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C:\Users\pc\Documents\"/>
    </mc:Choice>
  </mc:AlternateContent>
  <xr:revisionPtr revIDLastSave="0" documentId="13_ncr:1_{88DF8BA5-461E-48AC-B915-33C8D6F5B11C}" xr6:coauthVersionLast="47" xr6:coauthVersionMax="47" xr10:uidLastSave="{00000000-0000-0000-0000-000000000000}"/>
  <bookViews>
    <workbookView xWindow="-98" yWindow="-98" windowWidth="19396" windowHeight="10276" activeTab="3" xr2:uid="{00000000-000D-0000-FFFF-FFFF00000000}"/>
  </bookViews>
  <sheets>
    <sheet name="Brief" sheetId="2" r:id="rId1"/>
    <sheet name="Data" sheetId="1" r:id="rId2"/>
    <sheet name="staging table" sheetId="3" r:id="rId3"/>
    <sheet name="DASHBOARD" sheetId="26" r:id="rId4"/>
    <sheet name="LEAD TIME" sheetId="21" r:id="rId5"/>
    <sheet name="Sheet1" sheetId="27" r:id="rId6"/>
    <sheet name="SALESPERSON " sheetId="12" r:id="rId7"/>
    <sheet name="Sheet3" sheetId="29" r:id="rId8"/>
    <sheet name="Calculations" sheetId="5" r:id="rId9"/>
    <sheet name="ABC ANALYSIS" sheetId="9" r:id="rId10"/>
    <sheet name="CHANEL " sheetId="20" r:id="rId11"/>
    <sheet name="WHAT IF" sheetId="22" r:id="rId12"/>
    <sheet name="IN" sheetId="4" r:id="rId13"/>
  </sheets>
  <definedNames>
    <definedName name="_xlnm._FilterDatabase" localSheetId="8" hidden="1">Calculations!$A$1:$O$635</definedName>
    <definedName name="_xlnm._FilterDatabase" localSheetId="1" hidden="1">Data!$K$1:$K$633</definedName>
    <definedName name="_xlnm._FilterDatabase" localSheetId="2" hidden="1">'staging table'!$A$1:$S$633</definedName>
    <definedName name="_xlcn.WorksheetConnection_CalculationsA1J6331" hidden="1">Calculations!$F$1:$O$633</definedName>
    <definedName name="_xlcn.WorksheetConnection_CalculationsA1O6331" hidden="1">Calculations!$A$1:$O$633</definedName>
    <definedName name="_xlcn.WorksheetConnection_stagingtableA1R6331" hidden="1">'staging table'!$A$1:$R$633</definedName>
    <definedName name="ExternalData_1" localSheetId="7" hidden="1">Sheet3!#REF!</definedName>
    <definedName name="Slicer_Channel">#N/A</definedName>
    <definedName name="Slicer_Country">#N/A</definedName>
    <definedName name="Slicer_Order_Date__Month">#N/A</definedName>
    <definedName name="Slicer_ProductCategory">#N/A</definedName>
    <definedName name="Slicer_ProductCategory1">#N/A</definedName>
    <definedName name="Slicer_ProductCategory2">#N/A</definedName>
    <definedName name="Slicer_ProductCategory3">#N/A</definedName>
    <definedName name="Slicer_Quarters">#N/A</definedName>
    <definedName name="Slicer_Region">#N/A</definedName>
    <definedName name="Slicer_Region1">#N/A</definedName>
    <definedName name="Slicer_Region2">#N/A</definedName>
    <definedName name="Slicer_Salesperson">#N/A</definedName>
    <definedName name="Slicer_Salesperson1">#N/A</definedName>
    <definedName name="Slicer_Salesperson2">#N/A</definedName>
    <definedName name="Slicer_SKU">#N/A</definedName>
  </definedNames>
  <calcPr calcId="191029"/>
  <pivotCaches>
    <pivotCache cacheId="13" r:id="rId14"/>
    <pivotCache cacheId="26" r:id="rId15"/>
    <pivotCache cacheId="103" r:id="rId16"/>
    <pivotCache cacheId="104" r:id="rId17"/>
    <pivotCache cacheId="105" r:id="rId18"/>
    <pivotCache cacheId="117" r:id="rId19"/>
  </pivotCaches>
  <extLst>
    <ext xmlns:x14="http://schemas.microsoft.com/office/spreadsheetml/2009/9/main" uri="{876F7934-8845-4945-9796-88D515C7AA90}">
      <x14:pivotCaches>
        <pivotCache cacheId="4" r:id="rId20"/>
        <pivotCache cacheId="19" r:id="rId21"/>
        <pivotCache cacheId="42"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2" name="Range 2" connection="WorksheetConnection_staging table!$A$1:$R$633"/>
          <x15:modelTable id="Range 1" name="Range 1" connection="WorksheetConnection_Calculations!$A$1:$O$633"/>
          <x15:modelTable id="Range" name="Range" connection="WorksheetConnection_Calculations!$A$1:$J$633"/>
        </x15:modelTables>
        <x15:extLst>
          <ext xmlns:x16="http://schemas.microsoft.com/office/spreadsheetml/2014/11/main" uri="{9835A34E-60A6-4A7C-AAB8-D5F71C897F49}">
            <x16:modelTimeGroupings>
              <x16:modelTimeGrouping tableName="Range 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35" i="5" l="1"/>
  <c r="L635" i="5"/>
  <c r="O635" i="5"/>
  <c r="D3" i="22"/>
  <c r="D4" i="22"/>
  <c r="D5" i="22"/>
  <c r="D6" i="22"/>
  <c r="D7" i="22"/>
  <c r="D8" i="22"/>
  <c r="D9" i="22"/>
  <c r="D10" i="22"/>
  <c r="D11" i="22"/>
  <c r="D12" i="22"/>
  <c r="D13" i="22"/>
  <c r="D14" i="22"/>
  <c r="D15" i="22"/>
  <c r="D16" i="22"/>
  <c r="D17" i="22"/>
  <c r="D18" i="22"/>
  <c r="D19" i="22"/>
  <c r="D20" i="22"/>
  <c r="D21" i="22"/>
  <c r="D22" i="22"/>
  <c r="D23" i="22"/>
  <c r="D24" i="22"/>
  <c r="D25" i="22"/>
  <c r="D26" i="22"/>
  <c r="D27" i="22"/>
  <c r="D28" i="22"/>
  <c r="D29" i="22"/>
  <c r="D30" i="22"/>
  <c r="D31" i="22"/>
  <c r="D32" i="22"/>
  <c r="D33" i="22"/>
  <c r="D34" i="22"/>
  <c r="D35" i="22"/>
  <c r="D36" i="22"/>
  <c r="D37" i="22"/>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D64" i="22"/>
  <c r="D65" i="22"/>
  <c r="D66" i="22"/>
  <c r="D67" i="22"/>
  <c r="D68" i="22"/>
  <c r="D69" i="22"/>
  <c r="D70" i="22"/>
  <c r="D71" i="22"/>
  <c r="D72" i="22"/>
  <c r="D73" i="22"/>
  <c r="D74" i="22"/>
  <c r="D75" i="22"/>
  <c r="D76" i="22"/>
  <c r="D77" i="22"/>
  <c r="D78" i="22"/>
  <c r="D79" i="22"/>
  <c r="D80" i="22"/>
  <c r="D81" i="22"/>
  <c r="D82" i="22"/>
  <c r="D83" i="22"/>
  <c r="D84" i="22"/>
  <c r="D85" i="22"/>
  <c r="D86" i="22"/>
  <c r="D87" i="22"/>
  <c r="D88" i="22"/>
  <c r="D89" i="22"/>
  <c r="D90" i="22"/>
  <c r="D91" i="22"/>
  <c r="D92" i="22"/>
  <c r="D93" i="22"/>
  <c r="D94" i="22"/>
  <c r="D95" i="22"/>
  <c r="D96" i="22"/>
  <c r="D97" i="22"/>
  <c r="D98" i="22"/>
  <c r="D99" i="22"/>
  <c r="D100" i="22"/>
  <c r="D101" i="22"/>
  <c r="D102" i="22"/>
  <c r="D103" i="22"/>
  <c r="D104" i="22"/>
  <c r="D105" i="22"/>
  <c r="D106" i="22"/>
  <c r="D107" i="22"/>
  <c r="D108" i="22"/>
  <c r="D109" i="22"/>
  <c r="D110" i="22"/>
  <c r="D111" i="22"/>
  <c r="D112" i="22"/>
  <c r="D113" i="22"/>
  <c r="D114" i="22"/>
  <c r="D115" i="22"/>
  <c r="D116" i="22"/>
  <c r="D117" i="22"/>
  <c r="D118" i="22"/>
  <c r="D119" i="22"/>
  <c r="D120" i="22"/>
  <c r="D121" i="22"/>
  <c r="D122" i="22"/>
  <c r="D123" i="22"/>
  <c r="D124" i="22"/>
  <c r="D125" i="22"/>
  <c r="D126" i="22"/>
  <c r="D127" i="22"/>
  <c r="D128" i="22"/>
  <c r="D129" i="22"/>
  <c r="D130" i="22"/>
  <c r="D131" i="22"/>
  <c r="D132" i="22"/>
  <c r="D133" i="22"/>
  <c r="D134" i="22"/>
  <c r="D135" i="22"/>
  <c r="D136" i="22"/>
  <c r="D137" i="22"/>
  <c r="D138" i="22"/>
  <c r="D139" i="22"/>
  <c r="D140" i="22"/>
  <c r="D141" i="22"/>
  <c r="D142" i="22"/>
  <c r="D143" i="22"/>
  <c r="D144" i="22"/>
  <c r="D145" i="22"/>
  <c r="D146" i="22"/>
  <c r="D147" i="22"/>
  <c r="D148" i="22"/>
  <c r="D149" i="22"/>
  <c r="D150" i="22"/>
  <c r="D151" i="22"/>
  <c r="D152" i="22"/>
  <c r="D153" i="22"/>
  <c r="D154" i="22"/>
  <c r="D155" i="22"/>
  <c r="D156" i="22"/>
  <c r="D157" i="22"/>
  <c r="D158" i="22"/>
  <c r="D159" i="22"/>
  <c r="D160" i="22"/>
  <c r="D161" i="22"/>
  <c r="D162" i="22"/>
  <c r="D163" i="22"/>
  <c r="D164" i="22"/>
  <c r="D165" i="22"/>
  <c r="D166" i="22"/>
  <c r="D167" i="22"/>
  <c r="D168" i="22"/>
  <c r="D169" i="22"/>
  <c r="D170" i="22"/>
  <c r="D171" i="22"/>
  <c r="D172" i="22"/>
  <c r="D173" i="22"/>
  <c r="D174" i="22"/>
  <c r="D175" i="22"/>
  <c r="D176" i="22"/>
  <c r="D177" i="22"/>
  <c r="D178" i="22"/>
  <c r="D179" i="22"/>
  <c r="D180" i="22"/>
  <c r="D181" i="22"/>
  <c r="D182" i="22"/>
  <c r="D183" i="22"/>
  <c r="D184" i="22"/>
  <c r="D185" i="22"/>
  <c r="D186" i="22"/>
  <c r="D187" i="22"/>
  <c r="D188" i="22"/>
  <c r="D189" i="22"/>
  <c r="D190" i="22"/>
  <c r="D191" i="22"/>
  <c r="D192" i="22"/>
  <c r="D193" i="22"/>
  <c r="D194" i="22"/>
  <c r="D195" i="22"/>
  <c r="D196" i="22"/>
  <c r="D197" i="22"/>
  <c r="D198" i="22"/>
  <c r="D199" i="22"/>
  <c r="D200" i="22"/>
  <c r="D201" i="22"/>
  <c r="D202" i="22"/>
  <c r="D203" i="22"/>
  <c r="D204" i="22"/>
  <c r="D205" i="22"/>
  <c r="D206" i="22"/>
  <c r="D207" i="22"/>
  <c r="D208" i="22"/>
  <c r="D209" i="22"/>
  <c r="D210" i="22"/>
  <c r="D211" i="22"/>
  <c r="D212" i="22"/>
  <c r="D213" i="22"/>
  <c r="D214" i="22"/>
  <c r="D215" i="22"/>
  <c r="D216" i="22"/>
  <c r="D217" i="22"/>
  <c r="D218" i="22"/>
  <c r="D219" i="22"/>
  <c r="D220" i="22"/>
  <c r="D221" i="22"/>
  <c r="D222" i="22"/>
  <c r="D223" i="22"/>
  <c r="D224" i="22"/>
  <c r="D225" i="22"/>
  <c r="D226" i="22"/>
  <c r="D227" i="22"/>
  <c r="D228" i="22"/>
  <c r="D229" i="22"/>
  <c r="D230" i="22"/>
  <c r="D231" i="22"/>
  <c r="D232" i="22"/>
  <c r="D233" i="22"/>
  <c r="D234" i="22"/>
  <c r="D235" i="22"/>
  <c r="D236" i="22"/>
  <c r="D237" i="22"/>
  <c r="D238" i="22"/>
  <c r="D239" i="22"/>
  <c r="D240" i="22"/>
  <c r="D241" i="22"/>
  <c r="D242" i="22"/>
  <c r="D243" i="22"/>
  <c r="D244" i="22"/>
  <c r="D245" i="22"/>
  <c r="D246" i="22"/>
  <c r="D247" i="22"/>
  <c r="D248" i="22"/>
  <c r="D249" i="22"/>
  <c r="D250" i="22"/>
  <c r="D251" i="22"/>
  <c r="D252" i="22"/>
  <c r="D253" i="22"/>
  <c r="D254" i="22"/>
  <c r="D255" i="22"/>
  <c r="D256" i="22"/>
  <c r="D257" i="22"/>
  <c r="D258" i="22"/>
  <c r="D259" i="22"/>
  <c r="D260" i="22"/>
  <c r="D261" i="22"/>
  <c r="D262" i="22"/>
  <c r="D263" i="22"/>
  <c r="D264" i="22"/>
  <c r="D265" i="22"/>
  <c r="D266" i="22"/>
  <c r="D267" i="22"/>
  <c r="D268" i="22"/>
  <c r="D269" i="22"/>
  <c r="D270" i="22"/>
  <c r="D271" i="22"/>
  <c r="D272" i="22"/>
  <c r="D273" i="22"/>
  <c r="D274" i="22"/>
  <c r="D275" i="22"/>
  <c r="D276" i="22"/>
  <c r="D277" i="22"/>
  <c r="D278" i="22"/>
  <c r="D279" i="22"/>
  <c r="D280" i="22"/>
  <c r="D281" i="22"/>
  <c r="D282" i="22"/>
  <c r="D283" i="22"/>
  <c r="D284" i="22"/>
  <c r="D285" i="22"/>
  <c r="D286" i="22"/>
  <c r="D287" i="22"/>
  <c r="D288" i="22"/>
  <c r="D289" i="22"/>
  <c r="D290" i="22"/>
  <c r="D291" i="22"/>
  <c r="D292" i="22"/>
  <c r="D293" i="22"/>
  <c r="D294" i="22"/>
  <c r="D295" i="22"/>
  <c r="D296" i="22"/>
  <c r="D297" i="22"/>
  <c r="D298" i="22"/>
  <c r="D299" i="22"/>
  <c r="D300" i="22"/>
  <c r="D301" i="22"/>
  <c r="D302" i="22"/>
  <c r="D303" i="22"/>
  <c r="D304" i="22"/>
  <c r="D305" i="22"/>
  <c r="D306" i="22"/>
  <c r="D307" i="22"/>
  <c r="D308" i="22"/>
  <c r="D309" i="22"/>
  <c r="D310" i="22"/>
  <c r="D311" i="22"/>
  <c r="D312" i="22"/>
  <c r="D313" i="22"/>
  <c r="D314" i="22"/>
  <c r="D315" i="22"/>
  <c r="D316" i="22"/>
  <c r="D317" i="22"/>
  <c r="D318" i="22"/>
  <c r="D319" i="22"/>
  <c r="D320" i="22"/>
  <c r="D321" i="22"/>
  <c r="D322" i="22"/>
  <c r="D323" i="22"/>
  <c r="D324" i="22"/>
  <c r="D325" i="22"/>
  <c r="D326" i="22"/>
  <c r="D327" i="22"/>
  <c r="D328" i="22"/>
  <c r="D329" i="22"/>
  <c r="D330" i="22"/>
  <c r="D331" i="22"/>
  <c r="D332" i="22"/>
  <c r="D333" i="22"/>
  <c r="D334" i="22"/>
  <c r="D335" i="22"/>
  <c r="D336" i="22"/>
  <c r="D337" i="22"/>
  <c r="D338" i="22"/>
  <c r="D339" i="22"/>
  <c r="D340" i="22"/>
  <c r="D341" i="22"/>
  <c r="D342" i="22"/>
  <c r="D343" i="22"/>
  <c r="D344" i="22"/>
  <c r="D345" i="22"/>
  <c r="D346" i="22"/>
  <c r="D347" i="22"/>
  <c r="D348" i="22"/>
  <c r="D349" i="22"/>
  <c r="D350" i="22"/>
  <c r="D351" i="22"/>
  <c r="D352" i="22"/>
  <c r="D353" i="22"/>
  <c r="D354" i="22"/>
  <c r="D355" i="22"/>
  <c r="D356" i="22"/>
  <c r="D357" i="22"/>
  <c r="D358" i="22"/>
  <c r="D359" i="22"/>
  <c r="D360" i="22"/>
  <c r="D361" i="22"/>
  <c r="D362" i="22"/>
  <c r="D363" i="22"/>
  <c r="D364" i="22"/>
  <c r="D365" i="22"/>
  <c r="D366" i="22"/>
  <c r="D367" i="22"/>
  <c r="D368" i="22"/>
  <c r="D369" i="22"/>
  <c r="D370" i="22"/>
  <c r="D371" i="22"/>
  <c r="D372" i="22"/>
  <c r="D373" i="22"/>
  <c r="D374" i="22"/>
  <c r="D375" i="22"/>
  <c r="D376" i="22"/>
  <c r="D377" i="22"/>
  <c r="D378" i="22"/>
  <c r="D379" i="22"/>
  <c r="D380" i="22"/>
  <c r="D381" i="22"/>
  <c r="D382" i="22"/>
  <c r="D383" i="22"/>
  <c r="D384" i="22"/>
  <c r="D385" i="22"/>
  <c r="D386" i="22"/>
  <c r="D387" i="22"/>
  <c r="D388" i="22"/>
  <c r="D389" i="22"/>
  <c r="D390" i="22"/>
  <c r="D391" i="22"/>
  <c r="D392" i="22"/>
  <c r="D393" i="22"/>
  <c r="D394" i="22"/>
  <c r="D395" i="22"/>
  <c r="D396" i="22"/>
  <c r="D397" i="22"/>
  <c r="D398" i="22"/>
  <c r="D399" i="22"/>
  <c r="D400" i="22"/>
  <c r="D401" i="22"/>
  <c r="D402" i="22"/>
  <c r="D403" i="22"/>
  <c r="D404" i="22"/>
  <c r="D405" i="22"/>
  <c r="D406" i="22"/>
  <c r="D407" i="22"/>
  <c r="D408" i="22"/>
  <c r="D409" i="22"/>
  <c r="D410" i="22"/>
  <c r="D411" i="22"/>
  <c r="D412" i="22"/>
  <c r="D413" i="22"/>
  <c r="D414" i="22"/>
  <c r="D415" i="22"/>
  <c r="D416" i="22"/>
  <c r="D417" i="22"/>
  <c r="D418" i="22"/>
  <c r="D419" i="22"/>
  <c r="D420" i="22"/>
  <c r="D421" i="22"/>
  <c r="D422" i="22"/>
  <c r="D423" i="22"/>
  <c r="D424" i="22"/>
  <c r="D425" i="22"/>
  <c r="D426" i="22"/>
  <c r="D427" i="22"/>
  <c r="D428" i="22"/>
  <c r="D429" i="22"/>
  <c r="D430" i="22"/>
  <c r="D431" i="22"/>
  <c r="D432" i="22"/>
  <c r="D433" i="22"/>
  <c r="D434" i="22"/>
  <c r="D435" i="22"/>
  <c r="D436" i="22"/>
  <c r="D437" i="22"/>
  <c r="D438" i="22"/>
  <c r="D439" i="22"/>
  <c r="D440" i="22"/>
  <c r="D441" i="22"/>
  <c r="D442" i="22"/>
  <c r="D443" i="22"/>
  <c r="D444" i="22"/>
  <c r="D445" i="22"/>
  <c r="D446" i="22"/>
  <c r="D447" i="22"/>
  <c r="D448" i="22"/>
  <c r="D449" i="22"/>
  <c r="D450" i="22"/>
  <c r="D451" i="22"/>
  <c r="D452" i="22"/>
  <c r="D453" i="22"/>
  <c r="D454" i="22"/>
  <c r="D455" i="22"/>
  <c r="D456" i="22"/>
  <c r="D457" i="22"/>
  <c r="D458" i="22"/>
  <c r="D459" i="22"/>
  <c r="D460" i="22"/>
  <c r="D461" i="22"/>
  <c r="D462" i="22"/>
  <c r="D463" i="22"/>
  <c r="D464" i="22"/>
  <c r="D465" i="22"/>
  <c r="D466" i="22"/>
  <c r="D467" i="22"/>
  <c r="D468" i="22"/>
  <c r="D469" i="22"/>
  <c r="D470" i="22"/>
  <c r="D471" i="22"/>
  <c r="D472" i="22"/>
  <c r="D473" i="22"/>
  <c r="D474" i="22"/>
  <c r="D475" i="22"/>
  <c r="D476" i="22"/>
  <c r="D477" i="22"/>
  <c r="D478" i="22"/>
  <c r="D479" i="22"/>
  <c r="D480" i="22"/>
  <c r="D481" i="22"/>
  <c r="D482" i="22"/>
  <c r="D483" i="22"/>
  <c r="D484" i="22"/>
  <c r="D485" i="22"/>
  <c r="D486" i="22"/>
  <c r="D487" i="22"/>
  <c r="D488" i="22"/>
  <c r="D489" i="22"/>
  <c r="D490" i="22"/>
  <c r="D491" i="22"/>
  <c r="D492" i="22"/>
  <c r="D493" i="22"/>
  <c r="D494" i="22"/>
  <c r="D495" i="22"/>
  <c r="D496" i="22"/>
  <c r="D497" i="22"/>
  <c r="D498" i="22"/>
  <c r="D499" i="22"/>
  <c r="D500" i="22"/>
  <c r="D501" i="22"/>
  <c r="D502" i="22"/>
  <c r="D503" i="22"/>
  <c r="D504" i="22"/>
  <c r="D505" i="22"/>
  <c r="D506" i="22"/>
  <c r="D507" i="22"/>
  <c r="D508" i="22"/>
  <c r="D509" i="22"/>
  <c r="D510" i="22"/>
  <c r="D511" i="22"/>
  <c r="D512" i="22"/>
  <c r="D513" i="22"/>
  <c r="D514" i="22"/>
  <c r="D515" i="22"/>
  <c r="D516" i="22"/>
  <c r="D517" i="22"/>
  <c r="D518" i="22"/>
  <c r="D519" i="22"/>
  <c r="D520" i="22"/>
  <c r="D521" i="22"/>
  <c r="D522" i="22"/>
  <c r="D523" i="22"/>
  <c r="D524" i="22"/>
  <c r="D525" i="22"/>
  <c r="D526" i="22"/>
  <c r="D527" i="22"/>
  <c r="D528" i="22"/>
  <c r="D529" i="22"/>
  <c r="D530" i="22"/>
  <c r="D531" i="22"/>
  <c r="D532" i="22"/>
  <c r="D533" i="22"/>
  <c r="D534" i="22"/>
  <c r="D535" i="22"/>
  <c r="D536" i="22"/>
  <c r="D537" i="22"/>
  <c r="D538" i="22"/>
  <c r="D539" i="22"/>
  <c r="D540" i="22"/>
  <c r="D541" i="22"/>
  <c r="D542" i="22"/>
  <c r="D543" i="22"/>
  <c r="D544" i="22"/>
  <c r="D545" i="22"/>
  <c r="D546" i="22"/>
  <c r="D547" i="22"/>
  <c r="D548" i="22"/>
  <c r="D549" i="22"/>
  <c r="D550" i="22"/>
  <c r="D551" i="22"/>
  <c r="D552" i="22"/>
  <c r="D553" i="22"/>
  <c r="D554" i="22"/>
  <c r="D555" i="22"/>
  <c r="D556" i="22"/>
  <c r="D557" i="22"/>
  <c r="D558" i="22"/>
  <c r="D559" i="22"/>
  <c r="D560" i="22"/>
  <c r="D561" i="22"/>
  <c r="D562" i="22"/>
  <c r="D563" i="22"/>
  <c r="D564" i="22"/>
  <c r="D565" i="22"/>
  <c r="D566" i="22"/>
  <c r="D567" i="22"/>
  <c r="D568" i="22"/>
  <c r="D569" i="22"/>
  <c r="D570" i="22"/>
  <c r="D571" i="22"/>
  <c r="D572" i="22"/>
  <c r="D573" i="22"/>
  <c r="D574" i="22"/>
  <c r="D575" i="22"/>
  <c r="D576" i="22"/>
  <c r="D577" i="22"/>
  <c r="D578" i="22"/>
  <c r="D579" i="22"/>
  <c r="D580" i="22"/>
  <c r="D581" i="22"/>
  <c r="D582" i="22"/>
  <c r="D583" i="22"/>
  <c r="D584" i="22"/>
  <c r="D585" i="22"/>
  <c r="D586" i="22"/>
  <c r="D587" i="22"/>
  <c r="D588" i="22"/>
  <c r="D589" i="22"/>
  <c r="D590" i="22"/>
  <c r="D591" i="22"/>
  <c r="D592" i="22"/>
  <c r="D593" i="22"/>
  <c r="D594" i="22"/>
  <c r="D595" i="22"/>
  <c r="D596" i="22"/>
  <c r="D597" i="22"/>
  <c r="D598" i="22"/>
  <c r="D599" i="22"/>
  <c r="D600" i="22"/>
  <c r="D601" i="22"/>
  <c r="D602" i="22"/>
  <c r="D603" i="22"/>
  <c r="D604" i="22"/>
  <c r="D605" i="22"/>
  <c r="D606" i="22"/>
  <c r="D607" i="22"/>
  <c r="D608" i="22"/>
  <c r="D609" i="22"/>
  <c r="D610" i="22"/>
  <c r="D611" i="22"/>
  <c r="D612" i="22"/>
  <c r="D613" i="22"/>
  <c r="D614" i="22"/>
  <c r="D615" i="22"/>
  <c r="D616" i="22"/>
  <c r="D617" i="22"/>
  <c r="D618" i="22"/>
  <c r="D619" i="22"/>
  <c r="D620" i="22"/>
  <c r="D621" i="22"/>
  <c r="D622" i="22"/>
  <c r="D623" i="22"/>
  <c r="D624" i="22"/>
  <c r="D625" i="22"/>
  <c r="D626" i="22"/>
  <c r="D627" i="22"/>
  <c r="D628" i="22"/>
  <c r="D629" i="22"/>
  <c r="D630" i="22"/>
  <c r="D631" i="22"/>
  <c r="D632" i="22"/>
  <c r="D633" i="22"/>
  <c r="E3" i="22"/>
  <c r="E4" i="22"/>
  <c r="E5" i="22"/>
  <c r="E6" i="22"/>
  <c r="E7" i="22"/>
  <c r="E8" i="22"/>
  <c r="E9" i="22"/>
  <c r="E10" i="22"/>
  <c r="E11" i="22"/>
  <c r="E12" i="22"/>
  <c r="E13" i="22"/>
  <c r="E14" i="22"/>
  <c r="E15" i="22"/>
  <c r="E16" i="22"/>
  <c r="E17" i="22"/>
  <c r="E18" i="22"/>
  <c r="E19" i="22"/>
  <c r="E20" i="22"/>
  <c r="E21" i="22"/>
  <c r="E22" i="22"/>
  <c r="E23" i="22"/>
  <c r="E24" i="22"/>
  <c r="E25" i="22"/>
  <c r="E26" i="22"/>
  <c r="E27" i="22"/>
  <c r="E28" i="22"/>
  <c r="E29" i="22"/>
  <c r="E30" i="22"/>
  <c r="E31" i="22"/>
  <c r="E32" i="22"/>
  <c r="E33" i="22"/>
  <c r="E34" i="22"/>
  <c r="E35" i="22"/>
  <c r="E36" i="22"/>
  <c r="E37" i="22"/>
  <c r="E38" i="22"/>
  <c r="E39" i="22"/>
  <c r="E40" i="22"/>
  <c r="E41" i="22"/>
  <c r="E42" i="22"/>
  <c r="E43" i="22"/>
  <c r="E44" i="22"/>
  <c r="E45" i="22"/>
  <c r="E46" i="22"/>
  <c r="E47" i="22"/>
  <c r="E48" i="22"/>
  <c r="E49" i="22"/>
  <c r="E50" i="22"/>
  <c r="E51" i="22"/>
  <c r="E52" i="22"/>
  <c r="E53" i="22"/>
  <c r="E54" i="22"/>
  <c r="E55" i="22"/>
  <c r="E56" i="22"/>
  <c r="E57" i="22"/>
  <c r="E58" i="22"/>
  <c r="E59" i="22"/>
  <c r="E60" i="22"/>
  <c r="E61" i="22"/>
  <c r="E62" i="22"/>
  <c r="E63" i="22"/>
  <c r="E64" i="22"/>
  <c r="E65" i="22"/>
  <c r="E66" i="22"/>
  <c r="E67" i="22"/>
  <c r="E68" i="22"/>
  <c r="E69" i="22"/>
  <c r="E70" i="22"/>
  <c r="E71" i="22"/>
  <c r="E72" i="22"/>
  <c r="E73" i="22"/>
  <c r="E74" i="22"/>
  <c r="E75" i="22"/>
  <c r="E76" i="22"/>
  <c r="E77" i="22"/>
  <c r="E78" i="22"/>
  <c r="E79" i="22"/>
  <c r="E80" i="22"/>
  <c r="E81" i="22"/>
  <c r="E82" i="22"/>
  <c r="E83" i="22"/>
  <c r="E84" i="22"/>
  <c r="E85" i="22"/>
  <c r="E86" i="22"/>
  <c r="E87" i="22"/>
  <c r="E88" i="22"/>
  <c r="E89" i="22"/>
  <c r="E90" i="22"/>
  <c r="E91" i="22"/>
  <c r="E92" i="22"/>
  <c r="E93" i="22"/>
  <c r="E94" i="22"/>
  <c r="E95" i="22"/>
  <c r="E96" i="22"/>
  <c r="E97" i="22"/>
  <c r="E98" i="22"/>
  <c r="E99" i="22"/>
  <c r="E100" i="22"/>
  <c r="E101" i="22"/>
  <c r="E102" i="22"/>
  <c r="E103" i="22"/>
  <c r="E104" i="22"/>
  <c r="E105" i="22"/>
  <c r="E106" i="22"/>
  <c r="E107" i="22"/>
  <c r="E108" i="22"/>
  <c r="E109" i="22"/>
  <c r="E110" i="22"/>
  <c r="E111" i="22"/>
  <c r="E112" i="22"/>
  <c r="E113" i="22"/>
  <c r="E114" i="22"/>
  <c r="E115" i="22"/>
  <c r="E116" i="22"/>
  <c r="E117" i="22"/>
  <c r="E118" i="22"/>
  <c r="E119" i="22"/>
  <c r="E120" i="22"/>
  <c r="E121" i="22"/>
  <c r="E122" i="22"/>
  <c r="E123" i="22"/>
  <c r="E124" i="22"/>
  <c r="E125" i="22"/>
  <c r="E126" i="22"/>
  <c r="E127" i="22"/>
  <c r="E128" i="22"/>
  <c r="E129" i="22"/>
  <c r="E130" i="22"/>
  <c r="E131" i="22"/>
  <c r="E132" i="22"/>
  <c r="E133" i="22"/>
  <c r="E134" i="22"/>
  <c r="E135" i="22"/>
  <c r="E136" i="22"/>
  <c r="E137" i="22"/>
  <c r="E138" i="22"/>
  <c r="E139" i="22"/>
  <c r="E140" i="22"/>
  <c r="E141" i="22"/>
  <c r="E142" i="22"/>
  <c r="E143" i="22"/>
  <c r="E144" i="22"/>
  <c r="E145" i="22"/>
  <c r="E146" i="22"/>
  <c r="E147" i="22"/>
  <c r="E148" i="22"/>
  <c r="E149" i="22"/>
  <c r="E150" i="22"/>
  <c r="E151" i="22"/>
  <c r="E152" i="22"/>
  <c r="E153" i="22"/>
  <c r="E154" i="22"/>
  <c r="E155" i="22"/>
  <c r="E156" i="22"/>
  <c r="E157" i="22"/>
  <c r="E158" i="22"/>
  <c r="E159" i="22"/>
  <c r="E160" i="22"/>
  <c r="E161" i="22"/>
  <c r="E162" i="22"/>
  <c r="E163" i="22"/>
  <c r="E164" i="22"/>
  <c r="E165" i="22"/>
  <c r="E166" i="22"/>
  <c r="E167" i="22"/>
  <c r="E168" i="22"/>
  <c r="E169" i="22"/>
  <c r="E170" i="22"/>
  <c r="E171" i="22"/>
  <c r="E172" i="22"/>
  <c r="E173" i="22"/>
  <c r="E174" i="22"/>
  <c r="E175" i="22"/>
  <c r="E176" i="22"/>
  <c r="E177" i="22"/>
  <c r="E178" i="22"/>
  <c r="E179" i="22"/>
  <c r="E180" i="22"/>
  <c r="E181" i="22"/>
  <c r="E182" i="22"/>
  <c r="E183" i="22"/>
  <c r="E184" i="22"/>
  <c r="E185" i="22"/>
  <c r="E186" i="22"/>
  <c r="E187" i="22"/>
  <c r="E188" i="22"/>
  <c r="E189" i="22"/>
  <c r="E190" i="22"/>
  <c r="E191" i="22"/>
  <c r="E192" i="22"/>
  <c r="E193" i="22"/>
  <c r="E194" i="22"/>
  <c r="E195" i="22"/>
  <c r="E196" i="22"/>
  <c r="E197" i="22"/>
  <c r="E198" i="22"/>
  <c r="E199" i="22"/>
  <c r="E200" i="22"/>
  <c r="E201" i="22"/>
  <c r="E202" i="22"/>
  <c r="E203" i="22"/>
  <c r="E204" i="22"/>
  <c r="E205" i="22"/>
  <c r="E206" i="22"/>
  <c r="E207" i="22"/>
  <c r="E208" i="22"/>
  <c r="E209" i="22"/>
  <c r="E210" i="22"/>
  <c r="E211" i="22"/>
  <c r="E212" i="22"/>
  <c r="E213" i="22"/>
  <c r="E214" i="22"/>
  <c r="E215" i="22"/>
  <c r="E216" i="22"/>
  <c r="E217" i="22"/>
  <c r="E218" i="22"/>
  <c r="E219" i="22"/>
  <c r="E220" i="22"/>
  <c r="E221" i="22"/>
  <c r="E222" i="22"/>
  <c r="E223" i="22"/>
  <c r="E224" i="22"/>
  <c r="E225" i="22"/>
  <c r="E226" i="22"/>
  <c r="E227" i="22"/>
  <c r="E228" i="22"/>
  <c r="E229" i="22"/>
  <c r="E230" i="22"/>
  <c r="E231" i="22"/>
  <c r="E232" i="22"/>
  <c r="E233" i="22"/>
  <c r="E234" i="22"/>
  <c r="E235" i="22"/>
  <c r="E236" i="22"/>
  <c r="E237" i="22"/>
  <c r="E238" i="22"/>
  <c r="E239" i="22"/>
  <c r="E240" i="22"/>
  <c r="E241" i="22"/>
  <c r="E242" i="22"/>
  <c r="E243" i="22"/>
  <c r="E244" i="22"/>
  <c r="E245" i="22"/>
  <c r="E246" i="22"/>
  <c r="E247" i="22"/>
  <c r="E248" i="22"/>
  <c r="E249" i="22"/>
  <c r="E250" i="22"/>
  <c r="E251" i="22"/>
  <c r="E252" i="22"/>
  <c r="E253" i="22"/>
  <c r="E254" i="22"/>
  <c r="E255" i="22"/>
  <c r="E256" i="22"/>
  <c r="E257" i="22"/>
  <c r="E258" i="22"/>
  <c r="E259" i="22"/>
  <c r="E260" i="22"/>
  <c r="E261" i="22"/>
  <c r="E262" i="22"/>
  <c r="E263" i="22"/>
  <c r="E264" i="22"/>
  <c r="E265" i="22"/>
  <c r="E266" i="22"/>
  <c r="E267" i="22"/>
  <c r="E268" i="22"/>
  <c r="E269" i="22"/>
  <c r="E270" i="22"/>
  <c r="E271" i="22"/>
  <c r="E272" i="22"/>
  <c r="E273" i="22"/>
  <c r="E274" i="22"/>
  <c r="E275" i="22"/>
  <c r="E276" i="22"/>
  <c r="E277" i="22"/>
  <c r="E278" i="22"/>
  <c r="E279" i="22"/>
  <c r="E280" i="22"/>
  <c r="E281" i="22"/>
  <c r="E282" i="22"/>
  <c r="E283" i="22"/>
  <c r="E284" i="22"/>
  <c r="E285" i="22"/>
  <c r="E286" i="22"/>
  <c r="E287" i="22"/>
  <c r="E288" i="22"/>
  <c r="E289" i="22"/>
  <c r="E290" i="22"/>
  <c r="E291" i="22"/>
  <c r="E292" i="22"/>
  <c r="E293" i="22"/>
  <c r="E294" i="22"/>
  <c r="E295" i="22"/>
  <c r="E296" i="22"/>
  <c r="E297" i="22"/>
  <c r="E298" i="22"/>
  <c r="E299" i="22"/>
  <c r="E300" i="22"/>
  <c r="E301" i="22"/>
  <c r="E302" i="22"/>
  <c r="E303" i="22"/>
  <c r="E304" i="22"/>
  <c r="E305" i="22"/>
  <c r="E306" i="22"/>
  <c r="E307" i="22"/>
  <c r="E308" i="22"/>
  <c r="E309" i="22"/>
  <c r="E310" i="22"/>
  <c r="E311" i="22"/>
  <c r="E312" i="22"/>
  <c r="E313" i="22"/>
  <c r="E314" i="22"/>
  <c r="E315" i="22"/>
  <c r="E316" i="22"/>
  <c r="E317" i="22"/>
  <c r="E318" i="22"/>
  <c r="E319" i="22"/>
  <c r="E320" i="22"/>
  <c r="E321" i="22"/>
  <c r="E322" i="22"/>
  <c r="E323" i="22"/>
  <c r="E324" i="22"/>
  <c r="E325" i="22"/>
  <c r="E326" i="22"/>
  <c r="E327" i="22"/>
  <c r="E328" i="22"/>
  <c r="E329" i="22"/>
  <c r="E330" i="22"/>
  <c r="E331" i="22"/>
  <c r="E332" i="22"/>
  <c r="E333" i="22"/>
  <c r="E334" i="22"/>
  <c r="E335" i="22"/>
  <c r="E336" i="22"/>
  <c r="E337" i="22"/>
  <c r="E338" i="22"/>
  <c r="E339" i="22"/>
  <c r="E340" i="22"/>
  <c r="E341" i="22"/>
  <c r="E342" i="22"/>
  <c r="E343" i="22"/>
  <c r="E344" i="22"/>
  <c r="E345" i="22"/>
  <c r="E346" i="22"/>
  <c r="E347" i="22"/>
  <c r="E348" i="22"/>
  <c r="E349" i="22"/>
  <c r="E350" i="22"/>
  <c r="E351" i="22"/>
  <c r="E352" i="22"/>
  <c r="E353" i="22"/>
  <c r="E354" i="22"/>
  <c r="E355" i="22"/>
  <c r="E356" i="22"/>
  <c r="E357" i="22"/>
  <c r="E358" i="22"/>
  <c r="E359" i="22"/>
  <c r="E360" i="22"/>
  <c r="E361" i="22"/>
  <c r="E362" i="22"/>
  <c r="E363" i="22"/>
  <c r="E364" i="22"/>
  <c r="E365" i="22"/>
  <c r="E366" i="22"/>
  <c r="E367" i="22"/>
  <c r="E368" i="22"/>
  <c r="E369" i="22"/>
  <c r="E370" i="22"/>
  <c r="E371" i="22"/>
  <c r="E372" i="22"/>
  <c r="E373" i="22"/>
  <c r="E374" i="22"/>
  <c r="E375" i="22"/>
  <c r="E376" i="22"/>
  <c r="E377" i="22"/>
  <c r="E378" i="22"/>
  <c r="E379" i="22"/>
  <c r="E380" i="22"/>
  <c r="E381" i="22"/>
  <c r="E382" i="22"/>
  <c r="E383" i="22"/>
  <c r="E384" i="22"/>
  <c r="E385" i="22"/>
  <c r="E386" i="22"/>
  <c r="E387" i="22"/>
  <c r="E388" i="22"/>
  <c r="E389" i="22"/>
  <c r="E390" i="22"/>
  <c r="E391" i="22"/>
  <c r="E392" i="22"/>
  <c r="E393" i="22"/>
  <c r="E394" i="22"/>
  <c r="E395" i="22"/>
  <c r="E396" i="22"/>
  <c r="E397" i="22"/>
  <c r="E398" i="22"/>
  <c r="E399" i="22"/>
  <c r="E400" i="22"/>
  <c r="E401" i="22"/>
  <c r="E402" i="22"/>
  <c r="E403" i="22"/>
  <c r="E404" i="22"/>
  <c r="E405" i="22"/>
  <c r="E406" i="22"/>
  <c r="E407" i="22"/>
  <c r="E408" i="22"/>
  <c r="E409" i="22"/>
  <c r="E410" i="22"/>
  <c r="E411" i="22"/>
  <c r="E412" i="22"/>
  <c r="E413" i="22"/>
  <c r="E414" i="22"/>
  <c r="E415" i="22"/>
  <c r="E416" i="22"/>
  <c r="E417" i="22"/>
  <c r="E418" i="22"/>
  <c r="E419" i="22"/>
  <c r="E420" i="22"/>
  <c r="E421" i="22"/>
  <c r="E422" i="22"/>
  <c r="E423" i="22"/>
  <c r="E424" i="22"/>
  <c r="E425" i="22"/>
  <c r="E426" i="22"/>
  <c r="E427" i="22"/>
  <c r="E428" i="22"/>
  <c r="E429" i="22"/>
  <c r="E430" i="22"/>
  <c r="E431" i="22"/>
  <c r="E432" i="22"/>
  <c r="E433" i="22"/>
  <c r="E434" i="22"/>
  <c r="E435" i="22"/>
  <c r="E436" i="22"/>
  <c r="E437" i="22"/>
  <c r="E438" i="22"/>
  <c r="E439" i="22"/>
  <c r="E440" i="22"/>
  <c r="E441" i="22"/>
  <c r="E442" i="22"/>
  <c r="E443" i="22"/>
  <c r="E444" i="22"/>
  <c r="E445" i="22"/>
  <c r="E446" i="22"/>
  <c r="E447" i="22"/>
  <c r="E448" i="22"/>
  <c r="E449" i="22"/>
  <c r="E450" i="22"/>
  <c r="E451" i="22"/>
  <c r="E452" i="22"/>
  <c r="E453" i="22"/>
  <c r="E454" i="22"/>
  <c r="E455" i="22"/>
  <c r="E456" i="22"/>
  <c r="E457" i="22"/>
  <c r="E458" i="22"/>
  <c r="E459" i="22"/>
  <c r="E460" i="22"/>
  <c r="E461" i="22"/>
  <c r="E462" i="22"/>
  <c r="E463" i="22"/>
  <c r="E464" i="22"/>
  <c r="E465" i="22"/>
  <c r="E466" i="22"/>
  <c r="E467" i="22"/>
  <c r="E468" i="22"/>
  <c r="E469" i="22"/>
  <c r="E470" i="22"/>
  <c r="E471" i="22"/>
  <c r="E472" i="22"/>
  <c r="E473" i="22"/>
  <c r="E474" i="22"/>
  <c r="E475" i="22"/>
  <c r="E476" i="22"/>
  <c r="E477" i="22"/>
  <c r="E478" i="22"/>
  <c r="E479" i="22"/>
  <c r="E480" i="22"/>
  <c r="E481" i="22"/>
  <c r="E482" i="22"/>
  <c r="E483" i="22"/>
  <c r="E484" i="22"/>
  <c r="E485" i="22"/>
  <c r="E486" i="22"/>
  <c r="E487" i="22"/>
  <c r="E488" i="22"/>
  <c r="E489" i="22"/>
  <c r="E490" i="22"/>
  <c r="E491" i="22"/>
  <c r="E492" i="22"/>
  <c r="E493" i="22"/>
  <c r="E494" i="22"/>
  <c r="E495" i="22"/>
  <c r="E496" i="22"/>
  <c r="E497" i="22"/>
  <c r="E498" i="22"/>
  <c r="E499" i="22"/>
  <c r="E500" i="22"/>
  <c r="E501" i="22"/>
  <c r="E502" i="22"/>
  <c r="E503" i="22"/>
  <c r="E504" i="22"/>
  <c r="E505" i="22"/>
  <c r="E506" i="22"/>
  <c r="E507" i="22"/>
  <c r="E508" i="22"/>
  <c r="E509" i="22"/>
  <c r="E510" i="22"/>
  <c r="E511" i="22"/>
  <c r="E512" i="22"/>
  <c r="E513" i="22"/>
  <c r="E514" i="22"/>
  <c r="E515" i="22"/>
  <c r="E516" i="22"/>
  <c r="E517" i="22"/>
  <c r="E518" i="22"/>
  <c r="E519" i="22"/>
  <c r="E520" i="22"/>
  <c r="E521" i="22"/>
  <c r="E522" i="22"/>
  <c r="E523" i="22"/>
  <c r="E524" i="22"/>
  <c r="E525" i="22"/>
  <c r="E526" i="22"/>
  <c r="E527" i="22"/>
  <c r="E528" i="22"/>
  <c r="E529" i="22"/>
  <c r="E530" i="22"/>
  <c r="E531" i="22"/>
  <c r="E532" i="22"/>
  <c r="E533" i="22"/>
  <c r="E534" i="22"/>
  <c r="E535" i="22"/>
  <c r="E536" i="22"/>
  <c r="E537" i="22"/>
  <c r="E538" i="22"/>
  <c r="E539" i="22"/>
  <c r="E540" i="22"/>
  <c r="E541" i="22"/>
  <c r="E542" i="22"/>
  <c r="E543" i="22"/>
  <c r="E544" i="22"/>
  <c r="E545" i="22"/>
  <c r="E546" i="22"/>
  <c r="E547" i="22"/>
  <c r="E548" i="22"/>
  <c r="E549" i="22"/>
  <c r="E550" i="22"/>
  <c r="E551" i="22"/>
  <c r="E552" i="22"/>
  <c r="E553" i="22"/>
  <c r="E554" i="22"/>
  <c r="E555" i="22"/>
  <c r="E556" i="22"/>
  <c r="E557" i="22"/>
  <c r="E558" i="22"/>
  <c r="E559" i="22"/>
  <c r="E560" i="22"/>
  <c r="E561" i="22"/>
  <c r="E562" i="22"/>
  <c r="E563" i="22"/>
  <c r="E564" i="22"/>
  <c r="E565" i="22"/>
  <c r="E566" i="22"/>
  <c r="E567" i="22"/>
  <c r="E568" i="22"/>
  <c r="E569" i="22"/>
  <c r="E570" i="22"/>
  <c r="E571" i="22"/>
  <c r="E572" i="22"/>
  <c r="E573" i="22"/>
  <c r="E574" i="22"/>
  <c r="E575" i="22"/>
  <c r="E576" i="22"/>
  <c r="E577" i="22"/>
  <c r="E578" i="22"/>
  <c r="E579" i="22"/>
  <c r="E580" i="22"/>
  <c r="E581" i="22"/>
  <c r="E582" i="22"/>
  <c r="E583" i="22"/>
  <c r="E584" i="22"/>
  <c r="E585" i="22"/>
  <c r="E586" i="22"/>
  <c r="E587" i="22"/>
  <c r="E588" i="22"/>
  <c r="E589" i="22"/>
  <c r="E590" i="22"/>
  <c r="E591" i="22"/>
  <c r="E592" i="22"/>
  <c r="E593" i="22"/>
  <c r="E594" i="22"/>
  <c r="E595" i="22"/>
  <c r="E596" i="22"/>
  <c r="E597" i="22"/>
  <c r="E598" i="22"/>
  <c r="E599" i="22"/>
  <c r="E600" i="22"/>
  <c r="E601" i="22"/>
  <c r="E602" i="22"/>
  <c r="E603" i="22"/>
  <c r="E604" i="22"/>
  <c r="E605" i="22"/>
  <c r="E606" i="22"/>
  <c r="E607" i="22"/>
  <c r="E608" i="22"/>
  <c r="E609" i="22"/>
  <c r="E610" i="22"/>
  <c r="E611" i="22"/>
  <c r="E612" i="22"/>
  <c r="E613" i="22"/>
  <c r="E614" i="22"/>
  <c r="E615" i="22"/>
  <c r="E616" i="22"/>
  <c r="E617" i="22"/>
  <c r="E618" i="22"/>
  <c r="E619" i="22"/>
  <c r="E620" i="22"/>
  <c r="E621" i="22"/>
  <c r="E622" i="22"/>
  <c r="E623" i="22"/>
  <c r="E624" i="22"/>
  <c r="E625" i="22"/>
  <c r="E626" i="22"/>
  <c r="E627" i="22"/>
  <c r="E628" i="22"/>
  <c r="E629" i="22"/>
  <c r="E630" i="22"/>
  <c r="E631" i="22"/>
  <c r="E632" i="22"/>
  <c r="E633" i="22"/>
  <c r="E2" i="22"/>
  <c r="D2" i="22"/>
  <c r="C2" i="22"/>
  <c r="C3" i="22"/>
  <c r="C4" i="22"/>
  <c r="C5" i="22"/>
  <c r="C6" i="22"/>
  <c r="C7" i="22"/>
  <c r="C8" i="22"/>
  <c r="C9" i="22"/>
  <c r="C10" i="22"/>
  <c r="C11" i="22"/>
  <c r="C12" i="22"/>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104" i="22"/>
  <c r="C105" i="22"/>
  <c r="C106" i="22"/>
  <c r="C107" i="22"/>
  <c r="C108" i="22"/>
  <c r="C109" i="22"/>
  <c r="C110" i="22"/>
  <c r="C111" i="22"/>
  <c r="C112" i="22"/>
  <c r="C113" i="22"/>
  <c r="C114" i="22"/>
  <c r="C115" i="22"/>
  <c r="C116" i="22"/>
  <c r="C117" i="22"/>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C197" i="22"/>
  <c r="C198" i="22"/>
  <c r="C199" i="22"/>
  <c r="C200" i="22"/>
  <c r="C201" i="22"/>
  <c r="C202" i="22"/>
  <c r="C203" i="22"/>
  <c r="C204" i="22"/>
  <c r="C205" i="22"/>
  <c r="C206" i="22"/>
  <c r="C207" i="22"/>
  <c r="C208" i="22"/>
  <c r="C209" i="22"/>
  <c r="C210" i="22"/>
  <c r="C211" i="22"/>
  <c r="C212" i="22"/>
  <c r="C213" i="22"/>
  <c r="C214" i="22"/>
  <c r="C215" i="22"/>
  <c r="C216" i="22"/>
  <c r="C217" i="22"/>
  <c r="C218" i="22"/>
  <c r="C219" i="22"/>
  <c r="C220" i="22"/>
  <c r="C221" i="22"/>
  <c r="C222" i="22"/>
  <c r="C223" i="22"/>
  <c r="C224" i="22"/>
  <c r="C225" i="22"/>
  <c r="C226" i="22"/>
  <c r="C227" i="22"/>
  <c r="C228" i="22"/>
  <c r="C229" i="22"/>
  <c r="C230" i="22"/>
  <c r="C231" i="22"/>
  <c r="C232" i="22"/>
  <c r="C233" i="22"/>
  <c r="C234" i="22"/>
  <c r="C235" i="22"/>
  <c r="C236" i="22"/>
  <c r="C237" i="22"/>
  <c r="C238" i="22"/>
  <c r="C239" i="22"/>
  <c r="C240" i="22"/>
  <c r="C241" i="22"/>
  <c r="C242" i="22"/>
  <c r="C243" i="22"/>
  <c r="C244" i="22"/>
  <c r="C245" i="22"/>
  <c r="C246" i="22"/>
  <c r="C247" i="22"/>
  <c r="C248" i="22"/>
  <c r="C249" i="22"/>
  <c r="C250" i="22"/>
  <c r="C251" i="22"/>
  <c r="C252" i="22"/>
  <c r="C253" i="22"/>
  <c r="C254" i="22"/>
  <c r="C255" i="22"/>
  <c r="C256" i="22"/>
  <c r="C257" i="22"/>
  <c r="C258" i="22"/>
  <c r="C259" i="22"/>
  <c r="C260" i="22"/>
  <c r="C261" i="22"/>
  <c r="C262" i="22"/>
  <c r="C263" i="22"/>
  <c r="C264" i="22"/>
  <c r="C265" i="22"/>
  <c r="C266" i="22"/>
  <c r="C267" i="22"/>
  <c r="C268" i="22"/>
  <c r="C269" i="22"/>
  <c r="C270" i="22"/>
  <c r="C271" i="22"/>
  <c r="C272" i="22"/>
  <c r="C273" i="22"/>
  <c r="C274" i="22"/>
  <c r="C275" i="22"/>
  <c r="C276" i="22"/>
  <c r="C277" i="22"/>
  <c r="C278" i="22"/>
  <c r="C279" i="22"/>
  <c r="C280" i="22"/>
  <c r="C281" i="22"/>
  <c r="C282" i="22"/>
  <c r="C283" i="22"/>
  <c r="C284" i="22"/>
  <c r="C285" i="22"/>
  <c r="C286" i="22"/>
  <c r="C287" i="22"/>
  <c r="C288" i="22"/>
  <c r="C289" i="22"/>
  <c r="C290" i="22"/>
  <c r="C291" i="22"/>
  <c r="C292" i="22"/>
  <c r="C293" i="22"/>
  <c r="C294" i="22"/>
  <c r="C295" i="22"/>
  <c r="C296" i="22"/>
  <c r="C297" i="22"/>
  <c r="C298" i="22"/>
  <c r="C299" i="22"/>
  <c r="C300" i="22"/>
  <c r="C301" i="22"/>
  <c r="C302" i="22"/>
  <c r="C303" i="22"/>
  <c r="C304" i="22"/>
  <c r="C305" i="22"/>
  <c r="C306" i="22"/>
  <c r="C307" i="22"/>
  <c r="C308" i="22"/>
  <c r="C309" i="22"/>
  <c r="C310" i="22"/>
  <c r="C311" i="22"/>
  <c r="C312" i="22"/>
  <c r="C313" i="22"/>
  <c r="C314" i="22"/>
  <c r="C315" i="22"/>
  <c r="C316" i="22"/>
  <c r="C317" i="22"/>
  <c r="C318" i="22"/>
  <c r="C319" i="22"/>
  <c r="C320" i="22"/>
  <c r="C321" i="22"/>
  <c r="C322" i="22"/>
  <c r="C323" i="22"/>
  <c r="C324" i="22"/>
  <c r="C325" i="22"/>
  <c r="C326" i="22"/>
  <c r="C327" i="22"/>
  <c r="C328" i="22"/>
  <c r="C329" i="22"/>
  <c r="C330" i="22"/>
  <c r="C331" i="22"/>
  <c r="C332" i="22"/>
  <c r="C333" i="22"/>
  <c r="C334" i="22"/>
  <c r="C335" i="22"/>
  <c r="C336" i="22"/>
  <c r="C337" i="22"/>
  <c r="C338" i="22"/>
  <c r="C339" i="22"/>
  <c r="C340" i="22"/>
  <c r="C341" i="22"/>
  <c r="C342" i="22"/>
  <c r="C343" i="22"/>
  <c r="C344" i="22"/>
  <c r="C345" i="22"/>
  <c r="C346" i="22"/>
  <c r="C347" i="22"/>
  <c r="C348" i="22"/>
  <c r="C349" i="22"/>
  <c r="C350" i="22"/>
  <c r="C351" i="22"/>
  <c r="C352" i="22"/>
  <c r="C353" i="22"/>
  <c r="C354" i="22"/>
  <c r="C355" i="22"/>
  <c r="C356" i="22"/>
  <c r="C357" i="22"/>
  <c r="C358" i="22"/>
  <c r="C359" i="22"/>
  <c r="C360" i="22"/>
  <c r="C361" i="22"/>
  <c r="C362" i="22"/>
  <c r="C363" i="22"/>
  <c r="C364" i="22"/>
  <c r="C365" i="22"/>
  <c r="C366" i="22"/>
  <c r="C367" i="22"/>
  <c r="C368" i="22"/>
  <c r="C369" i="22"/>
  <c r="C370" i="22"/>
  <c r="C371" i="22"/>
  <c r="C372" i="22"/>
  <c r="C373" i="22"/>
  <c r="C374" i="22"/>
  <c r="C375" i="22"/>
  <c r="C376" i="22"/>
  <c r="C377" i="22"/>
  <c r="C378" i="22"/>
  <c r="C379" i="22"/>
  <c r="C380" i="22"/>
  <c r="C381" i="22"/>
  <c r="C382" i="22"/>
  <c r="C383" i="22"/>
  <c r="C384" i="22"/>
  <c r="C385" i="22"/>
  <c r="C386" i="22"/>
  <c r="C387" i="22"/>
  <c r="C388" i="22"/>
  <c r="C389" i="22"/>
  <c r="C390" i="22"/>
  <c r="C391" i="22"/>
  <c r="C392" i="22"/>
  <c r="C393" i="22"/>
  <c r="C394" i="22"/>
  <c r="C395" i="22"/>
  <c r="C396" i="22"/>
  <c r="C397" i="22"/>
  <c r="C398" i="22"/>
  <c r="C399" i="22"/>
  <c r="C400" i="22"/>
  <c r="C401" i="22"/>
  <c r="C402" i="22"/>
  <c r="C403" i="22"/>
  <c r="C404" i="22"/>
  <c r="C405" i="22"/>
  <c r="C406" i="22"/>
  <c r="C407" i="22"/>
  <c r="C408" i="22"/>
  <c r="C409" i="22"/>
  <c r="C410" i="22"/>
  <c r="C411" i="22"/>
  <c r="C412" i="22"/>
  <c r="C413" i="22"/>
  <c r="C414" i="22"/>
  <c r="C415" i="22"/>
  <c r="C416" i="22"/>
  <c r="C417" i="22"/>
  <c r="C418" i="22"/>
  <c r="C419" i="22"/>
  <c r="C420" i="22"/>
  <c r="C421" i="22"/>
  <c r="C422" i="22"/>
  <c r="C423" i="22"/>
  <c r="C424" i="22"/>
  <c r="C425" i="22"/>
  <c r="C426" i="22"/>
  <c r="C427" i="22"/>
  <c r="C428" i="22"/>
  <c r="C429" i="22"/>
  <c r="C430" i="22"/>
  <c r="C431" i="22"/>
  <c r="C432" i="22"/>
  <c r="C433" i="22"/>
  <c r="C434" i="22"/>
  <c r="C435" i="22"/>
  <c r="C436" i="22"/>
  <c r="C437" i="22"/>
  <c r="C438" i="22"/>
  <c r="C439" i="22"/>
  <c r="C440" i="22"/>
  <c r="C441" i="22"/>
  <c r="C442" i="22"/>
  <c r="C443" i="22"/>
  <c r="C444" i="22"/>
  <c r="C445" i="22"/>
  <c r="C446" i="22"/>
  <c r="C447" i="22"/>
  <c r="C448" i="22"/>
  <c r="C449" i="22"/>
  <c r="C450" i="22"/>
  <c r="C451" i="22"/>
  <c r="C452" i="22"/>
  <c r="C453" i="22"/>
  <c r="C454" i="22"/>
  <c r="C455" i="22"/>
  <c r="C456" i="22"/>
  <c r="C457" i="22"/>
  <c r="C458" i="22"/>
  <c r="C459" i="22"/>
  <c r="C460" i="22"/>
  <c r="C461" i="22"/>
  <c r="C462" i="22"/>
  <c r="C463" i="22"/>
  <c r="C464" i="22"/>
  <c r="C465" i="22"/>
  <c r="C466" i="22"/>
  <c r="C467" i="22"/>
  <c r="C468" i="22"/>
  <c r="C469" i="22"/>
  <c r="C470" i="22"/>
  <c r="C471" i="22"/>
  <c r="C472" i="22"/>
  <c r="C473" i="22"/>
  <c r="C474" i="22"/>
  <c r="C475" i="22"/>
  <c r="C476" i="22"/>
  <c r="C477" i="22"/>
  <c r="C478" i="22"/>
  <c r="C479" i="22"/>
  <c r="C480" i="22"/>
  <c r="C481" i="22"/>
  <c r="C482" i="22"/>
  <c r="C483" i="22"/>
  <c r="C484" i="22"/>
  <c r="C485" i="22"/>
  <c r="C486" i="22"/>
  <c r="C487" i="22"/>
  <c r="C488" i="22"/>
  <c r="C489" i="22"/>
  <c r="C490" i="22"/>
  <c r="C491" i="22"/>
  <c r="C492" i="22"/>
  <c r="C493" i="22"/>
  <c r="C494" i="22"/>
  <c r="C495" i="22"/>
  <c r="C496" i="22"/>
  <c r="C497" i="22"/>
  <c r="C498" i="22"/>
  <c r="C499" i="22"/>
  <c r="C500" i="22"/>
  <c r="C501" i="22"/>
  <c r="C502" i="22"/>
  <c r="C503" i="22"/>
  <c r="C504" i="22"/>
  <c r="C505" i="22"/>
  <c r="C506" i="22"/>
  <c r="C507" i="22"/>
  <c r="C508" i="22"/>
  <c r="C509" i="22"/>
  <c r="C510" i="22"/>
  <c r="C511" i="22"/>
  <c r="C512" i="22"/>
  <c r="C513" i="22"/>
  <c r="C514" i="22"/>
  <c r="C515" i="22"/>
  <c r="C516" i="22"/>
  <c r="C517" i="22"/>
  <c r="C518" i="22"/>
  <c r="C519" i="22"/>
  <c r="C520" i="22"/>
  <c r="C521" i="22"/>
  <c r="C522" i="22"/>
  <c r="C523" i="22"/>
  <c r="C524" i="22"/>
  <c r="C525" i="22"/>
  <c r="C526" i="22"/>
  <c r="C527" i="22"/>
  <c r="C528" i="22"/>
  <c r="C529" i="22"/>
  <c r="C530" i="22"/>
  <c r="C531" i="22"/>
  <c r="C532" i="22"/>
  <c r="C533" i="22"/>
  <c r="C534" i="22"/>
  <c r="C535" i="22"/>
  <c r="C536" i="22"/>
  <c r="C537" i="22"/>
  <c r="C538" i="22"/>
  <c r="C539" i="22"/>
  <c r="C540" i="22"/>
  <c r="C541" i="22"/>
  <c r="C542" i="22"/>
  <c r="C543" i="22"/>
  <c r="C544" i="22"/>
  <c r="C545" i="22"/>
  <c r="C546" i="22"/>
  <c r="C547" i="22"/>
  <c r="C548" i="22"/>
  <c r="C549" i="22"/>
  <c r="C550" i="22"/>
  <c r="C551" i="22"/>
  <c r="C552" i="22"/>
  <c r="C553" i="22"/>
  <c r="C554" i="22"/>
  <c r="C555" i="22"/>
  <c r="C556" i="22"/>
  <c r="C557" i="22"/>
  <c r="C558" i="22"/>
  <c r="C559" i="22"/>
  <c r="C560" i="22"/>
  <c r="C561" i="22"/>
  <c r="C562" i="22"/>
  <c r="C563" i="22"/>
  <c r="C564" i="22"/>
  <c r="C565" i="22"/>
  <c r="C566" i="22"/>
  <c r="C567" i="22"/>
  <c r="C568" i="22"/>
  <c r="C569" i="22"/>
  <c r="C570" i="22"/>
  <c r="C571" i="22"/>
  <c r="C572" i="22"/>
  <c r="C573" i="22"/>
  <c r="C574" i="22"/>
  <c r="C575" i="22"/>
  <c r="C576" i="22"/>
  <c r="C577" i="22"/>
  <c r="C578" i="22"/>
  <c r="C579" i="22"/>
  <c r="C580" i="22"/>
  <c r="C581" i="22"/>
  <c r="C582" i="22"/>
  <c r="C583" i="22"/>
  <c r="C584" i="22"/>
  <c r="C585" i="22"/>
  <c r="C586" i="22"/>
  <c r="C587" i="22"/>
  <c r="C588" i="22"/>
  <c r="C589" i="22"/>
  <c r="C590" i="22"/>
  <c r="C591" i="22"/>
  <c r="C592" i="22"/>
  <c r="C593" i="22"/>
  <c r="C594" i="22"/>
  <c r="C595" i="22"/>
  <c r="C596" i="22"/>
  <c r="C597" i="22"/>
  <c r="C598" i="22"/>
  <c r="C599" i="22"/>
  <c r="C600" i="22"/>
  <c r="C601" i="22"/>
  <c r="C602" i="22"/>
  <c r="C603" i="22"/>
  <c r="C604" i="22"/>
  <c r="C605" i="22"/>
  <c r="C606" i="22"/>
  <c r="C607" i="22"/>
  <c r="C608" i="22"/>
  <c r="C609" i="22"/>
  <c r="C610" i="22"/>
  <c r="C611" i="22"/>
  <c r="C612" i="22"/>
  <c r="C613" i="22"/>
  <c r="C614" i="22"/>
  <c r="C615" i="22"/>
  <c r="C616" i="22"/>
  <c r="C617" i="22"/>
  <c r="C618" i="22"/>
  <c r="C619" i="22"/>
  <c r="C620" i="22"/>
  <c r="C621" i="22"/>
  <c r="C622" i="22"/>
  <c r="C623" i="22"/>
  <c r="C624" i="22"/>
  <c r="C625" i="22"/>
  <c r="C626" i="22"/>
  <c r="C627" i="22"/>
  <c r="C628" i="22"/>
  <c r="C629" i="22"/>
  <c r="C630" i="22"/>
  <c r="C631" i="22"/>
  <c r="C632" i="22"/>
  <c r="C633" i="22"/>
  <c r="D633" i="5"/>
  <c r="D632" i="5"/>
  <c r="D631" i="5"/>
  <c r="D630" i="5"/>
  <c r="D629" i="5"/>
  <c r="D628" i="5"/>
  <c r="D627" i="5"/>
  <c r="D626" i="5"/>
  <c r="D625" i="5"/>
  <c r="D624" i="5"/>
  <c r="D623" i="5"/>
  <c r="D622" i="5"/>
  <c r="D621" i="5"/>
  <c r="D620" i="5"/>
  <c r="D619" i="5"/>
  <c r="D618" i="5"/>
  <c r="D617" i="5"/>
  <c r="D616" i="5"/>
  <c r="D615" i="5"/>
  <c r="D614" i="5"/>
  <c r="D613" i="5"/>
  <c r="D612" i="5"/>
  <c r="D611" i="5"/>
  <c r="D610" i="5"/>
  <c r="D609" i="5"/>
  <c r="D608" i="5"/>
  <c r="D607" i="5"/>
  <c r="D606" i="5"/>
  <c r="D605" i="5"/>
  <c r="D604" i="5"/>
  <c r="D603" i="5"/>
  <c r="D602" i="5"/>
  <c r="D601" i="5"/>
  <c r="D600" i="5"/>
  <c r="D599" i="5"/>
  <c r="D598" i="5"/>
  <c r="D597" i="5"/>
  <c r="D596" i="5"/>
  <c r="D595" i="5"/>
  <c r="D594" i="5"/>
  <c r="D593" i="5"/>
  <c r="D592" i="5"/>
  <c r="D591" i="5"/>
  <c r="D590" i="5"/>
  <c r="D589" i="5"/>
  <c r="D588" i="5"/>
  <c r="D587" i="5"/>
  <c r="D586" i="5"/>
  <c r="D585" i="5"/>
  <c r="D584" i="5"/>
  <c r="D583" i="5"/>
  <c r="D582" i="5"/>
  <c r="D581" i="5"/>
  <c r="D580" i="5"/>
  <c r="D579" i="5"/>
  <c r="D578" i="5"/>
  <c r="D577" i="5"/>
  <c r="D576" i="5"/>
  <c r="D575" i="5"/>
  <c r="D574" i="5"/>
  <c r="D573" i="5"/>
  <c r="D572" i="5"/>
  <c r="D571" i="5"/>
  <c r="D570" i="5"/>
  <c r="D569" i="5"/>
  <c r="D568" i="5"/>
  <c r="D567" i="5"/>
  <c r="D566" i="5"/>
  <c r="D565" i="5"/>
  <c r="D564" i="5"/>
  <c r="D563" i="5"/>
  <c r="D562" i="5"/>
  <c r="D561" i="5"/>
  <c r="D560" i="5"/>
  <c r="D559" i="5"/>
  <c r="D558" i="5"/>
  <c r="D557" i="5"/>
  <c r="D556" i="5"/>
  <c r="D555" i="5"/>
  <c r="D554" i="5"/>
  <c r="D553" i="5"/>
  <c r="D552" i="5"/>
  <c r="D551" i="5"/>
  <c r="D550" i="5"/>
  <c r="D549" i="5"/>
  <c r="D548" i="5"/>
  <c r="D547" i="5"/>
  <c r="D546" i="5"/>
  <c r="D545" i="5"/>
  <c r="D544" i="5"/>
  <c r="D543" i="5"/>
  <c r="D542" i="5"/>
  <c r="D541" i="5"/>
  <c r="D540" i="5"/>
  <c r="D539" i="5"/>
  <c r="D538" i="5"/>
  <c r="D537" i="5"/>
  <c r="D536" i="5"/>
  <c r="D535" i="5"/>
  <c r="D534" i="5"/>
  <c r="D533" i="5"/>
  <c r="D532" i="5"/>
  <c r="D531" i="5"/>
  <c r="D530" i="5"/>
  <c r="D529" i="5"/>
  <c r="D528" i="5"/>
  <c r="D527" i="5"/>
  <c r="D526" i="5"/>
  <c r="D525" i="5"/>
  <c r="D524" i="5"/>
  <c r="D523" i="5"/>
  <c r="D522" i="5"/>
  <c r="D521" i="5"/>
  <c r="D520" i="5"/>
  <c r="D519" i="5"/>
  <c r="D518" i="5"/>
  <c r="D517" i="5"/>
  <c r="D516" i="5"/>
  <c r="D515" i="5"/>
  <c r="D514" i="5"/>
  <c r="D513" i="5"/>
  <c r="D512" i="5"/>
  <c r="D511" i="5"/>
  <c r="D510" i="5"/>
  <c r="D509" i="5"/>
  <c r="D508" i="5"/>
  <c r="D507" i="5"/>
  <c r="D506" i="5"/>
  <c r="D505" i="5"/>
  <c r="D504" i="5"/>
  <c r="D503" i="5"/>
  <c r="D502" i="5"/>
  <c r="D501" i="5"/>
  <c r="D500" i="5"/>
  <c r="D499" i="5"/>
  <c r="D498" i="5"/>
  <c r="D497" i="5"/>
  <c r="D496" i="5"/>
  <c r="D495" i="5"/>
  <c r="D494" i="5"/>
  <c r="D493" i="5"/>
  <c r="D492" i="5"/>
  <c r="D491" i="5"/>
  <c r="D490" i="5"/>
  <c r="D489" i="5"/>
  <c r="D488" i="5"/>
  <c r="D487" i="5"/>
  <c r="D486" i="5"/>
  <c r="D485" i="5"/>
  <c r="D484" i="5"/>
  <c r="D483" i="5"/>
  <c r="D482" i="5"/>
  <c r="D481" i="5"/>
  <c r="D480" i="5"/>
  <c r="D479" i="5"/>
  <c r="D478" i="5"/>
  <c r="D477" i="5"/>
  <c r="D476" i="5"/>
  <c r="D475" i="5"/>
  <c r="D474" i="5"/>
  <c r="D473" i="5"/>
  <c r="D472" i="5"/>
  <c r="D471" i="5"/>
  <c r="D470" i="5"/>
  <c r="D469" i="5"/>
  <c r="D468" i="5"/>
  <c r="D467" i="5"/>
  <c r="D466" i="5"/>
  <c r="D465" i="5"/>
  <c r="D464" i="5"/>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E8" i="3"/>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2" i="5"/>
  <c r="L3" i="5"/>
  <c r="N3" i="5" s="1"/>
  <c r="O3" i="5" s="1"/>
  <c r="L4" i="5"/>
  <c r="N4" i="5" s="1"/>
  <c r="O4" i="5" s="1"/>
  <c r="L5" i="5"/>
  <c r="N5" i="5" s="1"/>
  <c r="O5" i="5" s="1"/>
  <c r="L6" i="5"/>
  <c r="N6" i="5" s="1"/>
  <c r="O6" i="5" s="1"/>
  <c r="L7" i="5"/>
  <c r="N7" i="5" s="1"/>
  <c r="O7" i="5" s="1"/>
  <c r="L8" i="5"/>
  <c r="N8" i="5" s="1"/>
  <c r="O8" i="5" s="1"/>
  <c r="L9" i="5"/>
  <c r="N9" i="5" s="1"/>
  <c r="O9" i="5" s="1"/>
  <c r="L10" i="5"/>
  <c r="N10" i="5" s="1"/>
  <c r="O10" i="5" s="1"/>
  <c r="L11" i="5"/>
  <c r="N11" i="5" s="1"/>
  <c r="O11" i="5" s="1"/>
  <c r="L12" i="5"/>
  <c r="N12" i="5" s="1"/>
  <c r="O12" i="5" s="1"/>
  <c r="L13" i="5"/>
  <c r="N13" i="5" s="1"/>
  <c r="O13" i="5" s="1"/>
  <c r="L14" i="5"/>
  <c r="N14" i="5" s="1"/>
  <c r="O14" i="5" s="1"/>
  <c r="L15" i="5"/>
  <c r="N15" i="5" s="1"/>
  <c r="O15" i="5" s="1"/>
  <c r="L16" i="5"/>
  <c r="N16" i="5" s="1"/>
  <c r="O16" i="5" s="1"/>
  <c r="L17" i="5"/>
  <c r="N17" i="5" s="1"/>
  <c r="O17" i="5" s="1"/>
  <c r="L18" i="5"/>
  <c r="N18" i="5" s="1"/>
  <c r="O18" i="5" s="1"/>
  <c r="L19" i="5"/>
  <c r="N19" i="5" s="1"/>
  <c r="O19" i="5" s="1"/>
  <c r="L20" i="5"/>
  <c r="N20" i="5" s="1"/>
  <c r="O20" i="5" s="1"/>
  <c r="L21" i="5"/>
  <c r="N21" i="5" s="1"/>
  <c r="O21" i="5" s="1"/>
  <c r="L22" i="5"/>
  <c r="N22" i="5" s="1"/>
  <c r="O22" i="5" s="1"/>
  <c r="L23" i="5"/>
  <c r="N23" i="5" s="1"/>
  <c r="O23" i="5" s="1"/>
  <c r="L24" i="5"/>
  <c r="N24" i="5" s="1"/>
  <c r="O24" i="5" s="1"/>
  <c r="L25" i="5"/>
  <c r="N25" i="5" s="1"/>
  <c r="O25" i="5" s="1"/>
  <c r="L26" i="5"/>
  <c r="N26" i="5" s="1"/>
  <c r="O26" i="5" s="1"/>
  <c r="L27" i="5"/>
  <c r="N27" i="5" s="1"/>
  <c r="O27" i="5" s="1"/>
  <c r="L28" i="5"/>
  <c r="N28" i="5" s="1"/>
  <c r="O28" i="5" s="1"/>
  <c r="L29" i="5"/>
  <c r="N29" i="5" s="1"/>
  <c r="O29" i="5" s="1"/>
  <c r="L30" i="5"/>
  <c r="N30" i="5" s="1"/>
  <c r="O30" i="5" s="1"/>
  <c r="L31" i="5"/>
  <c r="N31" i="5" s="1"/>
  <c r="O31" i="5" s="1"/>
  <c r="L32" i="5"/>
  <c r="N32" i="5" s="1"/>
  <c r="O32" i="5" s="1"/>
  <c r="L33" i="5"/>
  <c r="N33" i="5" s="1"/>
  <c r="O33" i="5" s="1"/>
  <c r="L34" i="5"/>
  <c r="N34" i="5" s="1"/>
  <c r="O34" i="5" s="1"/>
  <c r="L35" i="5"/>
  <c r="N35" i="5" s="1"/>
  <c r="O35" i="5" s="1"/>
  <c r="L36" i="5"/>
  <c r="N36" i="5" s="1"/>
  <c r="O36" i="5" s="1"/>
  <c r="L37" i="5"/>
  <c r="N37" i="5" s="1"/>
  <c r="O37" i="5" s="1"/>
  <c r="L38" i="5"/>
  <c r="N38" i="5" s="1"/>
  <c r="O38" i="5" s="1"/>
  <c r="L39" i="5"/>
  <c r="N39" i="5" s="1"/>
  <c r="O39" i="5" s="1"/>
  <c r="L40" i="5"/>
  <c r="N40" i="5" s="1"/>
  <c r="O40" i="5" s="1"/>
  <c r="L41" i="5"/>
  <c r="N41" i="5" s="1"/>
  <c r="O41" i="5" s="1"/>
  <c r="L42" i="5"/>
  <c r="N42" i="5" s="1"/>
  <c r="O42" i="5" s="1"/>
  <c r="L43" i="5"/>
  <c r="N43" i="5" s="1"/>
  <c r="O43" i="5" s="1"/>
  <c r="L44" i="5"/>
  <c r="N44" i="5" s="1"/>
  <c r="O44" i="5" s="1"/>
  <c r="L45" i="5"/>
  <c r="N45" i="5" s="1"/>
  <c r="O45" i="5" s="1"/>
  <c r="L46" i="5"/>
  <c r="N46" i="5" s="1"/>
  <c r="O46" i="5" s="1"/>
  <c r="L47" i="5"/>
  <c r="N47" i="5" s="1"/>
  <c r="O47" i="5" s="1"/>
  <c r="L48" i="5"/>
  <c r="N48" i="5" s="1"/>
  <c r="O48" i="5" s="1"/>
  <c r="L49" i="5"/>
  <c r="N49" i="5" s="1"/>
  <c r="O49" i="5" s="1"/>
  <c r="L50" i="5"/>
  <c r="N50" i="5" s="1"/>
  <c r="O50" i="5" s="1"/>
  <c r="L51" i="5"/>
  <c r="N51" i="5" s="1"/>
  <c r="O51" i="5" s="1"/>
  <c r="L52" i="5"/>
  <c r="N52" i="5" s="1"/>
  <c r="O52" i="5" s="1"/>
  <c r="L53" i="5"/>
  <c r="N53" i="5" s="1"/>
  <c r="O53" i="5" s="1"/>
  <c r="L54" i="5"/>
  <c r="N54" i="5" s="1"/>
  <c r="O54" i="5" s="1"/>
  <c r="L55" i="5"/>
  <c r="N55" i="5" s="1"/>
  <c r="O55" i="5" s="1"/>
  <c r="L56" i="5"/>
  <c r="N56" i="5" s="1"/>
  <c r="O56" i="5" s="1"/>
  <c r="L57" i="5"/>
  <c r="N57" i="5" s="1"/>
  <c r="O57" i="5" s="1"/>
  <c r="L58" i="5"/>
  <c r="N58" i="5" s="1"/>
  <c r="O58" i="5" s="1"/>
  <c r="L59" i="5"/>
  <c r="N59" i="5" s="1"/>
  <c r="O59" i="5" s="1"/>
  <c r="L60" i="5"/>
  <c r="N60" i="5" s="1"/>
  <c r="O60" i="5" s="1"/>
  <c r="L61" i="5"/>
  <c r="N61" i="5" s="1"/>
  <c r="O61" i="5" s="1"/>
  <c r="L62" i="5"/>
  <c r="N62" i="5" s="1"/>
  <c r="O62" i="5" s="1"/>
  <c r="L63" i="5"/>
  <c r="N63" i="5" s="1"/>
  <c r="O63" i="5" s="1"/>
  <c r="L64" i="5"/>
  <c r="N64" i="5" s="1"/>
  <c r="O64" i="5" s="1"/>
  <c r="L65" i="5"/>
  <c r="N65" i="5" s="1"/>
  <c r="O65" i="5" s="1"/>
  <c r="L66" i="5"/>
  <c r="N66" i="5" s="1"/>
  <c r="O66" i="5" s="1"/>
  <c r="L67" i="5"/>
  <c r="N67" i="5" s="1"/>
  <c r="O67" i="5" s="1"/>
  <c r="L68" i="5"/>
  <c r="N68" i="5" s="1"/>
  <c r="O68" i="5" s="1"/>
  <c r="L69" i="5"/>
  <c r="N69" i="5" s="1"/>
  <c r="O69" i="5" s="1"/>
  <c r="L70" i="5"/>
  <c r="N70" i="5" s="1"/>
  <c r="O70" i="5" s="1"/>
  <c r="L71" i="5"/>
  <c r="N71" i="5" s="1"/>
  <c r="O71" i="5" s="1"/>
  <c r="L72" i="5"/>
  <c r="N72" i="5" s="1"/>
  <c r="O72" i="5" s="1"/>
  <c r="L73" i="5"/>
  <c r="N73" i="5" s="1"/>
  <c r="O73" i="5" s="1"/>
  <c r="L74" i="5"/>
  <c r="N74" i="5" s="1"/>
  <c r="O74" i="5" s="1"/>
  <c r="L75" i="5"/>
  <c r="N75" i="5" s="1"/>
  <c r="O75" i="5" s="1"/>
  <c r="L76" i="5"/>
  <c r="N76" i="5" s="1"/>
  <c r="O76" i="5" s="1"/>
  <c r="L77" i="5"/>
  <c r="N77" i="5" s="1"/>
  <c r="O77" i="5" s="1"/>
  <c r="L78" i="5"/>
  <c r="N78" i="5" s="1"/>
  <c r="O78" i="5" s="1"/>
  <c r="L79" i="5"/>
  <c r="N79" i="5" s="1"/>
  <c r="O79" i="5" s="1"/>
  <c r="L80" i="5"/>
  <c r="N80" i="5" s="1"/>
  <c r="O80" i="5" s="1"/>
  <c r="L81" i="5"/>
  <c r="N81" i="5" s="1"/>
  <c r="O81" i="5" s="1"/>
  <c r="L82" i="5"/>
  <c r="N82" i="5" s="1"/>
  <c r="O82" i="5" s="1"/>
  <c r="L83" i="5"/>
  <c r="N83" i="5" s="1"/>
  <c r="O83" i="5" s="1"/>
  <c r="L84" i="5"/>
  <c r="N84" i="5" s="1"/>
  <c r="O84" i="5" s="1"/>
  <c r="L85" i="5"/>
  <c r="N85" i="5" s="1"/>
  <c r="O85" i="5" s="1"/>
  <c r="L86" i="5"/>
  <c r="N86" i="5" s="1"/>
  <c r="O86" i="5" s="1"/>
  <c r="L87" i="5"/>
  <c r="N87" i="5" s="1"/>
  <c r="O87" i="5" s="1"/>
  <c r="L88" i="5"/>
  <c r="N88" i="5" s="1"/>
  <c r="O88" i="5" s="1"/>
  <c r="L89" i="5"/>
  <c r="N89" i="5" s="1"/>
  <c r="O89" i="5" s="1"/>
  <c r="L90" i="5"/>
  <c r="N90" i="5" s="1"/>
  <c r="O90" i="5" s="1"/>
  <c r="L91" i="5"/>
  <c r="N91" i="5" s="1"/>
  <c r="O91" i="5" s="1"/>
  <c r="L92" i="5"/>
  <c r="N92" i="5" s="1"/>
  <c r="O92" i="5" s="1"/>
  <c r="L93" i="5"/>
  <c r="N93" i="5" s="1"/>
  <c r="O93" i="5" s="1"/>
  <c r="L94" i="5"/>
  <c r="N94" i="5" s="1"/>
  <c r="O94" i="5" s="1"/>
  <c r="L95" i="5"/>
  <c r="N95" i="5" s="1"/>
  <c r="O95" i="5" s="1"/>
  <c r="L96" i="5"/>
  <c r="N96" i="5" s="1"/>
  <c r="O96" i="5" s="1"/>
  <c r="L97" i="5"/>
  <c r="N97" i="5" s="1"/>
  <c r="O97" i="5" s="1"/>
  <c r="L98" i="5"/>
  <c r="N98" i="5" s="1"/>
  <c r="O98" i="5" s="1"/>
  <c r="L99" i="5"/>
  <c r="N99" i="5" s="1"/>
  <c r="O99" i="5" s="1"/>
  <c r="L100" i="5"/>
  <c r="N100" i="5" s="1"/>
  <c r="O100" i="5" s="1"/>
  <c r="L101" i="5"/>
  <c r="N101" i="5" s="1"/>
  <c r="O101" i="5" s="1"/>
  <c r="L102" i="5"/>
  <c r="N102" i="5" s="1"/>
  <c r="O102" i="5" s="1"/>
  <c r="L103" i="5"/>
  <c r="N103" i="5" s="1"/>
  <c r="O103" i="5" s="1"/>
  <c r="L104" i="5"/>
  <c r="N104" i="5" s="1"/>
  <c r="O104" i="5" s="1"/>
  <c r="L105" i="5"/>
  <c r="N105" i="5" s="1"/>
  <c r="O105" i="5" s="1"/>
  <c r="L106" i="5"/>
  <c r="N106" i="5" s="1"/>
  <c r="O106" i="5" s="1"/>
  <c r="L107" i="5"/>
  <c r="N107" i="5" s="1"/>
  <c r="O107" i="5" s="1"/>
  <c r="L108" i="5"/>
  <c r="N108" i="5" s="1"/>
  <c r="O108" i="5" s="1"/>
  <c r="L109" i="5"/>
  <c r="N109" i="5" s="1"/>
  <c r="O109" i="5" s="1"/>
  <c r="L110" i="5"/>
  <c r="N110" i="5" s="1"/>
  <c r="O110" i="5" s="1"/>
  <c r="L111" i="5"/>
  <c r="N111" i="5" s="1"/>
  <c r="O111" i="5" s="1"/>
  <c r="L112" i="5"/>
  <c r="N112" i="5" s="1"/>
  <c r="O112" i="5" s="1"/>
  <c r="L113" i="5"/>
  <c r="N113" i="5" s="1"/>
  <c r="O113" i="5" s="1"/>
  <c r="L114" i="5"/>
  <c r="N114" i="5" s="1"/>
  <c r="O114" i="5" s="1"/>
  <c r="L115" i="5"/>
  <c r="N115" i="5" s="1"/>
  <c r="O115" i="5" s="1"/>
  <c r="L116" i="5"/>
  <c r="N116" i="5" s="1"/>
  <c r="O116" i="5" s="1"/>
  <c r="L117" i="5"/>
  <c r="N117" i="5" s="1"/>
  <c r="O117" i="5" s="1"/>
  <c r="L118" i="5"/>
  <c r="N118" i="5" s="1"/>
  <c r="O118" i="5" s="1"/>
  <c r="L119" i="5"/>
  <c r="N119" i="5" s="1"/>
  <c r="O119" i="5" s="1"/>
  <c r="L120" i="5"/>
  <c r="N120" i="5" s="1"/>
  <c r="O120" i="5" s="1"/>
  <c r="L121" i="5"/>
  <c r="N121" i="5" s="1"/>
  <c r="O121" i="5" s="1"/>
  <c r="L122" i="5"/>
  <c r="N122" i="5" s="1"/>
  <c r="O122" i="5" s="1"/>
  <c r="L123" i="5"/>
  <c r="N123" i="5" s="1"/>
  <c r="O123" i="5" s="1"/>
  <c r="L124" i="5"/>
  <c r="N124" i="5" s="1"/>
  <c r="O124" i="5" s="1"/>
  <c r="L125" i="5"/>
  <c r="N125" i="5" s="1"/>
  <c r="O125" i="5" s="1"/>
  <c r="L126" i="5"/>
  <c r="N126" i="5" s="1"/>
  <c r="O126" i="5" s="1"/>
  <c r="L127" i="5"/>
  <c r="N127" i="5" s="1"/>
  <c r="O127" i="5" s="1"/>
  <c r="L128" i="5"/>
  <c r="N128" i="5" s="1"/>
  <c r="O128" i="5" s="1"/>
  <c r="L129" i="5"/>
  <c r="N129" i="5" s="1"/>
  <c r="O129" i="5" s="1"/>
  <c r="L130" i="5"/>
  <c r="N130" i="5" s="1"/>
  <c r="O130" i="5" s="1"/>
  <c r="L131" i="5"/>
  <c r="N131" i="5" s="1"/>
  <c r="O131" i="5" s="1"/>
  <c r="L132" i="5"/>
  <c r="N132" i="5" s="1"/>
  <c r="O132" i="5" s="1"/>
  <c r="L133" i="5"/>
  <c r="N133" i="5" s="1"/>
  <c r="O133" i="5" s="1"/>
  <c r="L134" i="5"/>
  <c r="N134" i="5" s="1"/>
  <c r="O134" i="5" s="1"/>
  <c r="L135" i="5"/>
  <c r="N135" i="5" s="1"/>
  <c r="O135" i="5" s="1"/>
  <c r="L136" i="5"/>
  <c r="N136" i="5" s="1"/>
  <c r="O136" i="5" s="1"/>
  <c r="L137" i="5"/>
  <c r="N137" i="5" s="1"/>
  <c r="O137" i="5" s="1"/>
  <c r="L138" i="5"/>
  <c r="N138" i="5" s="1"/>
  <c r="O138" i="5" s="1"/>
  <c r="L139" i="5"/>
  <c r="N139" i="5" s="1"/>
  <c r="O139" i="5" s="1"/>
  <c r="L140" i="5"/>
  <c r="N140" i="5" s="1"/>
  <c r="O140" i="5" s="1"/>
  <c r="L141" i="5"/>
  <c r="N141" i="5" s="1"/>
  <c r="O141" i="5" s="1"/>
  <c r="L142" i="5"/>
  <c r="N142" i="5" s="1"/>
  <c r="O142" i="5" s="1"/>
  <c r="L143" i="5"/>
  <c r="N143" i="5" s="1"/>
  <c r="O143" i="5" s="1"/>
  <c r="L144" i="5"/>
  <c r="N144" i="5" s="1"/>
  <c r="O144" i="5" s="1"/>
  <c r="L145" i="5"/>
  <c r="N145" i="5" s="1"/>
  <c r="O145" i="5" s="1"/>
  <c r="L146" i="5"/>
  <c r="N146" i="5" s="1"/>
  <c r="O146" i="5" s="1"/>
  <c r="L147" i="5"/>
  <c r="N147" i="5" s="1"/>
  <c r="O147" i="5" s="1"/>
  <c r="L148" i="5"/>
  <c r="N148" i="5" s="1"/>
  <c r="O148" i="5" s="1"/>
  <c r="L149" i="5"/>
  <c r="N149" i="5" s="1"/>
  <c r="O149" i="5" s="1"/>
  <c r="L150" i="5"/>
  <c r="N150" i="5" s="1"/>
  <c r="O150" i="5" s="1"/>
  <c r="L151" i="5"/>
  <c r="N151" i="5" s="1"/>
  <c r="O151" i="5" s="1"/>
  <c r="L152" i="5"/>
  <c r="N152" i="5" s="1"/>
  <c r="O152" i="5" s="1"/>
  <c r="L153" i="5"/>
  <c r="N153" i="5" s="1"/>
  <c r="O153" i="5" s="1"/>
  <c r="L154" i="5"/>
  <c r="N154" i="5" s="1"/>
  <c r="O154" i="5" s="1"/>
  <c r="L155" i="5"/>
  <c r="N155" i="5" s="1"/>
  <c r="O155" i="5" s="1"/>
  <c r="L156" i="5"/>
  <c r="N156" i="5" s="1"/>
  <c r="O156" i="5" s="1"/>
  <c r="L157" i="5"/>
  <c r="N157" i="5" s="1"/>
  <c r="O157" i="5" s="1"/>
  <c r="L158" i="5"/>
  <c r="N158" i="5" s="1"/>
  <c r="O158" i="5" s="1"/>
  <c r="L159" i="5"/>
  <c r="N159" i="5" s="1"/>
  <c r="O159" i="5" s="1"/>
  <c r="L160" i="5"/>
  <c r="N160" i="5" s="1"/>
  <c r="O160" i="5" s="1"/>
  <c r="L161" i="5"/>
  <c r="N161" i="5" s="1"/>
  <c r="O161" i="5" s="1"/>
  <c r="L162" i="5"/>
  <c r="N162" i="5" s="1"/>
  <c r="O162" i="5" s="1"/>
  <c r="L163" i="5"/>
  <c r="N163" i="5" s="1"/>
  <c r="O163" i="5" s="1"/>
  <c r="L164" i="5"/>
  <c r="N164" i="5" s="1"/>
  <c r="O164" i="5" s="1"/>
  <c r="L165" i="5"/>
  <c r="N165" i="5" s="1"/>
  <c r="O165" i="5" s="1"/>
  <c r="L166" i="5"/>
  <c r="N166" i="5" s="1"/>
  <c r="O166" i="5" s="1"/>
  <c r="L167" i="5"/>
  <c r="N167" i="5" s="1"/>
  <c r="O167" i="5" s="1"/>
  <c r="L168" i="5"/>
  <c r="N168" i="5" s="1"/>
  <c r="O168" i="5" s="1"/>
  <c r="L169" i="5"/>
  <c r="N169" i="5" s="1"/>
  <c r="O169" i="5" s="1"/>
  <c r="L170" i="5"/>
  <c r="N170" i="5" s="1"/>
  <c r="O170" i="5" s="1"/>
  <c r="L171" i="5"/>
  <c r="N171" i="5" s="1"/>
  <c r="O171" i="5" s="1"/>
  <c r="L172" i="5"/>
  <c r="N172" i="5" s="1"/>
  <c r="O172" i="5" s="1"/>
  <c r="L173" i="5"/>
  <c r="N173" i="5" s="1"/>
  <c r="O173" i="5" s="1"/>
  <c r="L174" i="5"/>
  <c r="N174" i="5" s="1"/>
  <c r="O174" i="5" s="1"/>
  <c r="L175" i="5"/>
  <c r="N175" i="5" s="1"/>
  <c r="O175" i="5" s="1"/>
  <c r="L176" i="5"/>
  <c r="N176" i="5" s="1"/>
  <c r="O176" i="5" s="1"/>
  <c r="L177" i="5"/>
  <c r="N177" i="5" s="1"/>
  <c r="O177" i="5" s="1"/>
  <c r="L178" i="5"/>
  <c r="N178" i="5" s="1"/>
  <c r="O178" i="5" s="1"/>
  <c r="L179" i="5"/>
  <c r="N179" i="5" s="1"/>
  <c r="O179" i="5" s="1"/>
  <c r="L180" i="5"/>
  <c r="N180" i="5" s="1"/>
  <c r="O180" i="5" s="1"/>
  <c r="L181" i="5"/>
  <c r="N181" i="5" s="1"/>
  <c r="O181" i="5" s="1"/>
  <c r="L182" i="5"/>
  <c r="N182" i="5" s="1"/>
  <c r="O182" i="5" s="1"/>
  <c r="L183" i="5"/>
  <c r="N183" i="5" s="1"/>
  <c r="O183" i="5" s="1"/>
  <c r="L184" i="5"/>
  <c r="N184" i="5" s="1"/>
  <c r="O184" i="5" s="1"/>
  <c r="L185" i="5"/>
  <c r="N185" i="5" s="1"/>
  <c r="O185" i="5" s="1"/>
  <c r="L186" i="5"/>
  <c r="N186" i="5" s="1"/>
  <c r="O186" i="5" s="1"/>
  <c r="L187" i="5"/>
  <c r="N187" i="5" s="1"/>
  <c r="O187" i="5" s="1"/>
  <c r="L188" i="5"/>
  <c r="N188" i="5" s="1"/>
  <c r="O188" i="5" s="1"/>
  <c r="L189" i="5"/>
  <c r="N189" i="5" s="1"/>
  <c r="O189" i="5" s="1"/>
  <c r="L190" i="5"/>
  <c r="N190" i="5" s="1"/>
  <c r="O190" i="5" s="1"/>
  <c r="L191" i="5"/>
  <c r="N191" i="5" s="1"/>
  <c r="O191" i="5" s="1"/>
  <c r="L192" i="5"/>
  <c r="N192" i="5" s="1"/>
  <c r="O192" i="5" s="1"/>
  <c r="L193" i="5"/>
  <c r="N193" i="5" s="1"/>
  <c r="O193" i="5" s="1"/>
  <c r="L194" i="5"/>
  <c r="N194" i="5" s="1"/>
  <c r="O194" i="5" s="1"/>
  <c r="L195" i="5"/>
  <c r="N195" i="5" s="1"/>
  <c r="O195" i="5" s="1"/>
  <c r="L196" i="5"/>
  <c r="N196" i="5" s="1"/>
  <c r="O196" i="5" s="1"/>
  <c r="L197" i="5"/>
  <c r="N197" i="5" s="1"/>
  <c r="O197" i="5" s="1"/>
  <c r="L198" i="5"/>
  <c r="N198" i="5" s="1"/>
  <c r="O198" i="5" s="1"/>
  <c r="L199" i="5"/>
  <c r="N199" i="5" s="1"/>
  <c r="O199" i="5" s="1"/>
  <c r="L200" i="5"/>
  <c r="N200" i="5" s="1"/>
  <c r="O200" i="5" s="1"/>
  <c r="L201" i="5"/>
  <c r="N201" i="5" s="1"/>
  <c r="O201" i="5" s="1"/>
  <c r="L202" i="5"/>
  <c r="N202" i="5" s="1"/>
  <c r="O202" i="5" s="1"/>
  <c r="L203" i="5"/>
  <c r="N203" i="5" s="1"/>
  <c r="O203" i="5" s="1"/>
  <c r="L204" i="5"/>
  <c r="N204" i="5" s="1"/>
  <c r="O204" i="5" s="1"/>
  <c r="L205" i="5"/>
  <c r="N205" i="5" s="1"/>
  <c r="O205" i="5" s="1"/>
  <c r="L206" i="5"/>
  <c r="N206" i="5" s="1"/>
  <c r="O206" i="5" s="1"/>
  <c r="L207" i="5"/>
  <c r="N207" i="5" s="1"/>
  <c r="O207" i="5" s="1"/>
  <c r="L208" i="5"/>
  <c r="N208" i="5" s="1"/>
  <c r="O208" i="5" s="1"/>
  <c r="L209" i="5"/>
  <c r="N209" i="5" s="1"/>
  <c r="O209" i="5" s="1"/>
  <c r="L210" i="5"/>
  <c r="N210" i="5" s="1"/>
  <c r="O210" i="5" s="1"/>
  <c r="L211" i="5"/>
  <c r="N211" i="5" s="1"/>
  <c r="O211" i="5" s="1"/>
  <c r="L212" i="5"/>
  <c r="N212" i="5" s="1"/>
  <c r="O212" i="5" s="1"/>
  <c r="L213" i="5"/>
  <c r="N213" i="5" s="1"/>
  <c r="O213" i="5" s="1"/>
  <c r="L214" i="5"/>
  <c r="N214" i="5" s="1"/>
  <c r="O214" i="5" s="1"/>
  <c r="L215" i="5"/>
  <c r="N215" i="5" s="1"/>
  <c r="O215" i="5" s="1"/>
  <c r="L216" i="5"/>
  <c r="N216" i="5" s="1"/>
  <c r="O216" i="5" s="1"/>
  <c r="L217" i="5"/>
  <c r="N217" i="5" s="1"/>
  <c r="O217" i="5" s="1"/>
  <c r="L218" i="5"/>
  <c r="N218" i="5" s="1"/>
  <c r="O218" i="5" s="1"/>
  <c r="L219" i="5"/>
  <c r="N219" i="5" s="1"/>
  <c r="O219" i="5" s="1"/>
  <c r="L220" i="5"/>
  <c r="N220" i="5" s="1"/>
  <c r="O220" i="5" s="1"/>
  <c r="L221" i="5"/>
  <c r="N221" i="5" s="1"/>
  <c r="O221" i="5" s="1"/>
  <c r="L222" i="5"/>
  <c r="N222" i="5" s="1"/>
  <c r="O222" i="5" s="1"/>
  <c r="L223" i="5"/>
  <c r="N223" i="5" s="1"/>
  <c r="O223" i="5" s="1"/>
  <c r="L224" i="5"/>
  <c r="N224" i="5" s="1"/>
  <c r="O224" i="5" s="1"/>
  <c r="L225" i="5"/>
  <c r="N225" i="5" s="1"/>
  <c r="O225" i="5" s="1"/>
  <c r="L226" i="5"/>
  <c r="N226" i="5" s="1"/>
  <c r="O226" i="5" s="1"/>
  <c r="L227" i="5"/>
  <c r="N227" i="5" s="1"/>
  <c r="O227" i="5" s="1"/>
  <c r="L228" i="5"/>
  <c r="N228" i="5" s="1"/>
  <c r="O228" i="5" s="1"/>
  <c r="L229" i="5"/>
  <c r="N229" i="5" s="1"/>
  <c r="O229" i="5" s="1"/>
  <c r="L230" i="5"/>
  <c r="N230" i="5" s="1"/>
  <c r="O230" i="5" s="1"/>
  <c r="L231" i="5"/>
  <c r="N231" i="5" s="1"/>
  <c r="O231" i="5" s="1"/>
  <c r="L232" i="5"/>
  <c r="N232" i="5" s="1"/>
  <c r="O232" i="5" s="1"/>
  <c r="L233" i="5"/>
  <c r="N233" i="5" s="1"/>
  <c r="O233" i="5" s="1"/>
  <c r="L234" i="5"/>
  <c r="N234" i="5" s="1"/>
  <c r="O234" i="5" s="1"/>
  <c r="L235" i="5"/>
  <c r="N235" i="5" s="1"/>
  <c r="O235" i="5" s="1"/>
  <c r="L236" i="5"/>
  <c r="N236" i="5" s="1"/>
  <c r="O236" i="5" s="1"/>
  <c r="L237" i="5"/>
  <c r="N237" i="5" s="1"/>
  <c r="O237" i="5" s="1"/>
  <c r="L238" i="5"/>
  <c r="N238" i="5" s="1"/>
  <c r="O238" i="5" s="1"/>
  <c r="L239" i="5"/>
  <c r="N239" i="5" s="1"/>
  <c r="O239" i="5" s="1"/>
  <c r="L240" i="5"/>
  <c r="N240" i="5" s="1"/>
  <c r="O240" i="5" s="1"/>
  <c r="L241" i="5"/>
  <c r="N241" i="5" s="1"/>
  <c r="O241" i="5" s="1"/>
  <c r="L242" i="5"/>
  <c r="N242" i="5" s="1"/>
  <c r="O242" i="5" s="1"/>
  <c r="L243" i="5"/>
  <c r="N243" i="5" s="1"/>
  <c r="O243" i="5" s="1"/>
  <c r="L244" i="5"/>
  <c r="N244" i="5" s="1"/>
  <c r="O244" i="5" s="1"/>
  <c r="L245" i="5"/>
  <c r="N245" i="5" s="1"/>
  <c r="O245" i="5" s="1"/>
  <c r="L246" i="5"/>
  <c r="N246" i="5" s="1"/>
  <c r="O246" i="5" s="1"/>
  <c r="L247" i="5"/>
  <c r="N247" i="5" s="1"/>
  <c r="O247" i="5" s="1"/>
  <c r="L248" i="5"/>
  <c r="N248" i="5" s="1"/>
  <c r="O248" i="5" s="1"/>
  <c r="L249" i="5"/>
  <c r="N249" i="5" s="1"/>
  <c r="O249" i="5" s="1"/>
  <c r="L250" i="5"/>
  <c r="N250" i="5" s="1"/>
  <c r="O250" i="5" s="1"/>
  <c r="L251" i="5"/>
  <c r="N251" i="5" s="1"/>
  <c r="O251" i="5" s="1"/>
  <c r="L252" i="5"/>
  <c r="N252" i="5" s="1"/>
  <c r="O252" i="5" s="1"/>
  <c r="L253" i="5"/>
  <c r="N253" i="5" s="1"/>
  <c r="O253" i="5" s="1"/>
  <c r="L254" i="5"/>
  <c r="N254" i="5" s="1"/>
  <c r="O254" i="5" s="1"/>
  <c r="L255" i="5"/>
  <c r="N255" i="5" s="1"/>
  <c r="O255" i="5" s="1"/>
  <c r="L256" i="5"/>
  <c r="N256" i="5" s="1"/>
  <c r="O256" i="5" s="1"/>
  <c r="L257" i="5"/>
  <c r="N257" i="5" s="1"/>
  <c r="O257" i="5" s="1"/>
  <c r="L258" i="5"/>
  <c r="N258" i="5" s="1"/>
  <c r="O258" i="5" s="1"/>
  <c r="L259" i="5"/>
  <c r="N259" i="5" s="1"/>
  <c r="O259" i="5" s="1"/>
  <c r="L260" i="5"/>
  <c r="N260" i="5" s="1"/>
  <c r="O260" i="5" s="1"/>
  <c r="L261" i="5"/>
  <c r="N261" i="5" s="1"/>
  <c r="O261" i="5" s="1"/>
  <c r="L262" i="5"/>
  <c r="N262" i="5" s="1"/>
  <c r="O262" i="5" s="1"/>
  <c r="L263" i="5"/>
  <c r="N263" i="5" s="1"/>
  <c r="O263" i="5" s="1"/>
  <c r="L264" i="5"/>
  <c r="N264" i="5" s="1"/>
  <c r="O264" i="5" s="1"/>
  <c r="L265" i="5"/>
  <c r="N265" i="5" s="1"/>
  <c r="O265" i="5" s="1"/>
  <c r="L266" i="5"/>
  <c r="N266" i="5" s="1"/>
  <c r="O266" i="5" s="1"/>
  <c r="L267" i="5"/>
  <c r="N267" i="5" s="1"/>
  <c r="O267" i="5" s="1"/>
  <c r="L268" i="5"/>
  <c r="N268" i="5" s="1"/>
  <c r="O268" i="5" s="1"/>
  <c r="L269" i="5"/>
  <c r="N269" i="5" s="1"/>
  <c r="O269" i="5" s="1"/>
  <c r="L270" i="5"/>
  <c r="N270" i="5" s="1"/>
  <c r="O270" i="5" s="1"/>
  <c r="L271" i="5"/>
  <c r="N271" i="5" s="1"/>
  <c r="O271" i="5" s="1"/>
  <c r="L272" i="5"/>
  <c r="N272" i="5" s="1"/>
  <c r="O272" i="5" s="1"/>
  <c r="L273" i="5"/>
  <c r="N273" i="5" s="1"/>
  <c r="O273" i="5" s="1"/>
  <c r="L274" i="5"/>
  <c r="N274" i="5" s="1"/>
  <c r="O274" i="5" s="1"/>
  <c r="L275" i="5"/>
  <c r="N275" i="5" s="1"/>
  <c r="O275" i="5" s="1"/>
  <c r="L276" i="5"/>
  <c r="N276" i="5" s="1"/>
  <c r="O276" i="5" s="1"/>
  <c r="L277" i="5"/>
  <c r="N277" i="5" s="1"/>
  <c r="O277" i="5" s="1"/>
  <c r="L278" i="5"/>
  <c r="N278" i="5" s="1"/>
  <c r="O278" i="5" s="1"/>
  <c r="L279" i="5"/>
  <c r="N279" i="5" s="1"/>
  <c r="O279" i="5" s="1"/>
  <c r="L280" i="5"/>
  <c r="N280" i="5" s="1"/>
  <c r="O280" i="5" s="1"/>
  <c r="L281" i="5"/>
  <c r="N281" i="5" s="1"/>
  <c r="O281" i="5" s="1"/>
  <c r="L282" i="5"/>
  <c r="N282" i="5" s="1"/>
  <c r="O282" i="5" s="1"/>
  <c r="L283" i="5"/>
  <c r="N283" i="5" s="1"/>
  <c r="O283" i="5" s="1"/>
  <c r="L284" i="5"/>
  <c r="N284" i="5" s="1"/>
  <c r="O284" i="5" s="1"/>
  <c r="L285" i="5"/>
  <c r="N285" i="5" s="1"/>
  <c r="O285" i="5" s="1"/>
  <c r="L286" i="5"/>
  <c r="N286" i="5" s="1"/>
  <c r="O286" i="5" s="1"/>
  <c r="L287" i="5"/>
  <c r="N287" i="5" s="1"/>
  <c r="O287" i="5" s="1"/>
  <c r="L288" i="5"/>
  <c r="N288" i="5" s="1"/>
  <c r="O288" i="5" s="1"/>
  <c r="L289" i="5"/>
  <c r="N289" i="5" s="1"/>
  <c r="O289" i="5" s="1"/>
  <c r="L290" i="5"/>
  <c r="N290" i="5" s="1"/>
  <c r="O290" i="5" s="1"/>
  <c r="L291" i="5"/>
  <c r="N291" i="5" s="1"/>
  <c r="O291" i="5" s="1"/>
  <c r="L292" i="5"/>
  <c r="N292" i="5" s="1"/>
  <c r="O292" i="5" s="1"/>
  <c r="L293" i="5"/>
  <c r="N293" i="5" s="1"/>
  <c r="O293" i="5" s="1"/>
  <c r="L294" i="5"/>
  <c r="N294" i="5" s="1"/>
  <c r="O294" i="5" s="1"/>
  <c r="L295" i="5"/>
  <c r="N295" i="5" s="1"/>
  <c r="O295" i="5" s="1"/>
  <c r="L296" i="5"/>
  <c r="N296" i="5" s="1"/>
  <c r="O296" i="5" s="1"/>
  <c r="L297" i="5"/>
  <c r="N297" i="5" s="1"/>
  <c r="O297" i="5" s="1"/>
  <c r="L298" i="5"/>
  <c r="N298" i="5" s="1"/>
  <c r="O298" i="5" s="1"/>
  <c r="L299" i="5"/>
  <c r="N299" i="5" s="1"/>
  <c r="O299" i="5" s="1"/>
  <c r="L300" i="5"/>
  <c r="N300" i="5" s="1"/>
  <c r="O300" i="5" s="1"/>
  <c r="L301" i="5"/>
  <c r="N301" i="5" s="1"/>
  <c r="O301" i="5" s="1"/>
  <c r="L302" i="5"/>
  <c r="N302" i="5" s="1"/>
  <c r="O302" i="5" s="1"/>
  <c r="L303" i="5"/>
  <c r="N303" i="5" s="1"/>
  <c r="O303" i="5" s="1"/>
  <c r="L304" i="5"/>
  <c r="N304" i="5" s="1"/>
  <c r="O304" i="5" s="1"/>
  <c r="L305" i="5"/>
  <c r="N305" i="5" s="1"/>
  <c r="O305" i="5" s="1"/>
  <c r="L306" i="5"/>
  <c r="N306" i="5" s="1"/>
  <c r="O306" i="5" s="1"/>
  <c r="L307" i="5"/>
  <c r="N307" i="5" s="1"/>
  <c r="O307" i="5" s="1"/>
  <c r="L308" i="5"/>
  <c r="N308" i="5" s="1"/>
  <c r="O308" i="5" s="1"/>
  <c r="L309" i="5"/>
  <c r="N309" i="5" s="1"/>
  <c r="O309" i="5" s="1"/>
  <c r="L310" i="5"/>
  <c r="N310" i="5" s="1"/>
  <c r="O310" i="5" s="1"/>
  <c r="L311" i="5"/>
  <c r="N311" i="5" s="1"/>
  <c r="O311" i="5" s="1"/>
  <c r="L312" i="5"/>
  <c r="N312" i="5" s="1"/>
  <c r="O312" i="5" s="1"/>
  <c r="L313" i="5"/>
  <c r="N313" i="5" s="1"/>
  <c r="O313" i="5" s="1"/>
  <c r="L314" i="5"/>
  <c r="N314" i="5" s="1"/>
  <c r="O314" i="5" s="1"/>
  <c r="L315" i="5"/>
  <c r="N315" i="5" s="1"/>
  <c r="O315" i="5" s="1"/>
  <c r="L316" i="5"/>
  <c r="N316" i="5" s="1"/>
  <c r="O316" i="5" s="1"/>
  <c r="L317" i="5"/>
  <c r="N317" i="5" s="1"/>
  <c r="O317" i="5" s="1"/>
  <c r="L318" i="5"/>
  <c r="N318" i="5" s="1"/>
  <c r="O318" i="5" s="1"/>
  <c r="L319" i="5"/>
  <c r="N319" i="5" s="1"/>
  <c r="O319" i="5" s="1"/>
  <c r="L320" i="5"/>
  <c r="N320" i="5" s="1"/>
  <c r="O320" i="5" s="1"/>
  <c r="L321" i="5"/>
  <c r="N321" i="5" s="1"/>
  <c r="O321" i="5" s="1"/>
  <c r="L322" i="5"/>
  <c r="N322" i="5" s="1"/>
  <c r="O322" i="5" s="1"/>
  <c r="L323" i="5"/>
  <c r="N323" i="5" s="1"/>
  <c r="O323" i="5" s="1"/>
  <c r="L324" i="5"/>
  <c r="N324" i="5" s="1"/>
  <c r="O324" i="5" s="1"/>
  <c r="L325" i="5"/>
  <c r="N325" i="5" s="1"/>
  <c r="O325" i="5" s="1"/>
  <c r="L326" i="5"/>
  <c r="N326" i="5" s="1"/>
  <c r="O326" i="5" s="1"/>
  <c r="L327" i="5"/>
  <c r="N327" i="5" s="1"/>
  <c r="O327" i="5" s="1"/>
  <c r="L328" i="5"/>
  <c r="N328" i="5" s="1"/>
  <c r="O328" i="5" s="1"/>
  <c r="L329" i="5"/>
  <c r="N329" i="5" s="1"/>
  <c r="O329" i="5" s="1"/>
  <c r="L330" i="5"/>
  <c r="N330" i="5" s="1"/>
  <c r="O330" i="5" s="1"/>
  <c r="L331" i="5"/>
  <c r="N331" i="5" s="1"/>
  <c r="O331" i="5" s="1"/>
  <c r="L332" i="5"/>
  <c r="N332" i="5" s="1"/>
  <c r="O332" i="5" s="1"/>
  <c r="L333" i="5"/>
  <c r="N333" i="5" s="1"/>
  <c r="O333" i="5" s="1"/>
  <c r="L334" i="5"/>
  <c r="N334" i="5" s="1"/>
  <c r="O334" i="5" s="1"/>
  <c r="L335" i="5"/>
  <c r="N335" i="5" s="1"/>
  <c r="O335" i="5" s="1"/>
  <c r="L336" i="5"/>
  <c r="N336" i="5" s="1"/>
  <c r="O336" i="5" s="1"/>
  <c r="L337" i="5"/>
  <c r="N337" i="5" s="1"/>
  <c r="O337" i="5" s="1"/>
  <c r="L338" i="5"/>
  <c r="N338" i="5" s="1"/>
  <c r="O338" i="5" s="1"/>
  <c r="L339" i="5"/>
  <c r="N339" i="5" s="1"/>
  <c r="O339" i="5" s="1"/>
  <c r="L340" i="5"/>
  <c r="N340" i="5" s="1"/>
  <c r="O340" i="5" s="1"/>
  <c r="L341" i="5"/>
  <c r="N341" i="5" s="1"/>
  <c r="O341" i="5" s="1"/>
  <c r="L342" i="5"/>
  <c r="N342" i="5" s="1"/>
  <c r="O342" i="5" s="1"/>
  <c r="L343" i="5"/>
  <c r="N343" i="5" s="1"/>
  <c r="O343" i="5" s="1"/>
  <c r="L344" i="5"/>
  <c r="N344" i="5" s="1"/>
  <c r="O344" i="5" s="1"/>
  <c r="L345" i="5"/>
  <c r="N345" i="5" s="1"/>
  <c r="O345" i="5" s="1"/>
  <c r="L346" i="5"/>
  <c r="N346" i="5" s="1"/>
  <c r="O346" i="5" s="1"/>
  <c r="L347" i="5"/>
  <c r="N347" i="5" s="1"/>
  <c r="O347" i="5" s="1"/>
  <c r="L348" i="5"/>
  <c r="N348" i="5" s="1"/>
  <c r="O348" i="5" s="1"/>
  <c r="L349" i="5"/>
  <c r="N349" i="5" s="1"/>
  <c r="O349" i="5" s="1"/>
  <c r="L350" i="5"/>
  <c r="N350" i="5" s="1"/>
  <c r="O350" i="5" s="1"/>
  <c r="L351" i="5"/>
  <c r="N351" i="5" s="1"/>
  <c r="O351" i="5" s="1"/>
  <c r="L352" i="5"/>
  <c r="N352" i="5" s="1"/>
  <c r="O352" i="5" s="1"/>
  <c r="L353" i="5"/>
  <c r="N353" i="5" s="1"/>
  <c r="O353" i="5" s="1"/>
  <c r="L354" i="5"/>
  <c r="N354" i="5" s="1"/>
  <c r="O354" i="5" s="1"/>
  <c r="L355" i="5"/>
  <c r="N355" i="5" s="1"/>
  <c r="O355" i="5" s="1"/>
  <c r="L356" i="5"/>
  <c r="N356" i="5" s="1"/>
  <c r="O356" i="5" s="1"/>
  <c r="L357" i="5"/>
  <c r="N357" i="5" s="1"/>
  <c r="O357" i="5" s="1"/>
  <c r="L358" i="5"/>
  <c r="N358" i="5" s="1"/>
  <c r="O358" i="5" s="1"/>
  <c r="L359" i="5"/>
  <c r="N359" i="5" s="1"/>
  <c r="O359" i="5" s="1"/>
  <c r="L360" i="5"/>
  <c r="N360" i="5" s="1"/>
  <c r="O360" i="5" s="1"/>
  <c r="L361" i="5"/>
  <c r="N361" i="5" s="1"/>
  <c r="O361" i="5" s="1"/>
  <c r="L362" i="5"/>
  <c r="N362" i="5" s="1"/>
  <c r="O362" i="5" s="1"/>
  <c r="L363" i="5"/>
  <c r="N363" i="5" s="1"/>
  <c r="O363" i="5" s="1"/>
  <c r="L364" i="5"/>
  <c r="N364" i="5" s="1"/>
  <c r="O364" i="5" s="1"/>
  <c r="L365" i="5"/>
  <c r="N365" i="5" s="1"/>
  <c r="O365" i="5" s="1"/>
  <c r="L366" i="5"/>
  <c r="N366" i="5" s="1"/>
  <c r="O366" i="5" s="1"/>
  <c r="L367" i="5"/>
  <c r="N367" i="5" s="1"/>
  <c r="O367" i="5" s="1"/>
  <c r="L368" i="5"/>
  <c r="N368" i="5" s="1"/>
  <c r="O368" i="5" s="1"/>
  <c r="L369" i="5"/>
  <c r="N369" i="5" s="1"/>
  <c r="O369" i="5" s="1"/>
  <c r="L370" i="5"/>
  <c r="N370" i="5" s="1"/>
  <c r="O370" i="5" s="1"/>
  <c r="L371" i="5"/>
  <c r="N371" i="5" s="1"/>
  <c r="O371" i="5" s="1"/>
  <c r="L372" i="5"/>
  <c r="N372" i="5" s="1"/>
  <c r="O372" i="5" s="1"/>
  <c r="L373" i="5"/>
  <c r="N373" i="5" s="1"/>
  <c r="O373" i="5" s="1"/>
  <c r="L374" i="5"/>
  <c r="N374" i="5" s="1"/>
  <c r="O374" i="5" s="1"/>
  <c r="L375" i="5"/>
  <c r="N375" i="5" s="1"/>
  <c r="O375" i="5" s="1"/>
  <c r="L376" i="5"/>
  <c r="N376" i="5" s="1"/>
  <c r="O376" i="5" s="1"/>
  <c r="L377" i="5"/>
  <c r="N377" i="5" s="1"/>
  <c r="O377" i="5" s="1"/>
  <c r="L378" i="5"/>
  <c r="N378" i="5" s="1"/>
  <c r="O378" i="5" s="1"/>
  <c r="L379" i="5"/>
  <c r="N379" i="5" s="1"/>
  <c r="O379" i="5" s="1"/>
  <c r="L380" i="5"/>
  <c r="N380" i="5" s="1"/>
  <c r="O380" i="5" s="1"/>
  <c r="L381" i="5"/>
  <c r="N381" i="5" s="1"/>
  <c r="O381" i="5" s="1"/>
  <c r="L382" i="5"/>
  <c r="N382" i="5" s="1"/>
  <c r="O382" i="5" s="1"/>
  <c r="L383" i="5"/>
  <c r="N383" i="5" s="1"/>
  <c r="O383" i="5" s="1"/>
  <c r="L384" i="5"/>
  <c r="N384" i="5" s="1"/>
  <c r="O384" i="5" s="1"/>
  <c r="L385" i="5"/>
  <c r="N385" i="5" s="1"/>
  <c r="O385" i="5" s="1"/>
  <c r="L386" i="5"/>
  <c r="N386" i="5" s="1"/>
  <c r="O386" i="5" s="1"/>
  <c r="L387" i="5"/>
  <c r="N387" i="5" s="1"/>
  <c r="O387" i="5" s="1"/>
  <c r="L388" i="5"/>
  <c r="N388" i="5" s="1"/>
  <c r="O388" i="5" s="1"/>
  <c r="L389" i="5"/>
  <c r="N389" i="5" s="1"/>
  <c r="O389" i="5" s="1"/>
  <c r="L390" i="5"/>
  <c r="N390" i="5" s="1"/>
  <c r="O390" i="5" s="1"/>
  <c r="L391" i="5"/>
  <c r="N391" i="5" s="1"/>
  <c r="O391" i="5" s="1"/>
  <c r="L392" i="5"/>
  <c r="N392" i="5" s="1"/>
  <c r="O392" i="5" s="1"/>
  <c r="L393" i="5"/>
  <c r="N393" i="5" s="1"/>
  <c r="O393" i="5" s="1"/>
  <c r="L394" i="5"/>
  <c r="N394" i="5" s="1"/>
  <c r="O394" i="5" s="1"/>
  <c r="L395" i="5"/>
  <c r="N395" i="5" s="1"/>
  <c r="O395" i="5" s="1"/>
  <c r="L396" i="5"/>
  <c r="N396" i="5" s="1"/>
  <c r="O396" i="5" s="1"/>
  <c r="L397" i="5"/>
  <c r="N397" i="5" s="1"/>
  <c r="O397" i="5" s="1"/>
  <c r="L398" i="5"/>
  <c r="N398" i="5" s="1"/>
  <c r="O398" i="5" s="1"/>
  <c r="L399" i="5"/>
  <c r="N399" i="5" s="1"/>
  <c r="O399" i="5" s="1"/>
  <c r="L400" i="5"/>
  <c r="N400" i="5" s="1"/>
  <c r="O400" i="5" s="1"/>
  <c r="L401" i="5"/>
  <c r="N401" i="5" s="1"/>
  <c r="O401" i="5" s="1"/>
  <c r="L402" i="5"/>
  <c r="N402" i="5" s="1"/>
  <c r="O402" i="5" s="1"/>
  <c r="L403" i="5"/>
  <c r="N403" i="5" s="1"/>
  <c r="O403" i="5" s="1"/>
  <c r="L404" i="5"/>
  <c r="N404" i="5" s="1"/>
  <c r="O404" i="5" s="1"/>
  <c r="L405" i="5"/>
  <c r="N405" i="5" s="1"/>
  <c r="O405" i="5" s="1"/>
  <c r="L406" i="5"/>
  <c r="N406" i="5" s="1"/>
  <c r="O406" i="5" s="1"/>
  <c r="L407" i="5"/>
  <c r="N407" i="5" s="1"/>
  <c r="O407" i="5" s="1"/>
  <c r="L408" i="5"/>
  <c r="N408" i="5" s="1"/>
  <c r="O408" i="5" s="1"/>
  <c r="L409" i="5"/>
  <c r="N409" i="5" s="1"/>
  <c r="O409" i="5" s="1"/>
  <c r="L410" i="5"/>
  <c r="N410" i="5" s="1"/>
  <c r="O410" i="5" s="1"/>
  <c r="L411" i="5"/>
  <c r="N411" i="5" s="1"/>
  <c r="O411" i="5" s="1"/>
  <c r="L412" i="5"/>
  <c r="N412" i="5" s="1"/>
  <c r="O412" i="5" s="1"/>
  <c r="L413" i="5"/>
  <c r="N413" i="5" s="1"/>
  <c r="O413" i="5" s="1"/>
  <c r="L414" i="5"/>
  <c r="N414" i="5" s="1"/>
  <c r="O414" i="5" s="1"/>
  <c r="L415" i="5"/>
  <c r="N415" i="5" s="1"/>
  <c r="O415" i="5" s="1"/>
  <c r="L416" i="5"/>
  <c r="N416" i="5" s="1"/>
  <c r="O416" i="5" s="1"/>
  <c r="L417" i="5"/>
  <c r="N417" i="5" s="1"/>
  <c r="O417" i="5" s="1"/>
  <c r="L418" i="5"/>
  <c r="N418" i="5" s="1"/>
  <c r="O418" i="5" s="1"/>
  <c r="L419" i="5"/>
  <c r="N419" i="5" s="1"/>
  <c r="O419" i="5" s="1"/>
  <c r="L420" i="5"/>
  <c r="N420" i="5" s="1"/>
  <c r="O420" i="5" s="1"/>
  <c r="L421" i="5"/>
  <c r="N421" i="5" s="1"/>
  <c r="O421" i="5" s="1"/>
  <c r="L422" i="5"/>
  <c r="N422" i="5" s="1"/>
  <c r="O422" i="5" s="1"/>
  <c r="L423" i="5"/>
  <c r="N423" i="5" s="1"/>
  <c r="O423" i="5" s="1"/>
  <c r="L424" i="5"/>
  <c r="N424" i="5" s="1"/>
  <c r="O424" i="5" s="1"/>
  <c r="L425" i="5"/>
  <c r="N425" i="5" s="1"/>
  <c r="O425" i="5" s="1"/>
  <c r="L426" i="5"/>
  <c r="N426" i="5" s="1"/>
  <c r="O426" i="5" s="1"/>
  <c r="L427" i="5"/>
  <c r="N427" i="5" s="1"/>
  <c r="O427" i="5" s="1"/>
  <c r="L428" i="5"/>
  <c r="N428" i="5" s="1"/>
  <c r="O428" i="5" s="1"/>
  <c r="L429" i="5"/>
  <c r="N429" i="5" s="1"/>
  <c r="O429" i="5" s="1"/>
  <c r="L430" i="5"/>
  <c r="N430" i="5" s="1"/>
  <c r="O430" i="5" s="1"/>
  <c r="L431" i="5"/>
  <c r="N431" i="5" s="1"/>
  <c r="O431" i="5" s="1"/>
  <c r="L432" i="5"/>
  <c r="N432" i="5" s="1"/>
  <c r="O432" i="5" s="1"/>
  <c r="L433" i="5"/>
  <c r="N433" i="5" s="1"/>
  <c r="O433" i="5" s="1"/>
  <c r="L434" i="5"/>
  <c r="N434" i="5" s="1"/>
  <c r="O434" i="5" s="1"/>
  <c r="L435" i="5"/>
  <c r="N435" i="5" s="1"/>
  <c r="O435" i="5" s="1"/>
  <c r="L436" i="5"/>
  <c r="N436" i="5" s="1"/>
  <c r="O436" i="5" s="1"/>
  <c r="L437" i="5"/>
  <c r="N437" i="5" s="1"/>
  <c r="O437" i="5" s="1"/>
  <c r="L438" i="5"/>
  <c r="N438" i="5" s="1"/>
  <c r="O438" i="5" s="1"/>
  <c r="L439" i="5"/>
  <c r="N439" i="5" s="1"/>
  <c r="O439" i="5" s="1"/>
  <c r="L440" i="5"/>
  <c r="N440" i="5" s="1"/>
  <c r="O440" i="5" s="1"/>
  <c r="L441" i="5"/>
  <c r="N441" i="5" s="1"/>
  <c r="O441" i="5" s="1"/>
  <c r="L442" i="5"/>
  <c r="N442" i="5" s="1"/>
  <c r="O442" i="5" s="1"/>
  <c r="L443" i="5"/>
  <c r="N443" i="5" s="1"/>
  <c r="O443" i="5" s="1"/>
  <c r="L444" i="5"/>
  <c r="N444" i="5" s="1"/>
  <c r="O444" i="5" s="1"/>
  <c r="L445" i="5"/>
  <c r="N445" i="5" s="1"/>
  <c r="O445" i="5" s="1"/>
  <c r="L446" i="5"/>
  <c r="N446" i="5" s="1"/>
  <c r="O446" i="5" s="1"/>
  <c r="L447" i="5"/>
  <c r="N447" i="5" s="1"/>
  <c r="O447" i="5" s="1"/>
  <c r="L448" i="5"/>
  <c r="N448" i="5" s="1"/>
  <c r="O448" i="5" s="1"/>
  <c r="L449" i="5"/>
  <c r="N449" i="5" s="1"/>
  <c r="O449" i="5" s="1"/>
  <c r="L450" i="5"/>
  <c r="N450" i="5" s="1"/>
  <c r="O450" i="5" s="1"/>
  <c r="L451" i="5"/>
  <c r="N451" i="5" s="1"/>
  <c r="O451" i="5" s="1"/>
  <c r="L452" i="5"/>
  <c r="N452" i="5" s="1"/>
  <c r="O452" i="5" s="1"/>
  <c r="L453" i="5"/>
  <c r="N453" i="5" s="1"/>
  <c r="O453" i="5" s="1"/>
  <c r="L454" i="5"/>
  <c r="N454" i="5" s="1"/>
  <c r="O454" i="5" s="1"/>
  <c r="L455" i="5"/>
  <c r="N455" i="5" s="1"/>
  <c r="O455" i="5" s="1"/>
  <c r="L456" i="5"/>
  <c r="N456" i="5" s="1"/>
  <c r="O456" i="5" s="1"/>
  <c r="L457" i="5"/>
  <c r="N457" i="5" s="1"/>
  <c r="O457" i="5" s="1"/>
  <c r="L458" i="5"/>
  <c r="N458" i="5" s="1"/>
  <c r="O458" i="5" s="1"/>
  <c r="L459" i="5"/>
  <c r="N459" i="5" s="1"/>
  <c r="O459" i="5" s="1"/>
  <c r="L460" i="5"/>
  <c r="N460" i="5" s="1"/>
  <c r="O460" i="5" s="1"/>
  <c r="L461" i="5"/>
  <c r="N461" i="5" s="1"/>
  <c r="O461" i="5" s="1"/>
  <c r="L462" i="5"/>
  <c r="N462" i="5" s="1"/>
  <c r="O462" i="5" s="1"/>
  <c r="L463" i="5"/>
  <c r="N463" i="5" s="1"/>
  <c r="O463" i="5" s="1"/>
  <c r="L464" i="5"/>
  <c r="N464" i="5" s="1"/>
  <c r="O464" i="5" s="1"/>
  <c r="L465" i="5"/>
  <c r="N465" i="5" s="1"/>
  <c r="O465" i="5" s="1"/>
  <c r="L466" i="5"/>
  <c r="N466" i="5" s="1"/>
  <c r="O466" i="5" s="1"/>
  <c r="L467" i="5"/>
  <c r="N467" i="5" s="1"/>
  <c r="O467" i="5" s="1"/>
  <c r="L468" i="5"/>
  <c r="N468" i="5" s="1"/>
  <c r="O468" i="5" s="1"/>
  <c r="L469" i="5"/>
  <c r="N469" i="5" s="1"/>
  <c r="O469" i="5" s="1"/>
  <c r="L470" i="5"/>
  <c r="N470" i="5" s="1"/>
  <c r="O470" i="5" s="1"/>
  <c r="L471" i="5"/>
  <c r="N471" i="5" s="1"/>
  <c r="O471" i="5" s="1"/>
  <c r="L472" i="5"/>
  <c r="N472" i="5" s="1"/>
  <c r="O472" i="5" s="1"/>
  <c r="L473" i="5"/>
  <c r="N473" i="5" s="1"/>
  <c r="O473" i="5" s="1"/>
  <c r="L474" i="5"/>
  <c r="N474" i="5" s="1"/>
  <c r="O474" i="5" s="1"/>
  <c r="L475" i="5"/>
  <c r="N475" i="5" s="1"/>
  <c r="O475" i="5" s="1"/>
  <c r="L476" i="5"/>
  <c r="N476" i="5" s="1"/>
  <c r="O476" i="5" s="1"/>
  <c r="L477" i="5"/>
  <c r="N477" i="5" s="1"/>
  <c r="O477" i="5" s="1"/>
  <c r="L478" i="5"/>
  <c r="N478" i="5" s="1"/>
  <c r="O478" i="5" s="1"/>
  <c r="L479" i="5"/>
  <c r="N479" i="5" s="1"/>
  <c r="O479" i="5" s="1"/>
  <c r="L480" i="5"/>
  <c r="N480" i="5" s="1"/>
  <c r="O480" i="5" s="1"/>
  <c r="L481" i="5"/>
  <c r="N481" i="5" s="1"/>
  <c r="O481" i="5" s="1"/>
  <c r="L482" i="5"/>
  <c r="N482" i="5" s="1"/>
  <c r="O482" i="5" s="1"/>
  <c r="L483" i="5"/>
  <c r="N483" i="5" s="1"/>
  <c r="O483" i="5" s="1"/>
  <c r="L484" i="5"/>
  <c r="N484" i="5" s="1"/>
  <c r="O484" i="5" s="1"/>
  <c r="L485" i="5"/>
  <c r="N485" i="5" s="1"/>
  <c r="O485" i="5" s="1"/>
  <c r="L486" i="5"/>
  <c r="N486" i="5" s="1"/>
  <c r="O486" i="5" s="1"/>
  <c r="L487" i="5"/>
  <c r="N487" i="5" s="1"/>
  <c r="O487" i="5" s="1"/>
  <c r="L488" i="5"/>
  <c r="N488" i="5" s="1"/>
  <c r="O488" i="5" s="1"/>
  <c r="L489" i="5"/>
  <c r="N489" i="5" s="1"/>
  <c r="O489" i="5" s="1"/>
  <c r="L490" i="5"/>
  <c r="N490" i="5" s="1"/>
  <c r="O490" i="5" s="1"/>
  <c r="L491" i="5"/>
  <c r="N491" i="5" s="1"/>
  <c r="O491" i="5" s="1"/>
  <c r="L492" i="5"/>
  <c r="N492" i="5" s="1"/>
  <c r="O492" i="5" s="1"/>
  <c r="L493" i="5"/>
  <c r="N493" i="5" s="1"/>
  <c r="O493" i="5" s="1"/>
  <c r="L494" i="5"/>
  <c r="N494" i="5" s="1"/>
  <c r="O494" i="5" s="1"/>
  <c r="L495" i="5"/>
  <c r="N495" i="5" s="1"/>
  <c r="O495" i="5" s="1"/>
  <c r="L496" i="5"/>
  <c r="N496" i="5" s="1"/>
  <c r="O496" i="5" s="1"/>
  <c r="L497" i="5"/>
  <c r="N497" i="5" s="1"/>
  <c r="O497" i="5" s="1"/>
  <c r="L498" i="5"/>
  <c r="N498" i="5" s="1"/>
  <c r="O498" i="5" s="1"/>
  <c r="L499" i="5"/>
  <c r="N499" i="5" s="1"/>
  <c r="O499" i="5" s="1"/>
  <c r="L500" i="5"/>
  <c r="N500" i="5" s="1"/>
  <c r="O500" i="5" s="1"/>
  <c r="L501" i="5"/>
  <c r="N501" i="5" s="1"/>
  <c r="O501" i="5" s="1"/>
  <c r="L502" i="5"/>
  <c r="N502" i="5" s="1"/>
  <c r="O502" i="5" s="1"/>
  <c r="L503" i="5"/>
  <c r="N503" i="5" s="1"/>
  <c r="O503" i="5" s="1"/>
  <c r="L504" i="5"/>
  <c r="N504" i="5" s="1"/>
  <c r="O504" i="5" s="1"/>
  <c r="L505" i="5"/>
  <c r="N505" i="5" s="1"/>
  <c r="O505" i="5" s="1"/>
  <c r="L506" i="5"/>
  <c r="N506" i="5" s="1"/>
  <c r="O506" i="5" s="1"/>
  <c r="L507" i="5"/>
  <c r="N507" i="5" s="1"/>
  <c r="O507" i="5" s="1"/>
  <c r="L508" i="5"/>
  <c r="N508" i="5" s="1"/>
  <c r="O508" i="5" s="1"/>
  <c r="L509" i="5"/>
  <c r="N509" i="5" s="1"/>
  <c r="O509" i="5" s="1"/>
  <c r="L510" i="5"/>
  <c r="N510" i="5" s="1"/>
  <c r="O510" i="5" s="1"/>
  <c r="L511" i="5"/>
  <c r="N511" i="5" s="1"/>
  <c r="O511" i="5" s="1"/>
  <c r="L512" i="5"/>
  <c r="N512" i="5" s="1"/>
  <c r="O512" i="5" s="1"/>
  <c r="L513" i="5"/>
  <c r="N513" i="5" s="1"/>
  <c r="O513" i="5" s="1"/>
  <c r="L514" i="5"/>
  <c r="N514" i="5" s="1"/>
  <c r="O514" i="5" s="1"/>
  <c r="L515" i="5"/>
  <c r="N515" i="5" s="1"/>
  <c r="O515" i="5" s="1"/>
  <c r="L516" i="5"/>
  <c r="N516" i="5" s="1"/>
  <c r="O516" i="5" s="1"/>
  <c r="L517" i="5"/>
  <c r="N517" i="5" s="1"/>
  <c r="O517" i="5" s="1"/>
  <c r="L518" i="5"/>
  <c r="N518" i="5" s="1"/>
  <c r="O518" i="5" s="1"/>
  <c r="L519" i="5"/>
  <c r="N519" i="5" s="1"/>
  <c r="O519" i="5" s="1"/>
  <c r="L520" i="5"/>
  <c r="N520" i="5" s="1"/>
  <c r="O520" i="5" s="1"/>
  <c r="L521" i="5"/>
  <c r="N521" i="5" s="1"/>
  <c r="O521" i="5" s="1"/>
  <c r="L522" i="5"/>
  <c r="N522" i="5" s="1"/>
  <c r="O522" i="5" s="1"/>
  <c r="L523" i="5"/>
  <c r="N523" i="5" s="1"/>
  <c r="O523" i="5" s="1"/>
  <c r="L524" i="5"/>
  <c r="N524" i="5" s="1"/>
  <c r="O524" i="5" s="1"/>
  <c r="L525" i="5"/>
  <c r="N525" i="5" s="1"/>
  <c r="O525" i="5" s="1"/>
  <c r="L526" i="5"/>
  <c r="N526" i="5" s="1"/>
  <c r="O526" i="5" s="1"/>
  <c r="L527" i="5"/>
  <c r="N527" i="5" s="1"/>
  <c r="O527" i="5" s="1"/>
  <c r="L528" i="5"/>
  <c r="N528" i="5" s="1"/>
  <c r="O528" i="5" s="1"/>
  <c r="L529" i="5"/>
  <c r="N529" i="5" s="1"/>
  <c r="O529" i="5" s="1"/>
  <c r="L530" i="5"/>
  <c r="N530" i="5" s="1"/>
  <c r="O530" i="5" s="1"/>
  <c r="L531" i="5"/>
  <c r="N531" i="5" s="1"/>
  <c r="O531" i="5" s="1"/>
  <c r="L532" i="5"/>
  <c r="N532" i="5" s="1"/>
  <c r="O532" i="5" s="1"/>
  <c r="L533" i="5"/>
  <c r="N533" i="5" s="1"/>
  <c r="O533" i="5" s="1"/>
  <c r="L534" i="5"/>
  <c r="N534" i="5" s="1"/>
  <c r="O534" i="5" s="1"/>
  <c r="L535" i="5"/>
  <c r="N535" i="5" s="1"/>
  <c r="O535" i="5" s="1"/>
  <c r="L536" i="5"/>
  <c r="N536" i="5" s="1"/>
  <c r="O536" i="5" s="1"/>
  <c r="L537" i="5"/>
  <c r="N537" i="5" s="1"/>
  <c r="O537" i="5" s="1"/>
  <c r="L538" i="5"/>
  <c r="N538" i="5" s="1"/>
  <c r="O538" i="5" s="1"/>
  <c r="L539" i="5"/>
  <c r="N539" i="5" s="1"/>
  <c r="O539" i="5" s="1"/>
  <c r="L540" i="5"/>
  <c r="N540" i="5" s="1"/>
  <c r="O540" i="5" s="1"/>
  <c r="L541" i="5"/>
  <c r="N541" i="5" s="1"/>
  <c r="O541" i="5" s="1"/>
  <c r="L542" i="5"/>
  <c r="N542" i="5" s="1"/>
  <c r="O542" i="5" s="1"/>
  <c r="L543" i="5"/>
  <c r="N543" i="5" s="1"/>
  <c r="O543" i="5" s="1"/>
  <c r="L544" i="5"/>
  <c r="N544" i="5" s="1"/>
  <c r="O544" i="5" s="1"/>
  <c r="L545" i="5"/>
  <c r="N545" i="5" s="1"/>
  <c r="O545" i="5" s="1"/>
  <c r="L546" i="5"/>
  <c r="N546" i="5" s="1"/>
  <c r="O546" i="5" s="1"/>
  <c r="L547" i="5"/>
  <c r="N547" i="5" s="1"/>
  <c r="O547" i="5" s="1"/>
  <c r="L548" i="5"/>
  <c r="N548" i="5" s="1"/>
  <c r="O548" i="5" s="1"/>
  <c r="L549" i="5"/>
  <c r="N549" i="5" s="1"/>
  <c r="O549" i="5" s="1"/>
  <c r="L550" i="5"/>
  <c r="N550" i="5" s="1"/>
  <c r="O550" i="5" s="1"/>
  <c r="L551" i="5"/>
  <c r="N551" i="5" s="1"/>
  <c r="O551" i="5" s="1"/>
  <c r="L552" i="5"/>
  <c r="N552" i="5" s="1"/>
  <c r="O552" i="5" s="1"/>
  <c r="L553" i="5"/>
  <c r="N553" i="5" s="1"/>
  <c r="O553" i="5" s="1"/>
  <c r="L554" i="5"/>
  <c r="N554" i="5" s="1"/>
  <c r="O554" i="5" s="1"/>
  <c r="L555" i="5"/>
  <c r="N555" i="5" s="1"/>
  <c r="O555" i="5" s="1"/>
  <c r="L556" i="5"/>
  <c r="N556" i="5" s="1"/>
  <c r="O556" i="5" s="1"/>
  <c r="L557" i="5"/>
  <c r="N557" i="5" s="1"/>
  <c r="O557" i="5" s="1"/>
  <c r="L558" i="5"/>
  <c r="N558" i="5" s="1"/>
  <c r="O558" i="5" s="1"/>
  <c r="L559" i="5"/>
  <c r="N559" i="5" s="1"/>
  <c r="O559" i="5" s="1"/>
  <c r="L560" i="5"/>
  <c r="N560" i="5" s="1"/>
  <c r="O560" i="5" s="1"/>
  <c r="L561" i="5"/>
  <c r="N561" i="5" s="1"/>
  <c r="O561" i="5" s="1"/>
  <c r="L562" i="5"/>
  <c r="N562" i="5" s="1"/>
  <c r="O562" i="5" s="1"/>
  <c r="L563" i="5"/>
  <c r="N563" i="5" s="1"/>
  <c r="O563" i="5" s="1"/>
  <c r="L564" i="5"/>
  <c r="N564" i="5" s="1"/>
  <c r="O564" i="5" s="1"/>
  <c r="L565" i="5"/>
  <c r="N565" i="5" s="1"/>
  <c r="O565" i="5" s="1"/>
  <c r="L566" i="5"/>
  <c r="N566" i="5" s="1"/>
  <c r="O566" i="5" s="1"/>
  <c r="L567" i="5"/>
  <c r="N567" i="5" s="1"/>
  <c r="O567" i="5" s="1"/>
  <c r="L568" i="5"/>
  <c r="N568" i="5" s="1"/>
  <c r="O568" i="5" s="1"/>
  <c r="L569" i="5"/>
  <c r="N569" i="5" s="1"/>
  <c r="O569" i="5" s="1"/>
  <c r="L570" i="5"/>
  <c r="N570" i="5" s="1"/>
  <c r="O570" i="5" s="1"/>
  <c r="L571" i="5"/>
  <c r="N571" i="5" s="1"/>
  <c r="O571" i="5" s="1"/>
  <c r="L572" i="5"/>
  <c r="N572" i="5" s="1"/>
  <c r="O572" i="5" s="1"/>
  <c r="L573" i="5"/>
  <c r="N573" i="5" s="1"/>
  <c r="O573" i="5" s="1"/>
  <c r="L574" i="5"/>
  <c r="N574" i="5" s="1"/>
  <c r="O574" i="5" s="1"/>
  <c r="L575" i="5"/>
  <c r="N575" i="5" s="1"/>
  <c r="O575" i="5" s="1"/>
  <c r="L576" i="5"/>
  <c r="N576" i="5" s="1"/>
  <c r="O576" i="5" s="1"/>
  <c r="L577" i="5"/>
  <c r="N577" i="5" s="1"/>
  <c r="O577" i="5" s="1"/>
  <c r="L578" i="5"/>
  <c r="N578" i="5" s="1"/>
  <c r="O578" i="5" s="1"/>
  <c r="L579" i="5"/>
  <c r="N579" i="5" s="1"/>
  <c r="O579" i="5" s="1"/>
  <c r="L580" i="5"/>
  <c r="N580" i="5" s="1"/>
  <c r="O580" i="5" s="1"/>
  <c r="L581" i="5"/>
  <c r="N581" i="5" s="1"/>
  <c r="O581" i="5" s="1"/>
  <c r="L582" i="5"/>
  <c r="N582" i="5" s="1"/>
  <c r="O582" i="5" s="1"/>
  <c r="L583" i="5"/>
  <c r="N583" i="5" s="1"/>
  <c r="O583" i="5" s="1"/>
  <c r="L584" i="5"/>
  <c r="N584" i="5" s="1"/>
  <c r="O584" i="5" s="1"/>
  <c r="L585" i="5"/>
  <c r="N585" i="5" s="1"/>
  <c r="O585" i="5" s="1"/>
  <c r="L586" i="5"/>
  <c r="N586" i="5" s="1"/>
  <c r="O586" i="5" s="1"/>
  <c r="L587" i="5"/>
  <c r="N587" i="5" s="1"/>
  <c r="O587" i="5" s="1"/>
  <c r="L588" i="5"/>
  <c r="N588" i="5" s="1"/>
  <c r="O588" i="5" s="1"/>
  <c r="L589" i="5"/>
  <c r="N589" i="5" s="1"/>
  <c r="O589" i="5" s="1"/>
  <c r="L590" i="5"/>
  <c r="N590" i="5" s="1"/>
  <c r="O590" i="5" s="1"/>
  <c r="L591" i="5"/>
  <c r="N591" i="5" s="1"/>
  <c r="O591" i="5" s="1"/>
  <c r="L592" i="5"/>
  <c r="N592" i="5" s="1"/>
  <c r="O592" i="5" s="1"/>
  <c r="L593" i="5"/>
  <c r="N593" i="5" s="1"/>
  <c r="O593" i="5" s="1"/>
  <c r="L594" i="5"/>
  <c r="N594" i="5" s="1"/>
  <c r="O594" i="5" s="1"/>
  <c r="L595" i="5"/>
  <c r="N595" i="5" s="1"/>
  <c r="O595" i="5" s="1"/>
  <c r="L596" i="5"/>
  <c r="N596" i="5" s="1"/>
  <c r="O596" i="5" s="1"/>
  <c r="L597" i="5"/>
  <c r="N597" i="5" s="1"/>
  <c r="O597" i="5" s="1"/>
  <c r="L598" i="5"/>
  <c r="N598" i="5" s="1"/>
  <c r="O598" i="5" s="1"/>
  <c r="L599" i="5"/>
  <c r="N599" i="5" s="1"/>
  <c r="O599" i="5" s="1"/>
  <c r="L600" i="5"/>
  <c r="N600" i="5" s="1"/>
  <c r="O600" i="5" s="1"/>
  <c r="L601" i="5"/>
  <c r="N601" i="5" s="1"/>
  <c r="O601" i="5" s="1"/>
  <c r="L602" i="5"/>
  <c r="N602" i="5" s="1"/>
  <c r="O602" i="5" s="1"/>
  <c r="L603" i="5"/>
  <c r="N603" i="5" s="1"/>
  <c r="O603" i="5" s="1"/>
  <c r="L604" i="5"/>
  <c r="N604" i="5" s="1"/>
  <c r="O604" i="5" s="1"/>
  <c r="L605" i="5"/>
  <c r="N605" i="5" s="1"/>
  <c r="O605" i="5" s="1"/>
  <c r="L606" i="5"/>
  <c r="N606" i="5" s="1"/>
  <c r="O606" i="5" s="1"/>
  <c r="L607" i="5"/>
  <c r="N607" i="5" s="1"/>
  <c r="O607" i="5" s="1"/>
  <c r="L608" i="5"/>
  <c r="N608" i="5" s="1"/>
  <c r="O608" i="5" s="1"/>
  <c r="L609" i="5"/>
  <c r="N609" i="5" s="1"/>
  <c r="O609" i="5" s="1"/>
  <c r="L610" i="5"/>
  <c r="N610" i="5" s="1"/>
  <c r="O610" i="5" s="1"/>
  <c r="L611" i="5"/>
  <c r="N611" i="5" s="1"/>
  <c r="O611" i="5" s="1"/>
  <c r="L612" i="5"/>
  <c r="N612" i="5" s="1"/>
  <c r="O612" i="5" s="1"/>
  <c r="L613" i="5"/>
  <c r="N613" i="5" s="1"/>
  <c r="O613" i="5" s="1"/>
  <c r="L614" i="5"/>
  <c r="N614" i="5" s="1"/>
  <c r="O614" i="5" s="1"/>
  <c r="L615" i="5"/>
  <c r="N615" i="5" s="1"/>
  <c r="O615" i="5" s="1"/>
  <c r="L616" i="5"/>
  <c r="N616" i="5" s="1"/>
  <c r="O616" i="5" s="1"/>
  <c r="L617" i="5"/>
  <c r="N617" i="5" s="1"/>
  <c r="O617" i="5" s="1"/>
  <c r="L618" i="5"/>
  <c r="N618" i="5" s="1"/>
  <c r="O618" i="5" s="1"/>
  <c r="L619" i="5"/>
  <c r="N619" i="5" s="1"/>
  <c r="O619" i="5" s="1"/>
  <c r="L620" i="5"/>
  <c r="N620" i="5" s="1"/>
  <c r="O620" i="5" s="1"/>
  <c r="L621" i="5"/>
  <c r="N621" i="5" s="1"/>
  <c r="O621" i="5" s="1"/>
  <c r="L622" i="5"/>
  <c r="N622" i="5" s="1"/>
  <c r="O622" i="5" s="1"/>
  <c r="L623" i="5"/>
  <c r="N623" i="5" s="1"/>
  <c r="O623" i="5" s="1"/>
  <c r="L624" i="5"/>
  <c r="N624" i="5" s="1"/>
  <c r="O624" i="5" s="1"/>
  <c r="L625" i="5"/>
  <c r="N625" i="5" s="1"/>
  <c r="O625" i="5" s="1"/>
  <c r="L626" i="5"/>
  <c r="N626" i="5" s="1"/>
  <c r="O626" i="5" s="1"/>
  <c r="L627" i="5"/>
  <c r="N627" i="5" s="1"/>
  <c r="O627" i="5" s="1"/>
  <c r="L628" i="5"/>
  <c r="N628" i="5" s="1"/>
  <c r="O628" i="5" s="1"/>
  <c r="L629" i="5"/>
  <c r="N629" i="5" s="1"/>
  <c r="O629" i="5" s="1"/>
  <c r="L630" i="5"/>
  <c r="N630" i="5" s="1"/>
  <c r="O630" i="5" s="1"/>
  <c r="L631" i="5"/>
  <c r="N631" i="5" s="1"/>
  <c r="O631" i="5" s="1"/>
  <c r="L632" i="5"/>
  <c r="N632" i="5" s="1"/>
  <c r="O632" i="5" s="1"/>
  <c r="L633" i="5"/>
  <c r="N633" i="5" s="1"/>
  <c r="O633" i="5" s="1"/>
  <c r="L2" i="5"/>
  <c r="N2" i="5" s="1"/>
  <c r="O2" i="5" s="1"/>
  <c r="E269" i="3"/>
  <c r="E626" i="3"/>
  <c r="E611" i="3"/>
  <c r="E601" i="3"/>
  <c r="E598" i="3"/>
  <c r="E594" i="3"/>
  <c r="E585" i="3"/>
  <c r="E559" i="3"/>
  <c r="E503" i="3"/>
  <c r="E495" i="3"/>
  <c r="E452" i="3"/>
  <c r="E439" i="3"/>
  <c r="E346" i="3"/>
  <c r="E343" i="3"/>
  <c r="E330" i="3"/>
  <c r="E323" i="3"/>
  <c r="E324" i="3"/>
  <c r="E314" i="3"/>
  <c r="E292" i="3"/>
  <c r="E219" i="3"/>
  <c r="E175" i="3"/>
  <c r="E154" i="3"/>
  <c r="E147" i="3"/>
  <c r="E99" i="3"/>
  <c r="E94" i="3"/>
  <c r="E85" i="3"/>
  <c r="E79" i="3"/>
  <c r="E76" i="3"/>
  <c r="E36" i="3"/>
  <c r="E21" i="3"/>
  <c r="E22" i="3"/>
  <c r="E3" i="3"/>
  <c r="E4" i="3"/>
  <c r="E5" i="3"/>
  <c r="E6" i="3"/>
  <c r="E7" i="3"/>
  <c r="E9" i="3"/>
  <c r="E10" i="3"/>
  <c r="E11" i="3"/>
  <c r="E12" i="3"/>
  <c r="E13" i="3"/>
  <c r="E14" i="3"/>
  <c r="E15" i="3"/>
  <c r="E16" i="3"/>
  <c r="E17" i="3"/>
  <c r="E18" i="3"/>
  <c r="E19" i="3"/>
  <c r="E20" i="3"/>
  <c r="E23" i="3"/>
  <c r="E24" i="3"/>
  <c r="E25" i="3"/>
  <c r="E26" i="3"/>
  <c r="E27" i="3"/>
  <c r="E28" i="3"/>
  <c r="E29" i="3"/>
  <c r="E30" i="3"/>
  <c r="E31" i="3"/>
  <c r="E32" i="3"/>
  <c r="E33" i="3"/>
  <c r="E34" i="3"/>
  <c r="E35"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7" i="3"/>
  <c r="E78" i="3"/>
  <c r="E80" i="3"/>
  <c r="E81" i="3"/>
  <c r="E82" i="3"/>
  <c r="E83" i="3"/>
  <c r="E84" i="3"/>
  <c r="E86" i="3"/>
  <c r="E87" i="3"/>
  <c r="E88" i="3"/>
  <c r="E89" i="3"/>
  <c r="E90" i="3"/>
  <c r="E91" i="3"/>
  <c r="E92" i="3"/>
  <c r="E93" i="3"/>
  <c r="E95" i="3"/>
  <c r="E96" i="3"/>
  <c r="E97" i="3"/>
  <c r="E98"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8" i="3"/>
  <c r="E149" i="3"/>
  <c r="E150" i="3"/>
  <c r="E151" i="3"/>
  <c r="E152" i="3"/>
  <c r="E153" i="3"/>
  <c r="E155" i="3"/>
  <c r="E156" i="3"/>
  <c r="E157" i="3"/>
  <c r="E158" i="3"/>
  <c r="E159" i="3"/>
  <c r="E160" i="3"/>
  <c r="E161" i="3"/>
  <c r="E162" i="3"/>
  <c r="E163" i="3"/>
  <c r="E164" i="3"/>
  <c r="E165" i="3"/>
  <c r="E166" i="3"/>
  <c r="E167" i="3"/>
  <c r="E168" i="3"/>
  <c r="E169" i="3"/>
  <c r="E170" i="3"/>
  <c r="E171" i="3"/>
  <c r="E172" i="3"/>
  <c r="E173" i="3"/>
  <c r="E174"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70" i="3"/>
  <c r="E271" i="3"/>
  <c r="E272" i="3"/>
  <c r="E273" i="3"/>
  <c r="E274" i="3"/>
  <c r="E275" i="3"/>
  <c r="E276" i="3"/>
  <c r="E277" i="3"/>
  <c r="E278" i="3"/>
  <c r="E279" i="3"/>
  <c r="E280" i="3"/>
  <c r="E281" i="3"/>
  <c r="E282" i="3"/>
  <c r="E283" i="3"/>
  <c r="E284" i="3"/>
  <c r="E285" i="3"/>
  <c r="E286" i="3"/>
  <c r="E287" i="3"/>
  <c r="E288" i="3"/>
  <c r="E289" i="3"/>
  <c r="E290" i="3"/>
  <c r="E291" i="3"/>
  <c r="E293" i="3"/>
  <c r="E294" i="3"/>
  <c r="E295" i="3"/>
  <c r="E296" i="3"/>
  <c r="E297" i="3"/>
  <c r="E298" i="3"/>
  <c r="E299" i="3"/>
  <c r="E300" i="3"/>
  <c r="E301" i="3"/>
  <c r="E302" i="3"/>
  <c r="E303" i="3"/>
  <c r="E304" i="3"/>
  <c r="E305" i="3"/>
  <c r="E306" i="3"/>
  <c r="E307" i="3"/>
  <c r="E308" i="3"/>
  <c r="E309" i="3"/>
  <c r="E310" i="3"/>
  <c r="E311" i="3"/>
  <c r="E312" i="3"/>
  <c r="E313" i="3"/>
  <c r="E315" i="3"/>
  <c r="E316" i="3"/>
  <c r="E317" i="3"/>
  <c r="E318" i="3"/>
  <c r="E319" i="3"/>
  <c r="E320" i="3"/>
  <c r="E321" i="3"/>
  <c r="E322" i="3"/>
  <c r="E325" i="3"/>
  <c r="E326" i="3"/>
  <c r="E327" i="3"/>
  <c r="E328" i="3"/>
  <c r="E329" i="3"/>
  <c r="E331" i="3"/>
  <c r="E332" i="3"/>
  <c r="E333" i="3"/>
  <c r="E334" i="3"/>
  <c r="E335" i="3"/>
  <c r="E336" i="3"/>
  <c r="E337" i="3"/>
  <c r="E338" i="3"/>
  <c r="E339" i="3"/>
  <c r="E340" i="3"/>
  <c r="E341" i="3"/>
  <c r="E342" i="3"/>
  <c r="E344" i="3"/>
  <c r="E345"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2" i="3"/>
  <c r="E635" i="3" s="1"/>
  <c r="E424" i="3"/>
  <c r="E425" i="3"/>
  <c r="E426" i="3"/>
  <c r="E427" i="3"/>
  <c r="E428" i="3"/>
  <c r="E429" i="3"/>
  <c r="E430" i="3"/>
  <c r="E431" i="3"/>
  <c r="E432" i="3"/>
  <c r="E433" i="3"/>
  <c r="E434" i="3"/>
  <c r="E435" i="3"/>
  <c r="E436" i="3"/>
  <c r="E437" i="3"/>
  <c r="E438" i="3"/>
  <c r="E440" i="3"/>
  <c r="E441" i="3"/>
  <c r="E442" i="3"/>
  <c r="E443" i="3"/>
  <c r="E444" i="3"/>
  <c r="E445" i="3"/>
  <c r="E446" i="3"/>
  <c r="E447" i="3"/>
  <c r="E448" i="3"/>
  <c r="E449" i="3"/>
  <c r="E450" i="3"/>
  <c r="E451"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6" i="3"/>
  <c r="E497" i="3"/>
  <c r="E498" i="3"/>
  <c r="E499" i="3"/>
  <c r="E500" i="3"/>
  <c r="E501" i="3"/>
  <c r="E502"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6" i="3"/>
  <c r="E587" i="3"/>
  <c r="E588" i="3"/>
  <c r="E589" i="3"/>
  <c r="E590" i="3"/>
  <c r="E591" i="3"/>
  <c r="E592" i="3"/>
  <c r="E593" i="3"/>
  <c r="E595" i="3"/>
  <c r="E596" i="3"/>
  <c r="E597" i="3"/>
  <c r="E599" i="3"/>
  <c r="E600" i="3"/>
  <c r="E602" i="3"/>
  <c r="E603" i="3"/>
  <c r="E604" i="3"/>
  <c r="E605" i="3"/>
  <c r="E606" i="3"/>
  <c r="E607" i="3"/>
  <c r="E608" i="3"/>
  <c r="E609" i="3"/>
  <c r="E610" i="3"/>
  <c r="E612" i="3"/>
  <c r="E613" i="3"/>
  <c r="E614" i="3"/>
  <c r="E615" i="3"/>
  <c r="E616" i="3"/>
  <c r="E617" i="3"/>
  <c r="E618" i="3"/>
  <c r="E619" i="3"/>
  <c r="E620" i="3"/>
  <c r="E621" i="3"/>
  <c r="E622" i="3"/>
  <c r="E623" i="3"/>
  <c r="E624" i="3"/>
  <c r="E625" i="3"/>
  <c r="E627" i="3"/>
  <c r="E628" i="3"/>
  <c r="E629" i="3"/>
  <c r="E630" i="3"/>
  <c r="E631" i="3"/>
  <c r="E632" i="3"/>
  <c r="E633" i="3"/>
  <c r="E42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72B79E-0CAC-4FC1-BC5A-510B34E0560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EE6BC65-19E7-4598-9D19-46B5ADC2DA83}" name="WorksheetConnection_Calculations!$A$1:$J$633" type="102" refreshedVersion="8" minRefreshableVersion="5">
    <extLst>
      <ext xmlns:x15="http://schemas.microsoft.com/office/spreadsheetml/2010/11/main" uri="{DE250136-89BD-433C-8126-D09CA5730AF9}">
        <x15:connection id="Range" autoDelete="1">
          <x15:rangePr sourceName="_xlcn.WorksheetConnection_CalculationsA1J6331"/>
        </x15:connection>
      </ext>
    </extLst>
  </connection>
  <connection id="3" xr16:uid="{CF8DC278-0F53-4EE1-BB3E-E51131CE7F3B}" name="WorksheetConnection_Calculations!$A$1:$O$633" type="102" refreshedVersion="8" minRefreshableVersion="5">
    <extLst>
      <ext xmlns:x15="http://schemas.microsoft.com/office/spreadsheetml/2010/11/main" uri="{DE250136-89BD-433C-8126-D09CA5730AF9}">
        <x15:connection id="Range 1" autoDelete="1">
          <x15:rangePr sourceName="_xlcn.WorksheetConnection_CalculationsA1O6331"/>
        </x15:connection>
      </ext>
    </extLst>
  </connection>
  <connection id="4" xr16:uid="{E55B1869-7D72-4012-91BC-6A889E68FA48}" name="WorksheetConnection_staging table!$A$1:$R$633" type="102" refreshedVersion="8" minRefreshableVersion="5">
    <extLst>
      <ext xmlns:x15="http://schemas.microsoft.com/office/spreadsheetml/2010/11/main" uri="{DE250136-89BD-433C-8126-D09CA5730AF9}">
        <x15:connection id="Range 2" autoDelete="1">
          <x15:rangePr sourceName="_xlcn.WorksheetConnection_stagingtableA1R6331"/>
        </x15:connection>
      </ext>
    </extLst>
  </connection>
</connections>
</file>

<file path=xl/metadata.xml><?xml version="1.0" encoding="utf-8"?>
<metadata xmlns="http://schemas.openxmlformats.org/spreadsheetml/2006/main" xmlns:xda="http://schemas.microsoft.com/office/spreadsheetml/2017/dynamicarray">
  <metadataTypes count="1">
    <metadataType name="XLMDX" minSupportedVersion="120000" copy="1" pasteAll="1" pasteValues="1" merge="1" splitFirst="1" rowColShift="1" clearFormats="1" clearComments="1" assign="1" coerce="1"/>
  </metadataTypes>
  <metadataStrings count="2">
    <s v="ThisWorkbookDataModel"/>
    <s v="{[Range 1].[ProductCategory].[All]}"/>
  </metadataStrings>
  <mdxMetadata count="1">
    <mdx n="0" f="s">
      <ms ns="1" c="0"/>
    </mdx>
  </mdxMetadata>
  <valueMetadata count="1">
    <bk>
      <rc t="1" v="0"/>
    </bk>
  </valueMetadata>
</metadata>
</file>

<file path=xl/sharedStrings.xml><?xml version="1.0" encoding="utf-8"?>
<sst xmlns="http://schemas.openxmlformats.org/spreadsheetml/2006/main" count="14108" uniqueCount="1470">
  <si>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</si>
  <si>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</si>
  <si>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</si>
  <si>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</si>
  <si>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</si>
  <si>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</si>
  <si>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</si>
  <si>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</si>
  <si>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</si>
  <si>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</si>
  <si>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</si>
  <si>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</si>
  <si>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</si>
  <si>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</si>
  <si>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</si>
  <si>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</si>
  <si>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</si>
  <si>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</si>
  <si>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</si>
  <si>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</si>
  <si>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</si>
  <si>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</si>
  <si>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</si>
  <si>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</si>
  <si>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</si>
  <si>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</si>
  <si>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</si>
  <si>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</si>
  <si>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</si>
  <si>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</si>
  <si>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</si>
  <si>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</si>
  <si>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</si>
  <si>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</si>
  <si>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</si>
  <si>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</si>
  <si>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</si>
  <si>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</si>
  <si>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</si>
  <si>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</si>
  <si>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</si>
  <si>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</si>
  <si>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</si>
  <si>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</si>
  <si>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</si>
  <si>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</si>
  <si>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</si>
  <si>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</si>
  <si>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</si>
  <si>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</si>
  <si>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</si>
  <si>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</si>
  <si>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</si>
  <si>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</si>
  <si>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</si>
  <si>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</si>
  <si>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</si>
  <si>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</si>
  <si>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</si>
  <si>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</si>
  <si>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</si>
  <si>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</si>
  <si>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</si>
  <si>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</si>
  <si>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</si>
  <si>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</si>
  <si>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</si>
  <si>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</si>
  <si>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</si>
  <si>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</si>
  <si>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</si>
  <si>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</si>
  <si>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</si>
  <si>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</si>
  <si>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</si>
  <si>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</si>
  <si>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</si>
  <si>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</si>
  <si>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</si>
  <si>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</si>
  <si>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</si>
  <si>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</si>
  <si>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</si>
  <si>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</si>
  <si>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</si>
  <si>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</si>
  <si>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</si>
  <si>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</si>
  <si>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</si>
  <si>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</si>
  <si>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</si>
  <si>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</si>
  <si>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</si>
  <si>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</si>
  <si>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</si>
  <si>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</si>
  <si>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</si>
  <si>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</si>
  <si>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</si>
  <si>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</si>
  <si>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</si>
  <si>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</si>
  <si>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</si>
  <si>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</si>
  <si>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</si>
  <si>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</si>
  <si>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</si>
  <si>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</si>
  <si>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</si>
  <si>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</si>
  <si>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</si>
  <si>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</si>
  <si>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</si>
  <si>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</si>
  <si>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</si>
  <si>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</si>
  <si>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</si>
  <si>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</si>
  <si>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</si>
  <si>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</si>
  <si>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</si>
  <si>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</si>
  <si>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</si>
  <si>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</si>
  <si>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</si>
  <si>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</si>
  <si>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</si>
  <si>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</si>
  <si>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</si>
  <si>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</si>
  <si>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</si>
  <si>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</si>
  <si>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</si>
  <si>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</si>
  <si>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</si>
  <si>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</si>
  <si>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</si>
  <si>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</si>
  <si>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</si>
  <si>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</si>
  <si>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</si>
  <si>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</si>
  <si>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</si>
  <si>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</si>
  <si>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</si>
  <si>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</si>
  <si>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</si>
  <si>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</si>
  <si>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</si>
  <si>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</si>
  <si>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</si>
  <si>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</si>
  <si>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</si>
  <si>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</si>
  <si>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</si>
  <si>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</si>
  <si>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</si>
  <si>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</si>
  <si>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</si>
  <si>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</si>
  <si>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</si>
  <si>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</si>
  <si>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</si>
  <si>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</si>
  <si>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</si>
  <si>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</si>
  <si>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</si>
  <si>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</si>
  <si>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</si>
  <si>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</si>
  <si>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</si>
  <si>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</si>
  <si>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</si>
  <si>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</si>
  <si>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</si>
  <si>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</si>
  <si>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</si>
  <si>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</si>
  <si>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</si>
  <si>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</si>
  <si>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</si>
  <si>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</si>
  <si>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</si>
  <si>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</si>
  <si>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</si>
  <si>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</si>
  <si>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</si>
  <si>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</si>
  <si>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</si>
  <si>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</si>
  <si>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</si>
  <si>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</si>
  <si>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</si>
  <si>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</si>
  <si>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</si>
  <si>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</si>
  <si>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</si>
  <si>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</si>
  <si>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</si>
  <si>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</si>
  <si>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</si>
  <si>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</si>
  <si>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</si>
  <si>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</si>
  <si>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</si>
  <si>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</si>
  <si>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</si>
  <si>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</si>
  <si>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</si>
  <si>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</si>
  <si>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</si>
  <si>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</si>
  <si>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</si>
  <si>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</si>
  <si>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</si>
  <si>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</si>
  <si>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</si>
  <si>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</si>
  <si>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</si>
  <si>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</si>
  <si>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</si>
  <si>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</si>
  <si>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</si>
  <si>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</si>
  <si>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</si>
  <si>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</si>
  <si>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</si>
  <si>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</si>
  <si>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</si>
  <si>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</si>
  <si>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</si>
  <si>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</si>
  <si>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</si>
  <si>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</si>
  <si>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</si>
  <si>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</si>
  <si>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</si>
  <si>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</si>
  <si>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</si>
  <si>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</si>
  <si>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</si>
  <si>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</si>
  <si>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</si>
  <si>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</si>
  <si>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</si>
  <si>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</si>
  <si>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</si>
  <si>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</si>
  <si>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</si>
  <si>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</si>
  <si>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</si>
  <si>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</si>
  <si>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</si>
  <si>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</si>
  <si>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</si>
  <si>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</si>
  <si>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</si>
  <si>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</si>
  <si>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</si>
  <si>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</si>
  <si>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</si>
  <si>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</si>
  <si>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</si>
  <si>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</si>
  <si>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</si>
  <si>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</si>
  <si>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</si>
  <si>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</si>
  <si>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</si>
  <si>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</si>
  <si>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</si>
  <si>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</si>
  <si>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</si>
  <si>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</si>
  <si>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</si>
  <si>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</si>
  <si>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</si>
  <si>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</si>
  <si>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</si>
  <si>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</si>
  <si>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</si>
  <si>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</si>
  <si>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</si>
  <si>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</si>
  <si>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</si>
  <si>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</si>
  <si>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</si>
  <si>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</si>
  <si>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</si>
  <si>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</si>
  <si>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</si>
  <si>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</si>
  <si>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</si>
  <si>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</si>
  <si>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</si>
  <si>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</si>
  <si>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</si>
  <si>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</si>
  <si>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</si>
  <si>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</si>
  <si>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</si>
  <si>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</si>
  <si>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</si>
  <si>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</si>
  <si>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</si>
  <si>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</si>
  <si>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</si>
  <si>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</si>
  <si>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</si>
  <si>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</si>
  <si>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</si>
  <si>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</si>
  <si>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</si>
  <si>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</si>
  <si>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</si>
  <si>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</si>
  <si>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</si>
  <si>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</si>
  <si>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</si>
  <si>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</si>
  <si>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</si>
  <si>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</si>
  <si>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</si>
  <si>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</si>
  <si>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</si>
  <si>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</si>
  <si>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</si>
  <si>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</si>
  <si>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</si>
  <si>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</si>
  <si>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</si>
  <si>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</si>
  <si>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</si>
  <si>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</si>
  <si>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</si>
  <si>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</si>
  <si>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</si>
  <si>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</si>
  <si>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</si>
  <si>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</si>
  <si>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</si>
  <si>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</si>
  <si>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</si>
  <si>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</si>
  <si>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</si>
  <si>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</si>
  <si>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</si>
  <si>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</si>
  <si>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</si>
  <si>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</si>
  <si>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</si>
  <si>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</si>
  <si>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</si>
  <si>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</si>
  <si>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</si>
  <si>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</si>
  <si>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</si>
  <si>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</si>
  <si>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</si>
  <si>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</si>
  <si>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</si>
  <si>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</si>
  <si>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</si>
  <si>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</si>
  <si>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</si>
  <si>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</si>
  <si>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</si>
  <si>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</si>
  <si>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</si>
  <si>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</si>
  <si>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</si>
  <si>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</si>
  <si>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</si>
  <si>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</si>
  <si>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</si>
  <si>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</si>
  <si>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</si>
  <si>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</si>
  <si>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</si>
  <si>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</si>
  <si>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</si>
  <si>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</si>
  <si>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</si>
  <si>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</si>
  <si>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</si>
  <si>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</si>
  <si>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</si>
  <si>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</si>
  <si>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</si>
  <si>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</si>
  <si>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</si>
  <si>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</si>
  <si>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</si>
  <si>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</si>
  <si>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</si>
  <si>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</si>
  <si>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</si>
  <si>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</si>
  <si>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</si>
  <si>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</si>
  <si>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</si>
  <si>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</si>
  <si>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</si>
  <si>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</si>
  <si>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</si>
  <si>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</si>
  <si>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</si>
  <si>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</si>
  <si>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</si>
  <si>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</si>
  <si>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</si>
  <si>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</si>
  <si>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</si>
  <si>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</si>
  <si>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</si>
  <si>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</si>
  <si>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</si>
  <si>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</si>
  <si>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</si>
  <si>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</si>
  <si>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</si>
  <si>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</si>
  <si>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</si>
  <si>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</si>
  <si>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</si>
  <si>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</si>
  <si>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</si>
  <si>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</si>
  <si>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</si>
  <si>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</si>
  <si>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</si>
  <si>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</si>
  <si>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</si>
  <si>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</si>
  <si>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</si>
  <si>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</si>
  <si>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</si>
  <si>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</si>
  <si>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</si>
  <si>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</si>
  <si>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</si>
  <si>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</si>
  <si>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</si>
  <si>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</si>
  <si>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</si>
  <si>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</si>
  <si>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</si>
  <si>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</si>
  <si>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</si>
  <si>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</si>
  <si>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</si>
  <si>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</si>
  <si>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</si>
  <si>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</si>
  <si>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</si>
  <si>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</si>
  <si>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</si>
  <si>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</si>
  <si>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</si>
  <si>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</si>
  <si>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</si>
  <si>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</si>
  <si>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</si>
  <si>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</si>
  <si>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</si>
  <si>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</si>
  <si>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</si>
  <si>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</si>
  <si>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</si>
  <si>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</si>
  <si>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</si>
  <si>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</si>
  <si>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</si>
  <si>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</si>
  <si>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</si>
  <si>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</si>
  <si>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</si>
  <si>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</si>
  <si>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</si>
  <si>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</si>
  <si>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</si>
  <si>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</si>
  <si>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</si>
  <si>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</si>
  <si>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</si>
  <si>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</si>
  <si>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</si>
  <si>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</si>
  <si>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</si>
  <si>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</si>
  <si>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</si>
  <si>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</si>
  <si>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</si>
  <si>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</si>
  <si>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</si>
  <si>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</si>
  <si>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</si>
  <si>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</si>
  <si>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</si>
  <si>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</si>
  <si>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</si>
  <si>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</si>
  <si>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</si>
  <si>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</si>
  <si>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</si>
  <si>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</si>
  <si>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</si>
  <si>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</si>
  <si>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</si>
  <si>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</si>
  <si>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</si>
  <si>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</si>
  <si>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</si>
  <si>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</si>
  <si>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</si>
  <si>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</si>
  <si>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</si>
  <si>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</si>
  <si>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</si>
  <si>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</si>
  <si>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</si>
  <si>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</si>
  <si>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</si>
  <si>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</si>
  <si>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</si>
  <si>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</si>
  <si>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</si>
  <si>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</si>
  <si>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</si>
  <si>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</si>
  <si>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</si>
  <si>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</si>
  <si>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</si>
  <si>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</si>
  <si>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</si>
  <si>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</si>
  <si>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</si>
  <si>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</si>
  <si>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</si>
  <si>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</si>
  <si>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</si>
  <si>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</si>
  <si>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</si>
  <si>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</si>
  <si>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</si>
  <si>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</si>
  <si>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</si>
  <si>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</si>
  <si>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</si>
  <si>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</si>
  <si>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</si>
  <si>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</si>
  <si>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</si>
  <si>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</si>
  <si>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</si>
  <si>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</si>
  <si>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</si>
  <si>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</si>
  <si>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</si>
  <si>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</si>
  <si>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</si>
  <si>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</si>
  <si>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</si>
  <si>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</si>
  <si>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</si>
  <si>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</si>
  <si>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</si>
  <si>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</si>
  <si>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</si>
  <si>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</si>
  <si>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</si>
  <si>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</si>
  <si>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</si>
  <si>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</si>
  <si>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</si>
  <si>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</si>
  <si>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</si>
  <si>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</si>
  <si>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</si>
  <si>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</si>
  <si>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</si>
  <si>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</si>
  <si>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</si>
  <si>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</si>
  <si>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</si>
  <si>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</si>
  <si>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</si>
  <si>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</si>
  <si>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</si>
  <si>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</si>
  <si>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</si>
  <si>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</si>
  <si>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</si>
  <si>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</si>
  <si>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</si>
  <si>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</si>
  <si>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</si>
  <si>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</si>
  <si>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</si>
  <si>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</si>
  <si>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</si>
  <si>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</si>
  <si>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</si>
  <si>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</si>
  <si>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</si>
  <si>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</si>
  <si>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</si>
  <si>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</si>
  <si>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</si>
  <si>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</si>
  <si>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</si>
  <si>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</si>
  <si>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</si>
  <si>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</si>
  <si>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</si>
  <si>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</si>
  <si>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</si>
  <si>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</si>
  <si>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</si>
  <si>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</si>
  <si>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</si>
  <si>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</si>
  <si>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</si>
  <si>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</si>
  <si>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</si>
  <si>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</si>
  <si>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</si>
  <si>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</si>
  <si>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</si>
  <si>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</si>
  <si>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</si>
  <si>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</si>
  <si>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</si>
  <si>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</si>
  <si>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</si>
  <si>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</si>
  <si>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</si>
  <si>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</si>
  <si>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</si>
  <si>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</si>
  <si>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</si>
  <si>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</si>
  <si>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</si>
  <si>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</si>
  <si>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</si>
  <si>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</si>
  <si>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</si>
  <si>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</si>
  <si>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</si>
  <si>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</si>
  <si>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</si>
  <si>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</si>
  <si>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</si>
  <si>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</si>
  <si>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</si>
  <si>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</si>
  <si>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</si>
  <si>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</si>
  <si>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</si>
  <si>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</si>
  <si>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</si>
  <si>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</si>
  <si>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</si>
  <si>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</si>
  <si>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</si>
  <si>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</si>
  <si>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</si>
  <si>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</si>
  <si>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</si>
  <si>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</si>
  <si>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</si>
  <si>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</si>
  <si>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</si>
  <si>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</si>
  <si>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</si>
  <si>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</si>
  <si>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</si>
  <si>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</si>
  <si>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</si>
  <si>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</si>
  <si>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</si>
  <si>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</si>
  <si>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</si>
  <si>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</si>
  <si>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</si>
  <si>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</si>
  <si>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</si>
  <si>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</si>
  <si>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</si>
  <si>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</si>
  <si>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</si>
  <si>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</si>
  <si>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</si>
  <si>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</si>
  <si>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</si>
  <si>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</si>
  <si>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</si>
  <si>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</si>
  <si>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</si>
  <si>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</si>
  <si>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</si>
  <si>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</si>
  <si>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</si>
  <si>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</si>
  <si>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</si>
  <si>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</si>
  <si>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</si>
  <si>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</si>
  <si>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</si>
  <si>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</si>
  <si>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</si>
  <si>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</si>
  <si>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</si>
  <si>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</si>
  <si>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</si>
  <si>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</si>
  <si>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</si>
  <si>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</si>
  <si>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</si>
  <si>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</si>
  <si>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</si>
  <si>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</si>
  <si>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</si>
  <si>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</si>
  <si>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</si>
  <si>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</si>
  <si>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</si>
  <si>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</si>
  <si>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</si>
  <si>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</si>
  <si>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</si>
  <si>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</si>
  <si>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</si>
  <si>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</si>
  <si>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</si>
  <si>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</si>
  <si>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</si>
  <si>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</si>
  <si>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</si>
  <si>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</si>
  <si>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</si>
  <si>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</si>
  <si>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</si>
  <si>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</si>
  <si>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</si>
  <si>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</si>
  <si>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</si>
  <si>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</si>
  <si>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</si>
  <si>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</si>
  <si>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</si>
  <si>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</si>
  <si>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</si>
  <si>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</si>
  <si>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</si>
  <si>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</si>
  <si>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</si>
  <si>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</si>
  <si>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</si>
  <si>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</si>
  <si>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</si>
  <si>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</si>
  <si>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</si>
  <si>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</si>
  <si>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</si>
  <si>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</si>
  <si>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</si>
  <si>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</si>
  <si>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</si>
  <si>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</si>
  <si>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</si>
  <si>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</si>
  <si>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</si>
  <si>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</si>
  <si>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</si>
  <si>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</si>
  <si>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</si>
  <si>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</si>
  <si>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</si>
  <si>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</si>
  <si>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</si>
  <si>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</si>
  <si>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</si>
  <si>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</si>
  <si>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</si>
  <si>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</si>
  <si>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</si>
  <si>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</si>
  <si>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</si>
  <si>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</si>
  <si>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</si>
  <si>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</si>
  <si>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</si>
  <si>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</si>
  <si>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</si>
  <si>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</si>
  <si>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</si>
  <si>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</si>
  <si>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</si>
  <si>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</si>
  <si>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</si>
  <si>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</si>
  <si>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</si>
  <si>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</si>
  <si>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</si>
  <si>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</si>
  <si>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</si>
  <si>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</si>
  <si>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</si>
  <si>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</si>
  <si>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</si>
  <si>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</si>
  <si>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</si>
  <si>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</si>
  <si>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</si>
  <si>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</si>
  <si>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</si>
  <si>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</si>
  <si>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</si>
  <si>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</si>
  <si>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</si>
  <si>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</si>
  <si>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</si>
  <si>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</si>
  <si>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</si>
  <si>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</si>
  <si>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</si>
  <si>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</si>
  <si>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</si>
  <si>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</si>
  <si>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</si>
  <si>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</si>
  <si>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</si>
  <si>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</si>
  <si>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</si>
  <si>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</si>
  <si>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</si>
  <si>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</si>
  <si>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</si>
  <si>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</si>
  <si>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</si>
  <si>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</si>
  <si>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</si>
  <si>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</si>
  <si>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</si>
  <si>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</si>
  <si>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</si>
  <si>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</si>
  <si>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</si>
  <si>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</si>
  <si>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</si>
  <si>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</si>
  <si>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</si>
  <si>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</si>
  <si>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</si>
  <si>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</si>
  <si>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</si>
  <si>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</si>
  <si>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</si>
  <si>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</si>
  <si>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</si>
  <si>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</si>
  <si>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</si>
  <si>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</si>
  <si>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</si>
  <si>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</si>
  <si>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</si>
  <si>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</si>
  <si>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</si>
  <si>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</si>
  <si>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</si>
  <si>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</si>
  <si>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</si>
  <si>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</si>
  <si>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</si>
  <si>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</si>
  <si>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</si>
  <si>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</si>
  <si>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</si>
  <si>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</si>
  <si>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</si>
  <si>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</si>
  <si>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</si>
  <si>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</si>
  <si>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</si>
  <si>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</si>
  <si>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</si>
  <si>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</si>
  <si>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</si>
  <si>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</si>
  <si>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</si>
  <si>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</si>
  <si>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</si>
  <si>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</si>
  <si>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</si>
  <si>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</si>
  <si>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</si>
  <si>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</si>
  <si>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</si>
  <si>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</si>
  <si>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</si>
  <si>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</si>
  <si>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</si>
  <si>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</si>
  <si>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</si>
  <si>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</si>
  <si>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</si>
  <si>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</si>
  <si>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</si>
  <si>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</si>
  <si>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</si>
  <si>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</si>
  <si>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</si>
  <si>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</si>
  <si>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</si>
  <si>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</si>
  <si>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</si>
  <si>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</si>
  <si>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</si>
  <si>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</si>
  <si>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</si>
  <si>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</si>
  <si>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</si>
  <si>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</si>
  <si>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</si>
  <si>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</si>
  <si>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</si>
  <si>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</si>
  <si>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</si>
  <si>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</si>
  <si>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</si>
  <si>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</si>
  <si>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</si>
  <si>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</si>
  <si>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</si>
  <si>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</si>
  <si>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</si>
  <si>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</si>
  <si>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</si>
  <si>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</si>
  <si>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</si>
  <si>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</si>
  <si>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</si>
  <si>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</si>
  <si>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</si>
  <si>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</si>
  <si>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</si>
  <si>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</si>
  <si>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</si>
  <si>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</si>
  <si>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</si>
  <si>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</si>
  <si>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</si>
  <si>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</si>
  <si>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</si>
  <si>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</si>
  <si>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</si>
  <si>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</si>
  <si>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</si>
  <si>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</si>
  <si>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</si>
  <si>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</si>
  <si>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</si>
  <si>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</si>
  <si>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</si>
  <si>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</si>
  <si>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</si>
  <si>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</si>
  <si>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</si>
  <si>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</si>
  <si>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</si>
  <si>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</si>
  <si>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</si>
  <si>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</si>
  <si>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</si>
  <si>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</si>
  <si>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</si>
  <si>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</si>
  <si>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</si>
  <si>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</si>
  <si>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</si>
  <si>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</si>
  <si>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</si>
  <si>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</si>
  <si>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</si>
  <si>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</si>
  <si>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</si>
  <si>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</si>
  <si>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</si>
  <si>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</si>
  <si>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</si>
  <si>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</si>
  <si>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</si>
  <si>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</si>
  <si>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</si>
  <si>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</si>
  <si>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</si>
  <si>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</si>
  <si>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</si>
  <si>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</si>
  <si>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</si>
  <si>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</si>
  <si>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</si>
  <si>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</si>
  <si>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</si>
  <si>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</si>
  <si>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</si>
  <si>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</si>
  <si>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</si>
  <si>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</si>
  <si>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</si>
  <si>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</si>
  <si>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</si>
  <si>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</si>
  <si>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</si>
  <si>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</si>
  <si>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</si>
  <si>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</si>
  <si>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</si>
  <si>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</si>
  <si>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</si>
  <si>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</si>
  <si>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</si>
  <si>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</si>
  <si>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</si>
  <si>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</si>
  <si>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</si>
  <si>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</si>
  <si>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</si>
  <si>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</si>
  <si>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</si>
  <si>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</si>
  <si>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</si>
  <si>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</si>
  <si>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</si>
  <si>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</si>
  <si>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</si>
  <si>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</si>
  <si>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</si>
  <si>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</si>
  <si>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</si>
  <si>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</si>
  <si>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</si>
  <si>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</si>
  <si>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</si>
  <si>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</si>
  <si>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</si>
  <si>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</si>
  <si>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</si>
  <si>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</si>
  <si>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</si>
  <si>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</si>
  <si>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</si>
  <si>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</si>
  <si>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</si>
  <si>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</si>
  <si>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</si>
  <si>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</si>
  <si>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</si>
  <si>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</si>
  <si>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</si>
  <si>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</si>
  <si>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</si>
  <si>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</si>
  <si>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</si>
  <si>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</si>
  <si>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</si>
  <si>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</si>
  <si>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</si>
  <si>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</si>
  <si>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</si>
  <si>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</si>
  <si>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</si>
  <si>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</si>
  <si>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</si>
  <si>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</si>
  <si>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</si>
  <si>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</si>
  <si>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</si>
  <si>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</si>
  <si>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</si>
  <si>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</si>
  <si>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</si>
  <si>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</si>
  <si>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</si>
  <si>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</si>
  <si>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</si>
  <si>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</si>
  <si>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</si>
  <si>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</si>
  <si>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</si>
  <si>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</si>
  <si>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</si>
  <si>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</si>
  <si>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</si>
  <si>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</si>
  <si>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</si>
  <si>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</si>
  <si>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</si>
  <si>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</si>
  <si>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</si>
  <si>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</si>
  <si>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</si>
  <si>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</si>
  <si>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</si>
  <si>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</si>
  <si>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</si>
  <si>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</si>
  <si>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</si>
  <si>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</si>
  <si>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</si>
  <si>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</si>
  <si>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</si>
  <si>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</si>
  <si>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</si>
  <si>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</si>
  <si>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</si>
  <si>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</si>
  <si>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</si>
  <si>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</si>
  <si>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</si>
  <si>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</si>
  <si>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</si>
  <si>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</si>
  <si>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</si>
  <si>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</si>
  <si>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</si>
  <si>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</si>
  <si>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</si>
  <si>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</si>
  <si>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</si>
  <si>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</si>
  <si>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</si>
  <si>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</si>
  <si>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</si>
  <si>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</si>
  <si>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</si>
  <si>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</si>
  <si>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</si>
  <si>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</si>
  <si>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</si>
  <si>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</si>
  <si>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</si>
  <si>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</si>
  <si>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</si>
  <si>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</si>
  <si>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</si>
  <si>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</si>
  <si>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</si>
  <si>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</si>
  <si>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</si>
  <si>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</si>
  <si>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</si>
  <si>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</si>
  <si>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</si>
  <si>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</si>
  <si>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</si>
  <si>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</si>
  <si>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</si>
  <si>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</si>
  <si>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</si>
  <si>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</si>
  <si>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</si>
  <si>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</si>
  <si>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</si>
  <si>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</si>
  <si>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</si>
  <si>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</si>
  <si>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</si>
  <si>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</si>
  <si>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</si>
  <si>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</si>
  <si>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</si>
  <si>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</si>
  <si>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</si>
  <si>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</si>
  <si>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</si>
  <si>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</si>
  <si>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</si>
  <si>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</si>
  <si>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</si>
  <si>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</si>
  <si>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</si>
  <si>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</si>
  <si>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</si>
  <si>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</si>
  <si>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</si>
  <si>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</si>
  <si>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</si>
  <si>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</si>
  <si>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</si>
  <si>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</si>
  <si>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</si>
  <si>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</si>
  <si>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</si>
  <si>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</si>
  <si>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</si>
  <si>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</si>
  <si>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</si>
  <si>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</si>
  <si>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</si>
  <si>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</si>
  <si>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</si>
  <si>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</si>
  <si>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</si>
  <si>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</si>
  <si>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</si>
  <si>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</si>
  <si>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</si>
  <si>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</si>
  <si>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</si>
  <si>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</si>
  <si>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</si>
  <si>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</si>
  <si>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</si>
  <si>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</si>
  <si>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</si>
  <si>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</si>
  <si>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</si>
  <si>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</si>
  <si>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</si>
  <si>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</si>
  <si>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</si>
  <si>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</si>
  <si>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</si>
  <si>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</si>
  <si>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</si>
  <si>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</si>
  <si>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</si>
  <si>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</si>
  <si>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</si>
  <si>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</si>
  <si>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</si>
  <si>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</si>
  <si>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</si>
  <si>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</si>
  <si>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</si>
  <si>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</si>
  <si>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</si>
  <si>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</si>
  <si>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</si>
  <si>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</si>
  <si>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</si>
  <si>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</si>
  <si>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</si>
  <si>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</si>
  <si>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</si>
  <si>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</si>
  <si>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</si>
  <si>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</si>
  <si>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</si>
  <si>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</si>
  <si>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</si>
  <si>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</si>
  <si>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</si>
  <si>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</si>
  <si>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</si>
  <si>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</si>
  <si>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</si>
  <si>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</si>
  <si>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</si>
  <si>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</si>
  <si>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</si>
  <si>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</si>
  <si>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</si>
  <si>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</si>
  <si>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</si>
  <si>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</si>
  <si>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</si>
  <si>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</si>
  <si>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</si>
  <si>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</si>
  <si>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</si>
  <si>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</si>
  <si>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</si>
  <si>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</si>
  <si>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</si>
  <si>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</si>
  <si>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</si>
  <si>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</si>
  <si>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</si>
  <si>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</si>
  <si>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</si>
  <si>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</si>
  <si>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</si>
  <si>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</si>
  <si>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</si>
  <si>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</si>
  <si>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</si>
  <si>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</si>
  <si>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</si>
  <si>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</si>
  <si>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</si>
  <si>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</si>
  <si>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</si>
  <si>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</si>
  <si>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</si>
  <si>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</si>
  <si>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</si>
  <si>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</si>
  <si>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</si>
  <si>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</si>
  <si>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</si>
  <si>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</si>
  <si>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</si>
  <si>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</si>
  <si>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</si>
  <si>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</si>
  <si>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</si>
  <si>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</si>
  <si>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</si>
  <si>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</si>
  <si>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</si>
  <si>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</si>
  <si>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</si>
  <si>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</si>
  <si>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</si>
  <si>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</si>
  <si>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</si>
  <si>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</si>
  <si>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</si>
  <si>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</si>
  <si>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</si>
  <si>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</si>
  <si>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</si>
  <si>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</si>
  <si>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</si>
  <si>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</si>
  <si>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</si>
  <si>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</si>
  <si>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</si>
  <si>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</si>
  <si>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</si>
  <si>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</si>
  <si>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</si>
  <si>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</si>
  <si>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</si>
  <si>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</si>
  <si>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</si>
  <si>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</si>
  <si>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</si>
  <si>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</si>
  <si>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</si>
  <si>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</si>
  <si>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</si>
  <si>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</si>
  <si>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</si>
  <si>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</si>
  <si>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</si>
  <si>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</si>
  <si>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</si>
  <si>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</si>
  <si>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</si>
  <si>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</si>
  <si>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</si>
  <si>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</si>
  <si>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</si>
  <si>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</si>
  <si>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</si>
  <si>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</si>
  <si>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</si>
  <si>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</si>
  <si>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</si>
  <si>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</si>
  <si>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</si>
  <si>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</si>
  <si>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</si>
  <si>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</si>
  <si>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</si>
  <si>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</si>
  <si>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</si>
  <si>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</si>
  <si>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</si>
  <si>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</si>
  <si>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</si>
  <si>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</si>
  <si>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</si>
  <si>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</si>
  <si>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</si>
  <si>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</si>
  <si>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</si>
  <si>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</si>
  <si>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</si>
  <si>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</si>
  <si>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</si>
  <si>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</si>
  <si>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</si>
  <si>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</si>
  <si>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</si>
  <si>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</si>
  <si>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</si>
  <si>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</si>
  <si>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</si>
  <si>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</si>
  <si>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</si>
  <si>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</si>
  <si>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</si>
  <si>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</si>
  <si>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</si>
  <si>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</si>
  <si>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</si>
  <si>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</si>
  <si>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</si>
  <si>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</si>
  <si>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</si>
  <si>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</si>
  <si>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</si>
  <si>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</si>
  <si>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</si>
  <si>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</si>
  <si>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</si>
  <si>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</si>
  <si>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</si>
  <si>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</si>
  <si>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</si>
  <si>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</si>
  <si>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</si>
  <si>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</si>
  <si>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</si>
  <si>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</si>
  <si>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</si>
  <si>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</si>
  <si>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Order ID</t>
  </si>
  <si>
    <t>Order Date</t>
  </si>
  <si>
    <t>Required Date</t>
  </si>
  <si>
    <t>Customer Segment</t>
  </si>
  <si>
    <t>Lead time date</t>
  </si>
  <si>
    <t>Gross Revenue</t>
  </si>
  <si>
    <t>Cost of Goods</t>
  </si>
  <si>
    <t>Gross profit</t>
  </si>
  <si>
    <t>Margin pct</t>
  </si>
  <si>
    <t>Sao paulo</t>
  </si>
  <si>
    <t xml:space="preserve"> Not Provided</t>
  </si>
  <si>
    <t>Price Brand</t>
  </si>
  <si>
    <t>Quarter 1</t>
  </si>
  <si>
    <t>Row Labels</t>
  </si>
  <si>
    <t>Grand Total</t>
  </si>
  <si>
    <t>Sum of Gross Revenue</t>
  </si>
  <si>
    <t>Column Labels</t>
  </si>
  <si>
    <t>All</t>
  </si>
  <si>
    <t>2023</t>
  </si>
  <si>
    <t>2024</t>
  </si>
  <si>
    <t>2025</t>
  </si>
  <si>
    <t>Sum of Gross profit</t>
  </si>
  <si>
    <t>Average of Gross Revenue</t>
  </si>
  <si>
    <t>Count of Lead time date</t>
  </si>
  <si>
    <t>Count of SKU</t>
  </si>
  <si>
    <t>cc</t>
  </si>
  <si>
    <t>GLOBAL DISCOUNT</t>
  </si>
  <si>
    <t>UNIT COST INFLATION</t>
  </si>
  <si>
    <t>QUANTITY UPLIFT</t>
  </si>
  <si>
    <t>&lt;1/2/2023</t>
  </si>
  <si>
    <t>Qtr1</t>
  </si>
  <si>
    <t>Qtr2</t>
  </si>
  <si>
    <t>Qtr3</t>
  </si>
  <si>
    <t>Qtr4</t>
  </si>
  <si>
    <t>Sum of DiscountPct</t>
  </si>
  <si>
    <t>Total Average of Gross Revenue</t>
  </si>
  <si>
    <t>Total Count of SKU</t>
  </si>
  <si>
    <t xml:space="preserve">TIME </t>
  </si>
  <si>
    <t>SALES DASHBOARD</t>
  </si>
  <si>
    <t>TOTAL REVENUE= 11004720</t>
  </si>
  <si>
    <t>MARGIN%=28%</t>
  </si>
  <si>
    <t>GROSS PROFIT=5502</t>
  </si>
  <si>
    <t>LEAD TIME DAY--14</t>
  </si>
  <si>
    <t>INSIGHTS</t>
  </si>
  <si>
    <t>AFRICA</t>
  </si>
  <si>
    <t>AMERICA</t>
  </si>
  <si>
    <t xml:space="preserve">ASIA </t>
  </si>
  <si>
    <t>EUROPE-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</si>
</sst>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409]mmmm\-yy;@"/>
  </numFmts>
  <fonts count="6" x14ac:knownFonts="1">
    <font>
      <sz val="11"/>
      <color theme="1"/>
      <name val="Calibri"/>
      <family val="2"/>
      <scheme val="minor"/>
    </font>
    <font>
      <b/>
      <sz val="11"/>
      <color theme="1"/>
      <name val="Calibri"/>
      <family val="2"/>
      <scheme val="minor"/>
    </font>
    <font>
      <b/>
      <sz val="11"/>
      <color rgb="FF7030A0"/>
      <name val="Calibri"/>
      <family val="2"/>
      <scheme val="minor"/>
    </font>
    <font>
      <sz val="11"/>
      <color rgb="FF7030A0"/>
      <name val="Calibri"/>
      <family val="2"/>
      <scheme val="minor"/>
    </font>
    <font>
      <b/>
      <u/>
      <sz val="11"/>
      <color rgb="FF3F6C91"/>
      <name val="Calibri"/>
      <family val="2"/>
      <scheme val="minor"/>
    </font>
    <font>
      <sz val="11"/>
      <color theme="6" tint="0.39997558519241921"/>
      <name val="Calibri"/>
      <family val="2"/>
      <scheme val="minor"/>
    </font>
  </fonts>
  <fills count="11">
    <fill>
      <patternFill patternType="none"/>
    </fill>
    <fill>
      <patternFill patternType="gray125"/>
    </fill>
    <fill>
      <patternFill patternType="solid">
        <fgColor rgb="FFB1A0C7"/>
        <bgColor indexed="64"/>
      </patternFill>
    </fill>
    <fill>
      <patternFill patternType="solid">
        <fgColor theme="7" tint="0.39994506668294322"/>
        <bgColor indexed="64"/>
      </patternFill>
    </fill>
    <fill>
      <patternFill patternType="solid">
        <fgColor rgb="FF800000"/>
        <bgColor indexed="64"/>
      </patternFill>
    </fill>
    <fill>
      <patternFill patternType="solid">
        <fgColor rgb="FFFF9999"/>
        <bgColor indexed="64"/>
      </patternFill>
    </fill>
    <fill>
      <patternFill patternType="solid">
        <fgColor theme="9" tint="0.39994506668294322"/>
        <bgColor indexed="64"/>
      </patternFill>
    </fill>
    <fill>
      <patternFill patternType="solid">
        <fgColor theme="0"/>
        <bgColor indexed="64"/>
      </patternFill>
    </fill>
    <fill>
      <patternFill patternType="solid">
        <fgColor theme="2" tint="-0.499984740745262"/>
        <bgColor indexed="64"/>
      </patternFill>
    </fill>
    <fill>
      <patternFill patternType="solid">
        <fgColor theme="5"/>
        <bgColor indexed="64"/>
      </patternFill>
    </fill>
    <fill>
      <patternFill patternType="solid">
        <fgColor rgb="FFFFCC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164" fontId="0" fillId="0" borderId="0" xfId="0" applyNumberFormat="1"/>
    <xf numFmtId="1" fontId="2" fillId="0" borderId="0" xfId="0" applyNumberFormat="1" applyFont="1"/>
    <xf numFmtId="1" fontId="0" fillId="0" borderId="0" xfId="0" applyNumberFormat="1"/>
    <xf numFmtId="49" fontId="0" fillId="0" borderId="0" xfId="0" applyNumberFormat="1"/>
    <xf numFmtId="9" fontId="2" fillId="0" borderId="0" xfId="0" applyNumberFormat="1" applyFont="1"/>
    <xf numFmtId="9" fontId="0" fillId="0" borderId="0" xfId="0" applyNumberFormat="1"/>
    <xf numFmtId="165" fontId="0" fillId="0" borderId="0" xfId="0" applyNumberFormat="1"/>
    <xf numFmtId="2" fontId="2" fillId="0" borderId="0" xfId="0" applyNumberFormat="1" applyFont="1"/>
    <xf numFmtId="2" fontId="0" fillId="0" borderId="0" xfId="0" applyNumberFormat="1"/>
    <xf numFmtId="165" fontId="0" fillId="2" borderId="0" xfId="0" applyNumberFormat="1" applyFill="1"/>
    <xf numFmtId="165" fontId="3" fillId="3" borderId="0" xfId="0" applyNumberFormat="1" applyFont="1" applyFill="1"/>
    <xf numFmtId="0" fontId="4" fillId="0" borderId="0" xfId="0" applyFont="1"/>
    <xf numFmtId="165" fontId="4" fillId="3" borderId="0" xfId="0" applyNumberFormat="1" applyFont="1" applyFill="1"/>
    <xf numFmtId="165" fontId="4" fillId="2" borderId="0" xfId="0" applyNumberFormat="1" applyFont="1" applyFill="1"/>
    <xf numFmtId="1" fontId="4" fillId="0" borderId="0" xfId="0" applyNumberFormat="1" applyFont="1"/>
    <xf numFmtId="49" fontId="4" fillId="0" borderId="0" xfId="0" applyNumberFormat="1" applyFont="1"/>
    <xf numFmtId="9" fontId="4" fillId="0" borderId="0" xfId="0" applyNumberFormat="1" applyFont="1"/>
    <xf numFmtId="49" fontId="4" fillId="4" borderId="0" xfId="0" applyNumberFormat="1" applyFont="1" applyFill="1"/>
    <xf numFmtId="49" fontId="0" fillId="4" borderId="0" xfId="0" applyNumberFormat="1" applyFill="1"/>
    <xf numFmtId="49" fontId="5" fillId="4" borderId="0" xfId="0" applyNumberFormat="1" applyFont="1" applyFill="1"/>
    <xf numFmtId="49" fontId="5" fillId="0" borderId="0" xfId="0" applyNumberFormat="1" applyFont="1"/>
    <xf numFmtId="49" fontId="4" fillId="5" borderId="0" xfId="0" applyNumberFormat="1" applyFont="1" applyFill="1"/>
    <xf numFmtId="49" fontId="0" fillId="5" borderId="0" xfId="0" applyNumberFormat="1" applyFill="1"/>
    <xf numFmtId="49" fontId="4" fillId="6" borderId="0" xfId="0" applyNumberFormat="1" applyFont="1" applyFill="1"/>
    <xf numFmtId="49" fontId="0" fillId="6" borderId="0" xfId="0" applyNumberFormat="1" applyFill="1"/>
    <xf numFmtId="165" fontId="4" fillId="7" borderId="0" xfId="0" applyNumberFormat="1" applyFont="1" applyFill="1"/>
    <xf numFmtId="165" fontId="0" fillId="7" borderId="0" xfId="0" applyNumberFormat="1" applyFill="1"/>
    <xf numFmtId="0" fontId="0" fillId="0" borderId="0" xfId="0" pivotButton="1"/>
    <xf numFmtId="0" fontId="0" fillId="0" borderId="0" xfId="0" applyAlignment="1">
      <alignment horizontal="left"/>
    </xf>
    <xf numFmtId="166" fontId="4" fillId="3" borderId="0" xfId="0" applyNumberFormat="1" applyFont="1" applyFill="1"/>
    <xf numFmtId="166" fontId="0" fillId="0" borderId="0" xfId="0" applyNumberFormat="1"/>
    <xf numFmtId="166" fontId="3" fillId="3" borderId="0" xfId="0" applyNumberFormat="1" applyFont="1" applyFill="1"/>
    <xf numFmtId="166" fontId="4" fillId="2" borderId="0" xfId="0" applyNumberFormat="1" applyFont="1" applyFill="1"/>
    <xf numFmtId="166" fontId="0" fillId="2" borderId="0" xfId="0" applyNumberFormat="1" applyFill="1"/>
    <xf numFmtId="1" fontId="0" fillId="0" borderId="0" xfId="0" pivotButton="1" applyNumberFormat="1"/>
    <xf numFmtId="0" fontId="0" fillId="9" borderId="0" xfId="0" applyFill="1" applyAlignment="1">
      <alignment horizontal="left"/>
    </xf>
    <xf numFmtId="1" fontId="0" fillId="9" borderId="0" xfId="0" applyNumberFormat="1" applyFill="1"/>
    <xf numFmtId="0" fontId="0" fillId="8" borderId="0" xfId="0" applyFill="1" applyAlignment="1">
      <alignment horizontal="left"/>
    </xf>
    <xf numFmtId="1" fontId="0" fillId="8" borderId="0" xfId="0" applyNumberFormat="1" applyFill="1"/>
    <xf numFmtId="0" fontId="0" fillId="0" borderId="0" xfId="0" applyNumberFormat="1"/>
    <xf numFmtId="0" fontId="0" fillId="10" borderId="0" xfId="0" applyFill="1"/>
    <xf numFmtId="0" fontId="0" fillId="2" borderId="0" xfId="0" applyFill="1"/>
  </cellXfs>
  <cellStyles count="1">
    <cellStyle name="Normal" xfId="0" builtinId="0"/>
  </cellStyles>
  <dxfs count="136">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fill>
        <patternFill>
          <bgColor theme="5"/>
        </patternFill>
      </fill>
    </dxf>
    <dxf>
      <fill>
        <patternFill>
          <bgColor theme="2" tint="-0.499984740745262"/>
        </patternFill>
      </fill>
    </dxf>
    <dxf>
      <fill>
        <patternFill>
          <bgColor theme="8"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0" formatCode="General"/>
    </dxf>
    <dxf>
      <numFmt numFmtId="1" formatCode="0"/>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1" formatCode="0"/>
    </dxf>
    <dxf>
      <fill>
        <patternFill patternType="solid">
          <bgColor theme="5"/>
        </patternFill>
      </fill>
    </dxf>
    <dxf>
      <fill>
        <patternFill patternType="solid">
          <bgColor theme="5"/>
        </patternFill>
      </fill>
    </dxf>
    <dxf>
      <fill>
        <patternFill patternType="solid">
          <bgColor theme="5"/>
        </patternFill>
      </fill>
    </dxf>
    <dxf>
      <fill>
        <patternFill patternType="solid">
          <bgColor theme="2" tint="-0.499984740745262"/>
        </patternFill>
      </fill>
    </dxf>
    <dxf>
      <fill>
        <patternFill patternType="solid">
          <bgColor theme="2" tint="-0.499984740745262"/>
        </patternFill>
      </fill>
    </dxf>
    <dxf>
      <numFmt numFmtId="1" formatCode="0"/>
    </dxf>
    <dxf>
      <numFmt numFmtId="0" formatCode="General"/>
    </dxf>
  </dxfs>
  <tableStyles count="0" defaultTableStyle="TableStyleMedium9" defaultPivotStyle="PivotStyleLight16"/>
  <colors>
    <mruColors>
      <color rgb="FFB1A0C7"/>
      <color rgb="FFFFCCCC"/>
      <color rgb="FF660033"/>
      <color rgb="FFFF9999"/>
      <color rgb="FF800000"/>
      <color rgb="FF990033"/>
      <color rgb="FF3F6C91"/>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4.xml"/><Relationship Id="rId39" Type="http://schemas.openxmlformats.org/officeDocument/2006/relationships/connections" Target="connections.xml"/><Relationship Id="rId21" Type="http://schemas.openxmlformats.org/officeDocument/2006/relationships/pivotCacheDefinition" Target="pivotCache/pivotCacheDefinition8.xml"/><Relationship Id="rId34" Type="http://schemas.microsoft.com/office/2007/relationships/slicerCache" Target="slicerCaches/slicerCache12.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microsoft.com/office/2007/relationships/slicerCache" Target="slicerCaches/slicerCache7.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microsoft.com/office/2007/relationships/slicerCache" Target="slicerCaches/slicerCache10.xml"/><Relationship Id="rId37" Type="http://schemas.microsoft.com/office/2007/relationships/slicerCache" Target="slicerCaches/slicerCache1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1.xml"/><Relationship Id="rId28" Type="http://schemas.microsoft.com/office/2007/relationships/slicerCache" Target="slicerCaches/slicerCache6.xml"/><Relationship Id="rId36" Type="http://schemas.microsoft.com/office/2007/relationships/slicerCache" Target="slicerCaches/slicerCache14.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microsoft.com/office/2007/relationships/slicerCache" Target="slicerCaches/slicerCache9.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5.xml"/><Relationship Id="rId30" Type="http://schemas.microsoft.com/office/2007/relationships/slicerCache" Target="slicerCaches/slicerCache8.xml"/><Relationship Id="rId35" Type="http://schemas.microsoft.com/office/2007/relationships/slicerCache" Target="slicerCaches/slicerCache13.xml"/><Relationship Id="rId43"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3.xml"/><Relationship Id="rId33" Type="http://schemas.microsoft.com/office/2007/relationships/slicerCache" Target="slicerCaches/slicerCache11.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Report(AutoRecovered).xlsx]CHANEL !PivotTable2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t>
            </a:r>
            <a:r>
              <a:rPr lang="en-US" baseline="0"/>
              <a:t> BY REGION THROUGH CHANEL</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'CHANEL '!$B$3:$B$4</c:f>
              <c:strCache>
                <c:ptCount val="1"/>
                <c:pt idx="0">
                  <c:v>Africa</c:v>
                </c:pt>
              </c:strCache>
            </c:strRef>
          </c:tx>
          <c:spPr>
            <a:solidFill>
              <a:schemeClr val="accent1"/>
            </a:solidFill>
            <a:ln>
              <a:noFill/>
            </a:ln>
            <a:effectLst/>
          </c:spPr>
          <c:invertIfNegative val="0"/>
          <c:cat>
            <c:strRef>
              <c:f>'CHANEL '!$A$5:$A$10</c:f>
              <c:strCache>
                <c:ptCount val="5"/>
                <c:pt idx="0">
                  <c:v>Direct</c:v>
                </c:pt>
                <c:pt idx="1">
                  <c:v>Distributor</c:v>
                </c:pt>
                <c:pt idx="2">
                  <c:v>Marketplace</c:v>
                </c:pt>
                <c:pt idx="3">
                  <c:v>Online</c:v>
                </c:pt>
                <c:pt idx="4">
                  <c:v>Retail</c:v>
                </c:pt>
              </c:strCache>
            </c:strRef>
          </c:cat>
          <c:val>
            <c:numRef>
              <c:f>'CHANEL '!$B$5:$B$10</c:f>
              <c:numCache>
                <c:formatCode>0</c:formatCode>
                <c:ptCount val="5"/>
                <c:pt idx="0">
                  <c:v>592902.7276000001</c:v>
                </c:pt>
                <c:pt idx="1">
                  <c:v>592902.7276000001</c:v>
                </c:pt>
                <c:pt idx="2">
                  <c:v>592902.7276000001</c:v>
                </c:pt>
                <c:pt idx="3">
                  <c:v>592902.7276000001</c:v>
                </c:pt>
                <c:pt idx="4">
                  <c:v>592902.7276000001</c:v>
                </c:pt>
              </c:numCache>
            </c:numRef>
          </c:val>
          <c:extLst>
            <c:ext xmlns:c16="http://schemas.microsoft.com/office/drawing/2014/chart" uri="{C3380CC4-5D6E-409C-BE32-E72D297353CC}">
              <c16:uniqueId val="{00000000-1608-4FE4-893C-A6808125408D}"/>
            </c:ext>
          </c:extLst>
        </c:ser>
        <c:ser>
          <c:idx val="1"/>
          <c:order val="1"/>
          <c:tx>
            <c:strRef>
              <c:f>'CHANEL '!$C$3:$C$4</c:f>
              <c:strCache>
                <c:ptCount val="1"/>
                <c:pt idx="0">
                  <c:v>Americas</c:v>
                </c:pt>
              </c:strCache>
            </c:strRef>
          </c:tx>
          <c:spPr>
            <a:solidFill>
              <a:schemeClr val="accent2"/>
            </a:solidFill>
            <a:ln>
              <a:noFill/>
            </a:ln>
            <a:effectLst/>
          </c:spPr>
          <c:invertIfNegative val="0"/>
          <c:cat>
            <c:strRef>
              <c:f>'CHANEL '!$A$5:$A$10</c:f>
              <c:strCache>
                <c:ptCount val="5"/>
                <c:pt idx="0">
                  <c:v>Direct</c:v>
                </c:pt>
                <c:pt idx="1">
                  <c:v>Distributor</c:v>
                </c:pt>
                <c:pt idx="2">
                  <c:v>Marketplace</c:v>
                </c:pt>
                <c:pt idx="3">
                  <c:v>Online</c:v>
                </c:pt>
                <c:pt idx="4">
                  <c:v>Retail</c:v>
                </c:pt>
              </c:strCache>
            </c:strRef>
          </c:cat>
          <c:val>
            <c:numRef>
              <c:f>'CHANEL '!$C$5:$C$10</c:f>
              <c:numCache>
                <c:formatCode>0</c:formatCode>
                <c:ptCount val="5"/>
                <c:pt idx="0">
                  <c:v>592902.7276000001</c:v>
                </c:pt>
                <c:pt idx="1">
                  <c:v>592902.7276000001</c:v>
                </c:pt>
                <c:pt idx="2">
                  <c:v>592902.7276000001</c:v>
                </c:pt>
                <c:pt idx="3">
                  <c:v>592902.7276000001</c:v>
                </c:pt>
                <c:pt idx="4">
                  <c:v>592902.7276000001</c:v>
                </c:pt>
              </c:numCache>
            </c:numRef>
          </c:val>
          <c:extLst>
            <c:ext xmlns:c16="http://schemas.microsoft.com/office/drawing/2014/chart" uri="{C3380CC4-5D6E-409C-BE32-E72D297353CC}">
              <c16:uniqueId val="{00000008-1608-4FE4-893C-A6808125408D}"/>
            </c:ext>
          </c:extLst>
        </c:ser>
        <c:ser>
          <c:idx val="2"/>
          <c:order val="2"/>
          <c:tx>
            <c:strRef>
              <c:f>'CHANEL '!$D$3:$D$4</c:f>
              <c:strCache>
                <c:ptCount val="1"/>
                <c:pt idx="0">
                  <c:v>Asia</c:v>
                </c:pt>
              </c:strCache>
            </c:strRef>
          </c:tx>
          <c:spPr>
            <a:solidFill>
              <a:schemeClr val="accent3"/>
            </a:solidFill>
            <a:ln>
              <a:noFill/>
            </a:ln>
            <a:effectLst/>
          </c:spPr>
          <c:invertIfNegative val="0"/>
          <c:cat>
            <c:strRef>
              <c:f>'CHANEL '!$A$5:$A$10</c:f>
              <c:strCache>
                <c:ptCount val="5"/>
                <c:pt idx="0">
                  <c:v>Direct</c:v>
                </c:pt>
                <c:pt idx="1">
                  <c:v>Distributor</c:v>
                </c:pt>
                <c:pt idx="2">
                  <c:v>Marketplace</c:v>
                </c:pt>
                <c:pt idx="3">
                  <c:v>Online</c:v>
                </c:pt>
                <c:pt idx="4">
                  <c:v>Retail</c:v>
                </c:pt>
              </c:strCache>
            </c:strRef>
          </c:cat>
          <c:val>
            <c:numRef>
              <c:f>'CHANEL '!$D$5:$D$10</c:f>
              <c:numCache>
                <c:formatCode>0</c:formatCode>
                <c:ptCount val="5"/>
                <c:pt idx="0">
                  <c:v>592902.7276000001</c:v>
                </c:pt>
                <c:pt idx="1">
                  <c:v>592902.7276000001</c:v>
                </c:pt>
                <c:pt idx="2">
                  <c:v>592902.7276000001</c:v>
                </c:pt>
                <c:pt idx="3">
                  <c:v>592902.7276000001</c:v>
                </c:pt>
                <c:pt idx="4">
                  <c:v>592902.7276000001</c:v>
                </c:pt>
              </c:numCache>
            </c:numRef>
          </c:val>
          <c:extLst>
            <c:ext xmlns:c16="http://schemas.microsoft.com/office/drawing/2014/chart" uri="{C3380CC4-5D6E-409C-BE32-E72D297353CC}">
              <c16:uniqueId val="{00000009-1608-4FE4-893C-A6808125408D}"/>
            </c:ext>
          </c:extLst>
        </c:ser>
        <c:ser>
          <c:idx val="3"/>
          <c:order val="3"/>
          <c:tx>
            <c:strRef>
              <c:f>'CHANEL '!$E$3:$E$4</c:f>
              <c:strCache>
                <c:ptCount val="1"/>
                <c:pt idx="0">
                  <c:v>Europe</c:v>
                </c:pt>
              </c:strCache>
            </c:strRef>
          </c:tx>
          <c:spPr>
            <a:solidFill>
              <a:schemeClr val="accent4"/>
            </a:solidFill>
            <a:ln>
              <a:noFill/>
            </a:ln>
            <a:effectLst/>
          </c:spPr>
          <c:invertIfNegative val="0"/>
          <c:cat>
            <c:strRef>
              <c:f>'CHANEL '!$A$5:$A$10</c:f>
              <c:strCache>
                <c:ptCount val="5"/>
                <c:pt idx="0">
                  <c:v>Direct</c:v>
                </c:pt>
                <c:pt idx="1">
                  <c:v>Distributor</c:v>
                </c:pt>
                <c:pt idx="2">
                  <c:v>Marketplace</c:v>
                </c:pt>
                <c:pt idx="3">
                  <c:v>Online</c:v>
                </c:pt>
                <c:pt idx="4">
                  <c:v>Retail</c:v>
                </c:pt>
              </c:strCache>
            </c:strRef>
          </c:cat>
          <c:val>
            <c:numRef>
              <c:f>'CHANEL '!$E$5:$E$10</c:f>
              <c:numCache>
                <c:formatCode>0</c:formatCode>
                <c:ptCount val="5"/>
                <c:pt idx="0">
                  <c:v>592902.7276000001</c:v>
                </c:pt>
                <c:pt idx="1">
                  <c:v>592902.7276000001</c:v>
                </c:pt>
                <c:pt idx="2">
                  <c:v>592902.7276000001</c:v>
                </c:pt>
                <c:pt idx="3">
                  <c:v>592902.7276000001</c:v>
                </c:pt>
                <c:pt idx="4">
                  <c:v>592902.7276000001</c:v>
                </c:pt>
              </c:numCache>
            </c:numRef>
          </c:val>
          <c:extLst>
            <c:ext xmlns:c16="http://schemas.microsoft.com/office/drawing/2014/chart" uri="{C3380CC4-5D6E-409C-BE32-E72D297353CC}">
              <c16:uniqueId val="{0000000A-1608-4FE4-893C-A6808125408D}"/>
            </c:ext>
          </c:extLst>
        </c:ser>
        <c:dLbls>
          <c:showLegendKey val="0"/>
          <c:showVal val="0"/>
          <c:showCatName val="0"/>
          <c:showSerName val="0"/>
          <c:showPercent val="0"/>
          <c:showBubbleSize val="0"/>
        </c:dLbls>
        <c:gapWidth val="150"/>
        <c:overlap val="100"/>
        <c:axId val="840032623"/>
        <c:axId val="840033455"/>
      </c:barChart>
      <c:catAx>
        <c:axId val="840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33455"/>
        <c:crosses val="autoZero"/>
        <c:auto val="1"/>
        <c:lblAlgn val="ctr"/>
        <c:lblOffset val="100"/>
        <c:noMultiLvlLbl val="0"/>
      </c:catAx>
      <c:valAx>
        <c:axId val="840033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3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1A0C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Report(AutoRecovered).xlsx]ABC ANALYSIS!PivotTable3</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'ABC ANALYSIS'!$B$3:$B$5</c:f>
              <c:strCache>
                <c:ptCount val="1"/>
                <c:pt idx="0">
                  <c:v>Average of Gross Revenue - Africa</c:v>
                </c:pt>
              </c:strCache>
            </c:strRef>
          </c:tx>
          <c:spPr>
            <a:solidFill>
              <a:schemeClr val="accent1"/>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ANALYSIS'!$B$6:$B$13</c:f>
              <c:numCache>
                <c:formatCode>0</c:formatCode>
                <c:ptCount val="7"/>
                <c:pt idx="0">
                  <c:v>15847.996932613634</c:v>
                </c:pt>
                <c:pt idx="1">
                  <c:v>16985.131841538467</c:v>
                </c:pt>
                <c:pt idx="2">
                  <c:v>20867.004604878039</c:v>
                </c:pt>
                <c:pt idx="3">
                  <c:v>16483.617104148936</c:v>
                </c:pt>
                <c:pt idx="4">
                  <c:v>20801.755034186048</c:v>
                </c:pt>
                <c:pt idx="5">
                  <c:v>15895.92560568183</c:v>
                </c:pt>
                <c:pt idx="6">
                  <c:v>15690.317035533983</c:v>
                </c:pt>
              </c:numCache>
            </c:numRef>
          </c:val>
          <c:extLst>
            <c:ext xmlns:c16="http://schemas.microsoft.com/office/drawing/2014/chart" uri="{C3380CC4-5D6E-409C-BE32-E72D297353CC}">
              <c16:uniqueId val="{00000000-EAF0-48AB-87DF-2F644A7A0356}"/>
            </c:ext>
          </c:extLst>
        </c:ser>
        <c:ser>
          <c:idx val="1"/>
          <c:order val="1"/>
          <c:tx>
            <c:strRef>
              <c:f>'ABC ANALYSIS'!$C$3:$C$5</c:f>
              <c:strCache>
                <c:ptCount val="1"/>
                <c:pt idx="0">
                  <c:v>Average of Gross Revenue - Americas</c:v>
                </c:pt>
              </c:strCache>
            </c:strRef>
          </c:tx>
          <c:spPr>
            <a:solidFill>
              <a:schemeClr val="accent2"/>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ANALYSIS'!$C$6:$C$13</c:f>
              <c:numCache>
                <c:formatCode>0</c:formatCode>
                <c:ptCount val="7"/>
                <c:pt idx="0">
                  <c:v>15847.996932613634</c:v>
                </c:pt>
                <c:pt idx="1">
                  <c:v>16985.131841538467</c:v>
                </c:pt>
                <c:pt idx="2">
                  <c:v>20867.004604878039</c:v>
                </c:pt>
                <c:pt idx="3">
                  <c:v>16483.617104148936</c:v>
                </c:pt>
                <c:pt idx="4">
                  <c:v>20801.755034186048</c:v>
                </c:pt>
                <c:pt idx="5">
                  <c:v>15895.92560568183</c:v>
                </c:pt>
                <c:pt idx="6">
                  <c:v>15690.317035533983</c:v>
                </c:pt>
              </c:numCache>
            </c:numRef>
          </c:val>
          <c:extLst>
            <c:ext xmlns:c16="http://schemas.microsoft.com/office/drawing/2014/chart" uri="{C3380CC4-5D6E-409C-BE32-E72D297353CC}">
              <c16:uniqueId val="{00000001-EAF0-48AB-87DF-2F644A7A0356}"/>
            </c:ext>
          </c:extLst>
        </c:ser>
        <c:ser>
          <c:idx val="2"/>
          <c:order val="2"/>
          <c:tx>
            <c:strRef>
              <c:f>'ABC ANALYSIS'!$D$3:$D$5</c:f>
              <c:strCache>
                <c:ptCount val="1"/>
                <c:pt idx="0">
                  <c:v>Average of Gross Revenue - Asia</c:v>
                </c:pt>
              </c:strCache>
            </c:strRef>
          </c:tx>
          <c:spPr>
            <a:solidFill>
              <a:schemeClr val="accent3"/>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ANALYSIS'!$D$6:$D$13</c:f>
              <c:numCache>
                <c:formatCode>0</c:formatCode>
                <c:ptCount val="7"/>
                <c:pt idx="0">
                  <c:v>15847.996932613634</c:v>
                </c:pt>
                <c:pt idx="1">
                  <c:v>16985.131841538467</c:v>
                </c:pt>
                <c:pt idx="2">
                  <c:v>20867.004604878039</c:v>
                </c:pt>
                <c:pt idx="3">
                  <c:v>16483.617104148936</c:v>
                </c:pt>
                <c:pt idx="4">
                  <c:v>20801.755034186048</c:v>
                </c:pt>
                <c:pt idx="5">
                  <c:v>15895.92560568183</c:v>
                </c:pt>
                <c:pt idx="6">
                  <c:v>15690.317035533983</c:v>
                </c:pt>
              </c:numCache>
            </c:numRef>
          </c:val>
          <c:extLst>
            <c:ext xmlns:c16="http://schemas.microsoft.com/office/drawing/2014/chart" uri="{C3380CC4-5D6E-409C-BE32-E72D297353CC}">
              <c16:uniqueId val="{00000002-EAF0-48AB-87DF-2F644A7A0356}"/>
            </c:ext>
          </c:extLst>
        </c:ser>
        <c:ser>
          <c:idx val="3"/>
          <c:order val="3"/>
          <c:tx>
            <c:strRef>
              <c:f>'ABC ANALYSIS'!$E$3:$E$5</c:f>
              <c:strCache>
                <c:ptCount val="1"/>
                <c:pt idx="0">
                  <c:v>Average of Gross Revenue - Europe</c:v>
                </c:pt>
              </c:strCache>
            </c:strRef>
          </c:tx>
          <c:spPr>
            <a:solidFill>
              <a:schemeClr val="accent4"/>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ANALYSIS'!$E$6:$E$13</c:f>
              <c:numCache>
                <c:formatCode>0</c:formatCode>
                <c:ptCount val="7"/>
                <c:pt idx="0">
                  <c:v>15847.996932613634</c:v>
                </c:pt>
                <c:pt idx="1">
                  <c:v>16985.131841538467</c:v>
                </c:pt>
                <c:pt idx="2">
                  <c:v>20867.004604878039</c:v>
                </c:pt>
                <c:pt idx="3">
                  <c:v>16483.617104148936</c:v>
                </c:pt>
                <c:pt idx="4">
                  <c:v>20801.755034186048</c:v>
                </c:pt>
                <c:pt idx="5">
                  <c:v>15895.92560568183</c:v>
                </c:pt>
                <c:pt idx="6">
                  <c:v>15690.317035533983</c:v>
                </c:pt>
              </c:numCache>
            </c:numRef>
          </c:val>
          <c:extLst>
            <c:ext xmlns:c16="http://schemas.microsoft.com/office/drawing/2014/chart" uri="{C3380CC4-5D6E-409C-BE32-E72D297353CC}">
              <c16:uniqueId val="{00000003-EAF0-48AB-87DF-2F644A7A0356}"/>
            </c:ext>
          </c:extLst>
        </c:ser>
        <c:ser>
          <c:idx val="4"/>
          <c:order val="4"/>
          <c:tx>
            <c:strRef>
              <c:f>'ABC ANALYSIS'!$F$3:$F$5</c:f>
              <c:strCache>
                <c:ptCount val="1"/>
                <c:pt idx="0">
                  <c:v>Count of SKU - Africa</c:v>
                </c:pt>
              </c:strCache>
            </c:strRef>
          </c:tx>
          <c:spPr>
            <a:solidFill>
              <a:schemeClr val="accent5"/>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ANALYSIS'!$F$6:$F$13</c:f>
              <c:numCache>
                <c:formatCode>General</c:formatCode>
                <c:ptCount val="7"/>
                <c:pt idx="0">
                  <c:v>88</c:v>
                </c:pt>
                <c:pt idx="1">
                  <c:v>91</c:v>
                </c:pt>
                <c:pt idx="2">
                  <c:v>82</c:v>
                </c:pt>
                <c:pt idx="3">
                  <c:v>94</c:v>
                </c:pt>
                <c:pt idx="4">
                  <c:v>86</c:v>
                </c:pt>
                <c:pt idx="5">
                  <c:v>88</c:v>
                </c:pt>
                <c:pt idx="6">
                  <c:v>103</c:v>
                </c:pt>
              </c:numCache>
            </c:numRef>
          </c:val>
          <c:extLst>
            <c:ext xmlns:c16="http://schemas.microsoft.com/office/drawing/2014/chart" uri="{C3380CC4-5D6E-409C-BE32-E72D297353CC}">
              <c16:uniqueId val="{00000004-EAF0-48AB-87DF-2F644A7A0356}"/>
            </c:ext>
          </c:extLst>
        </c:ser>
        <c:ser>
          <c:idx val="5"/>
          <c:order val="5"/>
          <c:tx>
            <c:strRef>
              <c:f>'ABC ANALYSIS'!$G$3:$G$5</c:f>
              <c:strCache>
                <c:ptCount val="1"/>
                <c:pt idx="0">
                  <c:v>Count of SKU - Americas</c:v>
                </c:pt>
              </c:strCache>
            </c:strRef>
          </c:tx>
          <c:spPr>
            <a:solidFill>
              <a:schemeClr val="accent6"/>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ANALYSIS'!$G$6:$G$13</c:f>
              <c:numCache>
                <c:formatCode>General</c:formatCode>
                <c:ptCount val="7"/>
                <c:pt idx="0">
                  <c:v>88</c:v>
                </c:pt>
                <c:pt idx="1">
                  <c:v>91</c:v>
                </c:pt>
                <c:pt idx="2">
                  <c:v>82</c:v>
                </c:pt>
                <c:pt idx="3">
                  <c:v>94</c:v>
                </c:pt>
                <c:pt idx="4">
                  <c:v>86</c:v>
                </c:pt>
                <c:pt idx="5">
                  <c:v>88</c:v>
                </c:pt>
                <c:pt idx="6">
                  <c:v>103</c:v>
                </c:pt>
              </c:numCache>
            </c:numRef>
          </c:val>
          <c:extLst>
            <c:ext xmlns:c16="http://schemas.microsoft.com/office/drawing/2014/chart" uri="{C3380CC4-5D6E-409C-BE32-E72D297353CC}">
              <c16:uniqueId val="{00000005-EAF0-48AB-87DF-2F644A7A0356}"/>
            </c:ext>
          </c:extLst>
        </c:ser>
        <c:ser>
          <c:idx val="6"/>
          <c:order val="6"/>
          <c:tx>
            <c:strRef>
              <c:f>'ABC ANALYSIS'!$H$3:$H$5</c:f>
              <c:strCache>
                <c:ptCount val="1"/>
                <c:pt idx="0">
                  <c:v>Count of SKU - Asia</c:v>
                </c:pt>
              </c:strCache>
            </c:strRef>
          </c:tx>
          <c:spPr>
            <a:solidFill>
              <a:schemeClr val="accent1">
                <a:lumMod val="60000"/>
              </a:schemeClr>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ANALYSIS'!$H$6:$H$13</c:f>
              <c:numCache>
                <c:formatCode>General</c:formatCode>
                <c:ptCount val="7"/>
                <c:pt idx="0">
                  <c:v>88</c:v>
                </c:pt>
                <c:pt idx="1">
                  <c:v>91</c:v>
                </c:pt>
                <c:pt idx="2">
                  <c:v>82</c:v>
                </c:pt>
                <c:pt idx="3">
                  <c:v>94</c:v>
                </c:pt>
                <c:pt idx="4">
                  <c:v>86</c:v>
                </c:pt>
                <c:pt idx="5">
                  <c:v>88</c:v>
                </c:pt>
                <c:pt idx="6">
                  <c:v>103</c:v>
                </c:pt>
              </c:numCache>
            </c:numRef>
          </c:val>
          <c:extLst>
            <c:ext xmlns:c16="http://schemas.microsoft.com/office/drawing/2014/chart" uri="{C3380CC4-5D6E-409C-BE32-E72D297353CC}">
              <c16:uniqueId val="{00000006-EAF0-48AB-87DF-2F644A7A0356}"/>
            </c:ext>
          </c:extLst>
        </c:ser>
        <c:ser>
          <c:idx val="7"/>
          <c:order val="7"/>
          <c:tx>
            <c:strRef>
              <c:f>'ABC ANALYSIS'!$I$3:$I$5</c:f>
              <c:strCache>
                <c:ptCount val="1"/>
                <c:pt idx="0">
                  <c:v>Count of SKU - Europe</c:v>
                </c:pt>
              </c:strCache>
            </c:strRef>
          </c:tx>
          <c:spPr>
            <a:solidFill>
              <a:schemeClr val="accent2">
                <a:lumMod val="60000"/>
              </a:schemeClr>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ANALYSIS'!$I$6:$I$13</c:f>
              <c:numCache>
                <c:formatCode>General</c:formatCode>
                <c:ptCount val="7"/>
                <c:pt idx="0">
                  <c:v>88</c:v>
                </c:pt>
                <c:pt idx="1">
                  <c:v>91</c:v>
                </c:pt>
                <c:pt idx="2">
                  <c:v>82</c:v>
                </c:pt>
                <c:pt idx="3">
                  <c:v>94</c:v>
                </c:pt>
                <c:pt idx="4">
                  <c:v>86</c:v>
                </c:pt>
                <c:pt idx="5">
                  <c:v>88</c:v>
                </c:pt>
                <c:pt idx="6">
                  <c:v>103</c:v>
                </c:pt>
              </c:numCache>
            </c:numRef>
          </c:val>
          <c:extLst>
            <c:ext xmlns:c16="http://schemas.microsoft.com/office/drawing/2014/chart" uri="{C3380CC4-5D6E-409C-BE32-E72D297353CC}">
              <c16:uniqueId val="{00000007-EAF0-48AB-87DF-2F644A7A0356}"/>
            </c:ext>
          </c:extLst>
        </c:ser>
        <c:dLbls>
          <c:showLegendKey val="0"/>
          <c:showVal val="0"/>
          <c:showCatName val="0"/>
          <c:showSerName val="0"/>
          <c:showPercent val="0"/>
          <c:showBubbleSize val="0"/>
        </c:dLbls>
        <c:gapWidth val="150"/>
        <c:shape val="box"/>
        <c:axId val="851380671"/>
        <c:axId val="851376511"/>
        <c:axId val="0"/>
      </c:bar3DChart>
      <c:catAx>
        <c:axId val="851380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76511"/>
        <c:crosses val="autoZero"/>
        <c:auto val="1"/>
        <c:lblAlgn val="ctr"/>
        <c:lblOffset val="100"/>
        <c:noMultiLvlLbl val="0"/>
      </c:catAx>
      <c:valAx>
        <c:axId val="8513765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8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1A0C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Report(AutoRecovered).xlsx]Sheet1!PivotTable1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Sheet1!$A$4:$A$9</c:f>
              <c:strCache>
                <c:ptCount val="5"/>
                <c:pt idx="0">
                  <c:v>&lt;1/2/2023</c:v>
                </c:pt>
                <c:pt idx="1">
                  <c:v>Qtr1</c:v>
                </c:pt>
                <c:pt idx="2">
                  <c:v>Qtr2</c:v>
                </c:pt>
                <c:pt idx="3">
                  <c:v>Qtr3</c:v>
                </c:pt>
                <c:pt idx="4">
                  <c:v>Qtr4</c:v>
                </c:pt>
              </c:strCache>
            </c:strRef>
          </c:cat>
          <c:val>
            <c:numRef>
              <c:f>Sheet1!$B$4:$B$9</c:f>
              <c:numCache>
                <c:formatCode>0</c:formatCode>
                <c:ptCount val="5"/>
                <c:pt idx="1">
                  <c:v>15202.471079754599</c:v>
                </c:pt>
                <c:pt idx="2">
                  <c:v>17804.896311313121</c:v>
                </c:pt>
                <c:pt idx="3">
                  <c:v>19148.940884750024</c:v>
                </c:pt>
                <c:pt idx="4">
                  <c:v>17455.111321981978</c:v>
                </c:pt>
              </c:numCache>
            </c:numRef>
          </c:val>
          <c:smooth val="0"/>
          <c:extLst>
            <c:ext xmlns:c16="http://schemas.microsoft.com/office/drawing/2014/chart" uri="{C3380CC4-5D6E-409C-BE32-E72D297353CC}">
              <c16:uniqueId val="{00000000-B3CE-423B-9CB9-8A228A961357}"/>
            </c:ext>
          </c:extLst>
        </c:ser>
        <c:dLbls>
          <c:showLegendKey val="0"/>
          <c:showVal val="0"/>
          <c:showCatName val="0"/>
          <c:showSerName val="0"/>
          <c:showPercent val="0"/>
          <c:showBubbleSize val="0"/>
        </c:dLbls>
        <c:marker val="1"/>
        <c:smooth val="0"/>
        <c:axId val="1724478656"/>
        <c:axId val="1724489888"/>
      </c:lineChart>
      <c:catAx>
        <c:axId val="172447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89888"/>
        <c:crosses val="autoZero"/>
        <c:auto val="1"/>
        <c:lblAlgn val="ctr"/>
        <c:lblOffset val="100"/>
        <c:noMultiLvlLbl val="0"/>
      </c:catAx>
      <c:valAx>
        <c:axId val="1724489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7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B1A0C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Report(AutoRecovered).xlsx]Sheet1!PivotTable2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OUTLIERS</a:t>
            </a:r>
          </a:p>
        </c:rich>
      </c:tx>
      <c:overlay val="0"/>
      <c:spPr>
        <a:noFill/>
        <a:ln>
          <a:noFill/>
        </a:ln>
        <a:effectLst/>
      </c:spPr>
    </c:title>
    <c:autoTitleDeleted val="0"/>
    <c:pivotFmts>
      <c:pivotFmt>
        <c:idx val="0"/>
        <c:spPr>
          <a:ln w="952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ln w="952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952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9525" cap="rnd">
            <a:solidFill>
              <a:schemeClr val="accent1"/>
            </a:solidFill>
            <a:round/>
          </a:ln>
          <a:effectLst/>
        </c:spPr>
      </c:pivotFmt>
      <c:pivotFmt>
        <c:idx val="5"/>
        <c:spPr>
          <a:ln w="9525" cap="rnd">
            <a:solidFill>
              <a:schemeClr val="accent2"/>
            </a:solidFill>
            <a:round/>
          </a:ln>
          <a:effectLst/>
        </c:spPr>
      </c:pivotFmt>
      <c:pivotFmt>
        <c:idx val="6"/>
        <c:spPr>
          <a:ln w="9525" cap="rnd">
            <a:solidFill>
              <a:schemeClr val="accent3"/>
            </a:solidFill>
            <a:round/>
          </a:ln>
          <a:effectLst/>
        </c:spPr>
      </c:pivotFmt>
      <c:pivotFmt>
        <c:idx val="7"/>
        <c:spPr>
          <a:ln w="9525" cap="rnd">
            <a:solidFill>
              <a:schemeClr val="accent4"/>
            </a:solidFill>
            <a:round/>
          </a:ln>
          <a:effectLst/>
        </c:spPr>
      </c:pivotFmt>
      <c:pivotFmt>
        <c:idx val="8"/>
        <c:spPr>
          <a:ln w="9525" cap="rnd">
            <a:solidFill>
              <a:schemeClr val="accent5"/>
            </a:solidFill>
            <a:round/>
          </a:ln>
          <a:effectLst/>
        </c:spPr>
      </c:pivotFmt>
      <c:pivotFmt>
        <c:idx val="9"/>
        <c:spPr>
          <a:ln w="9525" cap="rnd">
            <a:solidFill>
              <a:schemeClr val="accent6"/>
            </a:solidFill>
            <a:round/>
          </a:ln>
          <a:effectLst/>
        </c:spPr>
      </c:pivotFmt>
      <c:pivotFmt>
        <c:idx val="10"/>
        <c:spPr>
          <a:ln w="9525" cap="rnd">
            <a:solidFill>
              <a:schemeClr val="accent1">
                <a:lumMod val="60000"/>
              </a:schemeClr>
            </a:solidFill>
            <a:round/>
          </a:ln>
          <a:effectLst/>
        </c:spPr>
      </c:pivotFmt>
      <c:pivotFmt>
        <c:idx val="11"/>
        <c:spPr>
          <a:ln w="952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2"/>
        <c:spPr>
          <a:ln w="952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ln w="9525" cap="rnd">
            <a:solidFill>
              <a:schemeClr val="accent1"/>
            </a:solidFill>
            <a:round/>
          </a:ln>
          <a:effectLst/>
        </c:spPr>
      </c:pivotFmt>
      <c:pivotFmt>
        <c:idx val="14"/>
        <c:spPr>
          <a:ln w="9525" cap="rnd">
            <a:solidFill>
              <a:schemeClr val="accent2"/>
            </a:solidFill>
            <a:round/>
          </a:ln>
          <a:effectLst/>
        </c:spPr>
      </c:pivotFmt>
      <c:pivotFmt>
        <c:idx val="15"/>
        <c:spPr>
          <a:ln w="9525" cap="rnd">
            <a:solidFill>
              <a:schemeClr val="accent3"/>
            </a:solidFill>
            <a:round/>
          </a:ln>
          <a:effectLst/>
        </c:spPr>
      </c:pivotFmt>
      <c:pivotFmt>
        <c:idx val="16"/>
        <c:spPr>
          <a:ln w="9525" cap="rnd">
            <a:solidFill>
              <a:schemeClr val="accent4"/>
            </a:solidFill>
            <a:round/>
          </a:ln>
          <a:effectLst/>
        </c:spPr>
      </c:pivotFmt>
      <c:pivotFmt>
        <c:idx val="17"/>
        <c:spPr>
          <a:ln w="9525" cap="rnd">
            <a:solidFill>
              <a:schemeClr val="accent5"/>
            </a:solidFill>
            <a:round/>
          </a:ln>
          <a:effectLst/>
        </c:spPr>
      </c:pivotFmt>
      <c:pivotFmt>
        <c:idx val="18"/>
        <c:spPr>
          <a:ln w="9525" cap="rnd">
            <a:solidFill>
              <a:schemeClr val="accent6"/>
            </a:solidFill>
            <a:round/>
          </a:ln>
          <a:effectLst/>
        </c:spPr>
      </c:pivotFmt>
      <c:pivotFmt>
        <c:idx val="19"/>
        <c:spPr>
          <a:ln w="9525" cap="rnd">
            <a:solidFill>
              <a:schemeClr val="accent1">
                <a:lumMod val="60000"/>
              </a:schemeClr>
            </a:solidFill>
            <a:round/>
          </a:ln>
          <a:effectLst/>
        </c:spPr>
      </c:pivotFmt>
      <c:pivotFmt>
        <c:idx val="20"/>
        <c:spPr>
          <a:ln w="952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1"/>
        <c:ser>
          <c:idx val="0"/>
          <c:order val="0"/>
          <c:tx>
            <c:strRef>
              <c:f>Sheet1!$D$37</c:f>
              <c:strCache>
                <c:ptCount val="1"/>
                <c:pt idx="0">
                  <c:v>Sum of DiscountPct</c:v>
                </c:pt>
              </c:strCache>
            </c:strRef>
          </c:tx>
          <c:spPr>
            <a:ln w="9525" cap="rnd">
              <a:solidFill>
                <a:schemeClr val="accent1"/>
              </a:solidFill>
              <a:round/>
            </a:ln>
            <a:effectLst/>
          </c:spPr>
          <c:cat>
            <c:strRef>
              <c:f>Sheet1!$C$38:$C$45</c:f>
              <c:strCache>
                <c:ptCount val="7"/>
                <c:pt idx="0">
                  <c:v>Accessories</c:v>
                </c:pt>
                <c:pt idx="1">
                  <c:v>Components</c:v>
                </c:pt>
                <c:pt idx="2">
                  <c:v>Laptops</c:v>
                </c:pt>
                <c:pt idx="3">
                  <c:v>Monitors</c:v>
                </c:pt>
                <c:pt idx="4">
                  <c:v>Networking</c:v>
                </c:pt>
                <c:pt idx="5">
                  <c:v>Phones</c:v>
                </c:pt>
                <c:pt idx="6">
                  <c:v>Printers</c:v>
                </c:pt>
              </c:strCache>
            </c:strRef>
          </c:cat>
          <c:val>
            <c:numRef>
              <c:f>Sheet1!$D$38:$D$45</c:f>
              <c:numCache>
                <c:formatCode>General</c:formatCode>
                <c:ptCount val="7"/>
                <c:pt idx="0">
                  <c:v>0.115</c:v>
                </c:pt>
                <c:pt idx="1">
                  <c:v>0.35499999999999998</c:v>
                </c:pt>
                <c:pt idx="2">
                  <c:v>0.11199999999999999</c:v>
                </c:pt>
                <c:pt idx="3">
                  <c:v>0.17799999999999999</c:v>
                </c:pt>
                <c:pt idx="4">
                  <c:v>0.13100000000000001</c:v>
                </c:pt>
                <c:pt idx="5">
                  <c:v>0.505</c:v>
                </c:pt>
                <c:pt idx="6">
                  <c:v>0.6419999999999999</c:v>
                </c:pt>
              </c:numCache>
            </c:numRef>
          </c:val>
          <c:extLst>
            <c:ext xmlns:c16="http://schemas.microsoft.com/office/drawing/2014/chart" uri="{C3380CC4-5D6E-409C-BE32-E72D297353CC}">
              <c16:uniqueId val="{00000000-8634-4A76-9C6B-666D266D9C72}"/>
            </c:ext>
          </c:extLst>
        </c:ser>
        <c:ser>
          <c:idx val="1"/>
          <c:order val="1"/>
          <c:tx>
            <c:strRef>
              <c:f>Sheet1!$E$37</c:f>
              <c:strCache>
                <c:ptCount val="1"/>
                <c:pt idx="0">
                  <c:v>Sum of Gross Revenue</c:v>
                </c:pt>
              </c:strCache>
            </c:strRef>
          </c:tx>
          <c:spPr>
            <a:ln w="9525" cap="rnd">
              <a:solidFill>
                <a:schemeClr val="accent2"/>
              </a:solidFill>
              <a:round/>
            </a:ln>
            <a:effectLst/>
          </c:spPr>
          <c:cat>
            <c:strRef>
              <c:f>Sheet1!$C$38:$C$45</c:f>
              <c:strCache>
                <c:ptCount val="7"/>
                <c:pt idx="0">
                  <c:v>Accessories</c:v>
                </c:pt>
                <c:pt idx="1">
                  <c:v>Components</c:v>
                </c:pt>
                <c:pt idx="2">
                  <c:v>Laptops</c:v>
                </c:pt>
                <c:pt idx="3">
                  <c:v>Monitors</c:v>
                </c:pt>
                <c:pt idx="4">
                  <c:v>Networking</c:v>
                </c:pt>
                <c:pt idx="5">
                  <c:v>Phones</c:v>
                </c:pt>
                <c:pt idx="6">
                  <c:v>Printers</c:v>
                </c:pt>
              </c:strCache>
            </c:strRef>
          </c:cat>
          <c:val>
            <c:numRef>
              <c:f>Sheet1!$E$38:$E$45</c:f>
              <c:numCache>
                <c:formatCode>General</c:formatCode>
                <c:ptCount val="7"/>
                <c:pt idx="0">
                  <c:v>61681.167499999996</c:v>
                </c:pt>
                <c:pt idx="1">
                  <c:v>70763.335160000002</c:v>
                </c:pt>
                <c:pt idx="2">
                  <c:v>50496.030119999996</c:v>
                </c:pt>
                <c:pt idx="3">
                  <c:v>17600.578979999998</c:v>
                </c:pt>
                <c:pt idx="4">
                  <c:v>14912.039999999999</c:v>
                </c:pt>
                <c:pt idx="5">
                  <c:v>50963.032080000004</c:v>
                </c:pt>
                <c:pt idx="6">
                  <c:v>77137.044750000001</c:v>
                </c:pt>
              </c:numCache>
            </c:numRef>
          </c:val>
          <c:extLst>
            <c:ext xmlns:c16="http://schemas.microsoft.com/office/drawing/2014/chart" uri="{C3380CC4-5D6E-409C-BE32-E72D297353CC}">
              <c16:uniqueId val="{00000001-8634-4A76-9C6B-666D266D9C72}"/>
            </c:ext>
          </c:extLst>
        </c:ser>
        <c:bandFmts>
          <c:bandFmt>
            <c:idx val="0"/>
            <c:spPr>
              <a:ln w="9525" cap="rnd">
                <a:solidFill>
                  <a:schemeClr val="accent1"/>
                </a:solidFill>
                <a:round/>
              </a:ln>
              <a:effectLst/>
            </c:spPr>
          </c:bandFmt>
          <c:bandFmt>
            <c:idx val="1"/>
            <c:spPr>
              <a:ln w="9525" cap="rnd">
                <a:solidFill>
                  <a:schemeClr val="accent2"/>
                </a:solidFill>
                <a:round/>
              </a:ln>
              <a:effectLst/>
            </c:spPr>
          </c:bandFmt>
          <c:bandFmt>
            <c:idx val="2"/>
            <c:spPr>
              <a:ln w="9525" cap="rnd">
                <a:solidFill>
                  <a:schemeClr val="accent3"/>
                </a:solidFill>
                <a:round/>
              </a:ln>
              <a:effectLst/>
            </c:spPr>
          </c:bandFmt>
          <c:bandFmt>
            <c:idx val="3"/>
            <c:spPr>
              <a:ln w="9525" cap="rnd">
                <a:solidFill>
                  <a:schemeClr val="accent4"/>
                </a:solidFill>
                <a:round/>
              </a:ln>
              <a:effectLst/>
            </c:spPr>
          </c:bandFmt>
          <c:bandFmt>
            <c:idx val="4"/>
            <c:spPr>
              <a:ln w="9525" cap="rnd">
                <a:solidFill>
                  <a:schemeClr val="accent5"/>
                </a:solidFill>
                <a:round/>
              </a:ln>
              <a:effectLst/>
            </c:spPr>
          </c:bandFmt>
          <c:bandFmt>
            <c:idx val="5"/>
            <c:spPr>
              <a:ln w="9525" cap="rnd">
                <a:solidFill>
                  <a:schemeClr val="accent6"/>
                </a:solidFill>
                <a:round/>
              </a:ln>
              <a:effectLst/>
            </c:spPr>
          </c:bandFmt>
          <c:bandFmt>
            <c:idx val="6"/>
            <c:spPr>
              <a:ln w="9525" cap="rnd">
                <a:solidFill>
                  <a:schemeClr val="accent1">
                    <a:lumMod val="60000"/>
                  </a:schemeClr>
                </a:solidFill>
                <a:round/>
              </a:ln>
              <a:effectLst/>
            </c:spPr>
          </c:bandFmt>
        </c:bandFmts>
        <c:axId val="126338768"/>
        <c:axId val="126325872"/>
        <c:axId val="1847535008"/>
      </c:surface3DChart>
      <c:catAx>
        <c:axId val="12633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25872"/>
        <c:crosses val="autoZero"/>
        <c:auto val="1"/>
        <c:lblAlgn val="ctr"/>
        <c:lblOffset val="100"/>
        <c:noMultiLvlLbl val="0"/>
      </c:catAx>
      <c:valAx>
        <c:axId val="12632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38768"/>
        <c:crosses val="autoZero"/>
        <c:crossBetween val="midCat"/>
      </c:valAx>
      <c:serAx>
        <c:axId val="184753500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25872"/>
        <c:crosses val="autoZero"/>
      </c:serAx>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1A0C7"/>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Report(AutoRecovered).xlsx]LEAD TIME!PivotTable3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'LEAD TIME'!$B$3:$B$4</c:f>
              <c:strCache>
                <c:ptCount val="1"/>
                <c:pt idx="0">
                  <c:v>Accessories</c:v>
                </c:pt>
              </c:strCache>
            </c:strRef>
          </c:tx>
          <c:spPr>
            <a:solidFill>
              <a:schemeClr val="accent1"/>
            </a:solidFill>
            <a:ln>
              <a:noFill/>
            </a:ln>
            <a:effectLst/>
          </c:spPr>
          <c:invertIfNegative val="0"/>
          <c:cat>
            <c:strRef>
              <c:f>'LEAD TIME'!$A$5:$A$17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'LEAD TIME'!$B$5:$B$17</c:f>
              <c:numCache>
                <c:formatCode>General</c:formatCode>
                <c:ptCount val="12"/>
                <c:pt idx="0">
                  <c:v>10</c:v>
                </c:pt>
                <c:pt idx="1">
                  <c:v>6</c:v>
                </c:pt>
                <c:pt idx="2">
                  <c:v>4</c:v>
                </c:pt>
                <c:pt idx="3">
                  <c:v>7</c:v>
                </c:pt>
                <c:pt idx="4">
                  <c:v>9</c:v>
                </c:pt>
                <c:pt idx="5">
                  <c:v>8</c:v>
                </c:pt>
                <c:pt idx="6">
                  <c:v>5</c:v>
                </c:pt>
                <c:pt idx="7">
                  <c:v>10</c:v>
                </c:pt>
                <c:pt idx="8">
                  <c:v>13</c:v>
                </c:pt>
                <c:pt idx="9">
                  <c:v>4</c:v>
                </c:pt>
                <c:pt idx="10">
                  <c:v>8</c:v>
                </c:pt>
                <c:pt idx="11">
                  <c:v>4</c:v>
                </c:pt>
              </c:numCache>
            </c:numRef>
          </c:val>
          <c:extLst>
            <c:ext xmlns:c16="http://schemas.microsoft.com/office/drawing/2014/chart" uri="{C3380CC4-5D6E-409C-BE32-E72D297353CC}">
              <c16:uniqueId val="{00000000-6602-4E83-9F66-CDA361286986}"/>
            </c:ext>
          </c:extLst>
        </c:ser>
        <c:ser>
          <c:idx val="1"/>
          <c:order val="1"/>
          <c:tx>
            <c:strRef>
              <c:f>'LEAD TIME'!$C$3:$C$4</c:f>
              <c:strCache>
                <c:ptCount val="1"/>
                <c:pt idx="0">
                  <c:v>Components</c:v>
                </c:pt>
              </c:strCache>
            </c:strRef>
          </c:tx>
          <c:spPr>
            <a:solidFill>
              <a:schemeClr val="accent2"/>
            </a:solidFill>
            <a:ln>
              <a:noFill/>
            </a:ln>
            <a:effectLst/>
          </c:spPr>
          <c:invertIfNegative val="0"/>
          <c:cat>
            <c:strRef>
              <c:f>'LEAD TIME'!$A$5:$A$17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'LEAD TIME'!$C$5:$C$17</c:f>
              <c:numCache>
                <c:formatCode>General</c:formatCode>
                <c:ptCount val="12"/>
                <c:pt idx="0">
                  <c:v>7</c:v>
                </c:pt>
                <c:pt idx="1">
                  <c:v>6</c:v>
                </c:pt>
                <c:pt idx="2">
                  <c:v>10</c:v>
                </c:pt>
                <c:pt idx="3">
                  <c:v>10</c:v>
                </c:pt>
                <c:pt idx="4">
                  <c:v>6</c:v>
                </c:pt>
                <c:pt idx="5">
                  <c:v>10</c:v>
                </c:pt>
                <c:pt idx="6">
                  <c:v>8</c:v>
                </c:pt>
                <c:pt idx="7">
                  <c:v>5</c:v>
                </c:pt>
                <c:pt idx="8">
                  <c:v>6</c:v>
                </c:pt>
                <c:pt idx="9">
                  <c:v>11</c:v>
                </c:pt>
                <c:pt idx="10">
                  <c:v>7</c:v>
                </c:pt>
                <c:pt idx="11">
                  <c:v>5</c:v>
                </c:pt>
              </c:numCache>
            </c:numRef>
          </c:val>
          <c:extLst>
            <c:ext xmlns:c16="http://schemas.microsoft.com/office/drawing/2014/chart" uri="{C3380CC4-5D6E-409C-BE32-E72D297353CC}">
              <c16:uniqueId val="{00000001-6602-4E83-9F66-CDA361286986}"/>
            </c:ext>
          </c:extLst>
        </c:ser>
        <c:ser>
          <c:idx val="2"/>
          <c:order val="2"/>
          <c:tx>
            <c:strRef>
              <c:f>'LEAD TIME'!$D$3:$D$4</c:f>
              <c:strCache>
                <c:ptCount val="1"/>
                <c:pt idx="0">
                  <c:v>Laptops</c:v>
                </c:pt>
              </c:strCache>
            </c:strRef>
          </c:tx>
          <c:spPr>
            <a:solidFill>
              <a:schemeClr val="accent3"/>
            </a:solidFill>
            <a:ln>
              <a:noFill/>
            </a:ln>
            <a:effectLst/>
          </c:spPr>
          <c:invertIfNegative val="0"/>
          <c:cat>
            <c:strRef>
              <c:f>'LEAD TIME'!$A$5:$A$17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'LEAD TIME'!$D$5:$D$17</c:f>
              <c:numCache>
                <c:formatCode>General</c:formatCode>
                <c:ptCount val="12"/>
                <c:pt idx="0">
                  <c:v>5</c:v>
                </c:pt>
                <c:pt idx="1">
                  <c:v>6</c:v>
                </c:pt>
                <c:pt idx="2">
                  <c:v>5</c:v>
                </c:pt>
                <c:pt idx="3">
                  <c:v>6</c:v>
                </c:pt>
                <c:pt idx="4">
                  <c:v>7</c:v>
                </c:pt>
                <c:pt idx="5">
                  <c:v>9</c:v>
                </c:pt>
                <c:pt idx="6">
                  <c:v>7</c:v>
                </c:pt>
                <c:pt idx="7">
                  <c:v>10</c:v>
                </c:pt>
                <c:pt idx="8">
                  <c:v>6</c:v>
                </c:pt>
                <c:pt idx="9">
                  <c:v>7</c:v>
                </c:pt>
                <c:pt idx="10">
                  <c:v>9</c:v>
                </c:pt>
                <c:pt idx="11">
                  <c:v>5</c:v>
                </c:pt>
              </c:numCache>
            </c:numRef>
          </c:val>
          <c:extLst>
            <c:ext xmlns:c16="http://schemas.microsoft.com/office/drawing/2014/chart" uri="{C3380CC4-5D6E-409C-BE32-E72D297353CC}">
              <c16:uniqueId val="{00000002-6602-4E83-9F66-CDA361286986}"/>
            </c:ext>
          </c:extLst>
        </c:ser>
        <c:ser>
          <c:idx val="3"/>
          <c:order val="3"/>
          <c:tx>
            <c:strRef>
              <c:f>'LEAD TIME'!$E$3:$E$4</c:f>
              <c:strCache>
                <c:ptCount val="1"/>
                <c:pt idx="0">
                  <c:v>Monitors</c:v>
                </c:pt>
              </c:strCache>
            </c:strRef>
          </c:tx>
          <c:spPr>
            <a:solidFill>
              <a:schemeClr val="accent4"/>
            </a:solidFill>
            <a:ln>
              <a:noFill/>
            </a:ln>
            <a:effectLst/>
          </c:spPr>
          <c:invertIfNegative val="0"/>
          <c:cat>
            <c:strRef>
              <c:f>'LEAD TIME'!$A$5:$A$17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'LEAD TIME'!$E$5:$E$17</c:f>
              <c:numCache>
                <c:formatCode>General</c:formatCode>
                <c:ptCount val="12"/>
                <c:pt idx="0">
                  <c:v>12</c:v>
                </c:pt>
                <c:pt idx="1">
                  <c:v>7</c:v>
                </c:pt>
                <c:pt idx="2">
                  <c:v>6</c:v>
                </c:pt>
                <c:pt idx="3">
                  <c:v>10</c:v>
                </c:pt>
                <c:pt idx="4">
                  <c:v>10</c:v>
                </c:pt>
                <c:pt idx="5">
                  <c:v>12</c:v>
                </c:pt>
                <c:pt idx="6">
                  <c:v>7</c:v>
                </c:pt>
                <c:pt idx="7">
                  <c:v>2</c:v>
                </c:pt>
                <c:pt idx="8">
                  <c:v>5</c:v>
                </c:pt>
                <c:pt idx="9">
                  <c:v>7</c:v>
                </c:pt>
                <c:pt idx="10">
                  <c:v>7</c:v>
                </c:pt>
                <c:pt idx="11">
                  <c:v>9</c:v>
                </c:pt>
              </c:numCache>
            </c:numRef>
          </c:val>
          <c:extLst>
            <c:ext xmlns:c16="http://schemas.microsoft.com/office/drawing/2014/chart" uri="{C3380CC4-5D6E-409C-BE32-E72D297353CC}">
              <c16:uniqueId val="{00000003-6602-4E83-9F66-CDA361286986}"/>
            </c:ext>
          </c:extLst>
        </c:ser>
        <c:ser>
          <c:idx val="4"/>
          <c:order val="4"/>
          <c:tx>
            <c:strRef>
              <c:f>'LEAD TIME'!$F$3:$F$4</c:f>
              <c:strCache>
                <c:ptCount val="1"/>
                <c:pt idx="0">
                  <c:v>Networking</c:v>
                </c:pt>
              </c:strCache>
            </c:strRef>
          </c:tx>
          <c:spPr>
            <a:solidFill>
              <a:schemeClr val="accent5"/>
            </a:solidFill>
            <a:ln>
              <a:noFill/>
            </a:ln>
            <a:effectLst/>
          </c:spPr>
          <c:invertIfNegative val="0"/>
          <c:cat>
            <c:strRef>
              <c:f>'LEAD TIME'!$A$5:$A$17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'LEAD TIME'!$F$5:$F$17</c:f>
              <c:numCache>
                <c:formatCode>General</c:formatCode>
                <c:ptCount val="12"/>
                <c:pt idx="0">
                  <c:v>12</c:v>
                </c:pt>
                <c:pt idx="1">
                  <c:v>3</c:v>
                </c:pt>
                <c:pt idx="2">
                  <c:v>8</c:v>
                </c:pt>
                <c:pt idx="3">
                  <c:v>6</c:v>
                </c:pt>
                <c:pt idx="4">
                  <c:v>4</c:v>
                </c:pt>
                <c:pt idx="5">
                  <c:v>7</c:v>
                </c:pt>
                <c:pt idx="6">
                  <c:v>12</c:v>
                </c:pt>
                <c:pt idx="7">
                  <c:v>6</c:v>
                </c:pt>
                <c:pt idx="8">
                  <c:v>2</c:v>
                </c:pt>
                <c:pt idx="9">
                  <c:v>7</c:v>
                </c:pt>
                <c:pt idx="10">
                  <c:v>9</c:v>
                </c:pt>
                <c:pt idx="11">
                  <c:v>10</c:v>
                </c:pt>
              </c:numCache>
            </c:numRef>
          </c:val>
          <c:extLst>
            <c:ext xmlns:c16="http://schemas.microsoft.com/office/drawing/2014/chart" uri="{C3380CC4-5D6E-409C-BE32-E72D297353CC}">
              <c16:uniqueId val="{00000004-6602-4E83-9F66-CDA361286986}"/>
            </c:ext>
          </c:extLst>
        </c:ser>
        <c:ser>
          <c:idx val="5"/>
          <c:order val="5"/>
          <c:tx>
            <c:strRef>
              <c:f>'LEAD TIME'!$G$3:$G$4</c:f>
              <c:strCache>
                <c:ptCount val="1"/>
                <c:pt idx="0">
                  <c:v>Phones</c:v>
                </c:pt>
              </c:strCache>
            </c:strRef>
          </c:tx>
          <c:spPr>
            <a:solidFill>
              <a:schemeClr val="accent6"/>
            </a:solidFill>
            <a:ln>
              <a:noFill/>
            </a:ln>
            <a:effectLst/>
          </c:spPr>
          <c:invertIfNegative val="0"/>
          <c:cat>
            <c:strRef>
              <c:f>'LEAD TIME'!$A$5:$A$17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'LEAD TIME'!$G$5:$G$17</c:f>
              <c:numCache>
                <c:formatCode>General</c:formatCode>
                <c:ptCount val="12"/>
                <c:pt idx="0">
                  <c:v>9</c:v>
                </c:pt>
                <c:pt idx="1">
                  <c:v>3</c:v>
                </c:pt>
                <c:pt idx="2">
                  <c:v>7</c:v>
                </c:pt>
                <c:pt idx="3">
                  <c:v>3</c:v>
                </c:pt>
                <c:pt idx="4">
                  <c:v>7</c:v>
                </c:pt>
                <c:pt idx="5">
                  <c:v>9</c:v>
                </c:pt>
                <c:pt idx="6">
                  <c:v>11</c:v>
                </c:pt>
                <c:pt idx="7">
                  <c:v>15</c:v>
                </c:pt>
                <c:pt idx="8">
                  <c:v>6</c:v>
                </c:pt>
                <c:pt idx="9">
                  <c:v>4</c:v>
                </c:pt>
                <c:pt idx="10">
                  <c:v>4</c:v>
                </c:pt>
                <c:pt idx="11">
                  <c:v>10</c:v>
                </c:pt>
              </c:numCache>
            </c:numRef>
          </c:val>
          <c:extLst>
            <c:ext xmlns:c16="http://schemas.microsoft.com/office/drawing/2014/chart" uri="{C3380CC4-5D6E-409C-BE32-E72D297353CC}">
              <c16:uniqueId val="{00000005-6602-4E83-9F66-CDA361286986}"/>
            </c:ext>
          </c:extLst>
        </c:ser>
        <c:ser>
          <c:idx val="6"/>
          <c:order val="6"/>
          <c:tx>
            <c:strRef>
              <c:f>'LEAD TIME'!$H$3:$H$4</c:f>
              <c:strCache>
                <c:ptCount val="1"/>
                <c:pt idx="0">
                  <c:v>Printers</c:v>
                </c:pt>
              </c:strCache>
            </c:strRef>
          </c:tx>
          <c:spPr>
            <a:solidFill>
              <a:schemeClr val="accent1">
                <a:lumMod val="60000"/>
              </a:schemeClr>
            </a:solidFill>
            <a:ln>
              <a:noFill/>
            </a:ln>
            <a:effectLst/>
          </c:spPr>
          <c:invertIfNegative val="0"/>
          <c:cat>
            <c:strRef>
              <c:f>'LEAD TIME'!$A$5:$A$17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'LEAD TIME'!$H$5:$H$17</c:f>
              <c:numCache>
                <c:formatCode>General</c:formatCode>
                <c:ptCount val="12"/>
                <c:pt idx="0">
                  <c:v>7</c:v>
                </c:pt>
                <c:pt idx="1">
                  <c:v>13</c:v>
                </c:pt>
                <c:pt idx="2">
                  <c:v>11</c:v>
                </c:pt>
                <c:pt idx="3">
                  <c:v>12</c:v>
                </c:pt>
                <c:pt idx="4">
                  <c:v>8</c:v>
                </c:pt>
                <c:pt idx="5">
                  <c:v>6</c:v>
                </c:pt>
                <c:pt idx="6">
                  <c:v>9</c:v>
                </c:pt>
                <c:pt idx="7">
                  <c:v>8</c:v>
                </c:pt>
                <c:pt idx="8">
                  <c:v>6</c:v>
                </c:pt>
                <c:pt idx="9">
                  <c:v>5</c:v>
                </c:pt>
                <c:pt idx="10">
                  <c:v>10</c:v>
                </c:pt>
                <c:pt idx="11">
                  <c:v>8</c:v>
                </c:pt>
              </c:numCache>
            </c:numRef>
          </c:val>
          <c:extLst>
            <c:ext xmlns:c16="http://schemas.microsoft.com/office/drawing/2014/chart" uri="{C3380CC4-5D6E-409C-BE32-E72D297353CC}">
              <c16:uniqueId val="{00000006-6602-4E83-9F66-CDA361286986}"/>
            </c:ext>
          </c:extLst>
        </c:ser>
        <c:dLbls>
          <c:showLegendKey val="0"/>
          <c:showVal val="0"/>
          <c:showCatName val="0"/>
          <c:showSerName val="0"/>
          <c:showPercent val="0"/>
          <c:showBubbleSize val="0"/>
        </c:dLbls>
        <c:gapWidth val="150"/>
        <c:overlap val="100"/>
        <c:axId val="1184780991"/>
        <c:axId val="1184773503"/>
      </c:barChart>
      <c:catAx>
        <c:axId val="118478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73503"/>
        <c:crosses val="autoZero"/>
        <c:auto val="1"/>
        <c:lblAlgn val="ctr"/>
        <c:lblOffset val="100"/>
        <c:noMultiLvlLbl val="0"/>
      </c:catAx>
      <c:valAx>
        <c:axId val="118477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8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Report(AutoRecovered).xlsx]Sheet1!PivotTable1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Sheet1!$A$4:$A$9</c:f>
              <c:strCache>
                <c:ptCount val="5"/>
                <c:pt idx="0">
                  <c:v>&lt;1/2/2023</c:v>
                </c:pt>
                <c:pt idx="1">
                  <c:v>Qtr1</c:v>
                </c:pt>
                <c:pt idx="2">
                  <c:v>Qtr2</c:v>
                </c:pt>
                <c:pt idx="3">
                  <c:v>Qtr3</c:v>
                </c:pt>
                <c:pt idx="4">
                  <c:v>Qtr4</c:v>
                </c:pt>
              </c:strCache>
            </c:strRef>
          </c:cat>
          <c:val>
            <c:numRef>
              <c:f>Sheet1!$B$4:$B$9</c:f>
              <c:numCache>
                <c:formatCode>0</c:formatCode>
                <c:ptCount val="5"/>
                <c:pt idx="1">
                  <c:v>15202.471079754599</c:v>
                </c:pt>
                <c:pt idx="2">
                  <c:v>17804.896311313121</c:v>
                </c:pt>
                <c:pt idx="3">
                  <c:v>19148.940884750024</c:v>
                </c:pt>
                <c:pt idx="4">
                  <c:v>17455.111321981978</c:v>
                </c:pt>
              </c:numCache>
            </c:numRef>
          </c:val>
          <c:smooth val="0"/>
          <c:extLst>
            <c:ext xmlns:c16="http://schemas.microsoft.com/office/drawing/2014/chart" uri="{C3380CC4-5D6E-409C-BE32-E72D297353CC}">
              <c16:uniqueId val="{00000000-966F-475B-9A75-DAE2DDF309CE}"/>
            </c:ext>
          </c:extLst>
        </c:ser>
        <c:dLbls>
          <c:showLegendKey val="0"/>
          <c:showVal val="0"/>
          <c:showCatName val="0"/>
          <c:showSerName val="0"/>
          <c:showPercent val="0"/>
          <c:showBubbleSize val="0"/>
        </c:dLbls>
        <c:marker val="1"/>
        <c:smooth val="0"/>
        <c:axId val="1724478656"/>
        <c:axId val="1724489888"/>
      </c:lineChart>
      <c:catAx>
        <c:axId val="172447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89888"/>
        <c:crosses val="autoZero"/>
        <c:auto val="1"/>
        <c:lblAlgn val="ctr"/>
        <c:lblOffset val="100"/>
        <c:noMultiLvlLbl val="0"/>
      </c:catAx>
      <c:valAx>
        <c:axId val="1724489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7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Report(AutoRecovered).xlsx]Sheet1!PivotTable2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OUTLIERS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95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95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1"/>
        <c:ser>
          <c:idx val="0"/>
          <c:order val="0"/>
          <c:tx>
            <c:strRef>
              <c:f>Sheet1!$D$37</c:f>
              <c:strCache>
                <c:ptCount val="1"/>
                <c:pt idx="0">
                  <c:v>Sum of DiscountPct</c:v>
                </c:pt>
              </c:strCache>
            </c:strRef>
          </c:tx>
          <c:spPr>
            <a:ln w="9525" cap="rnd">
              <a:solidFill>
                <a:schemeClr val="accent1"/>
              </a:solidFill>
              <a:round/>
            </a:ln>
            <a:effectLst/>
          </c:spPr>
          <c:cat>
            <c:strRef>
              <c:f>Sheet1!$C$38:$C$45</c:f>
              <c:strCache>
                <c:ptCount val="7"/>
                <c:pt idx="0">
                  <c:v>Accessories</c:v>
                </c:pt>
                <c:pt idx="1">
                  <c:v>Components</c:v>
                </c:pt>
                <c:pt idx="2">
                  <c:v>Laptops</c:v>
                </c:pt>
                <c:pt idx="3">
                  <c:v>Monitors</c:v>
                </c:pt>
                <c:pt idx="4">
                  <c:v>Networking</c:v>
                </c:pt>
                <c:pt idx="5">
                  <c:v>Phones</c:v>
                </c:pt>
                <c:pt idx="6">
                  <c:v>Printers</c:v>
                </c:pt>
              </c:strCache>
            </c:strRef>
          </c:cat>
          <c:val>
            <c:numRef>
              <c:f>Sheet1!$D$38:$D$45</c:f>
              <c:numCache>
                <c:formatCode>General</c:formatCode>
                <c:ptCount val="7"/>
                <c:pt idx="0">
                  <c:v>0.115</c:v>
                </c:pt>
                <c:pt idx="1">
                  <c:v>0.35499999999999998</c:v>
                </c:pt>
                <c:pt idx="2">
                  <c:v>0.11199999999999999</c:v>
                </c:pt>
                <c:pt idx="3">
                  <c:v>0.17799999999999999</c:v>
                </c:pt>
                <c:pt idx="4">
                  <c:v>0.13100000000000001</c:v>
                </c:pt>
                <c:pt idx="5">
                  <c:v>0.505</c:v>
                </c:pt>
                <c:pt idx="6">
                  <c:v>0.6419999999999999</c:v>
                </c:pt>
              </c:numCache>
            </c:numRef>
          </c:val>
          <c:extLst>
            <c:ext xmlns:c16="http://schemas.microsoft.com/office/drawing/2014/chart" uri="{C3380CC4-5D6E-409C-BE32-E72D297353CC}">
              <c16:uniqueId val="{00000000-FC82-4C70-B26E-97D104302536}"/>
            </c:ext>
          </c:extLst>
        </c:ser>
        <c:ser>
          <c:idx val="1"/>
          <c:order val="1"/>
          <c:tx>
            <c:strRef>
              <c:f>Sheet1!$E$37</c:f>
              <c:strCache>
                <c:ptCount val="1"/>
                <c:pt idx="0">
                  <c:v>Sum of Gross Revenue</c:v>
                </c:pt>
              </c:strCache>
            </c:strRef>
          </c:tx>
          <c:spPr>
            <a:ln w="9525" cap="rnd">
              <a:solidFill>
                <a:schemeClr val="accent2"/>
              </a:solidFill>
              <a:round/>
            </a:ln>
            <a:effectLst/>
          </c:spPr>
          <c:cat>
            <c:strRef>
              <c:f>Sheet1!$C$38:$C$45</c:f>
              <c:strCache>
                <c:ptCount val="7"/>
                <c:pt idx="0">
                  <c:v>Accessories</c:v>
                </c:pt>
                <c:pt idx="1">
                  <c:v>Components</c:v>
                </c:pt>
                <c:pt idx="2">
                  <c:v>Laptops</c:v>
                </c:pt>
                <c:pt idx="3">
                  <c:v>Monitors</c:v>
                </c:pt>
                <c:pt idx="4">
                  <c:v>Networking</c:v>
                </c:pt>
                <c:pt idx="5">
                  <c:v>Phones</c:v>
                </c:pt>
                <c:pt idx="6">
                  <c:v>Printers</c:v>
                </c:pt>
              </c:strCache>
            </c:strRef>
          </c:cat>
          <c:val>
            <c:numRef>
              <c:f>Sheet1!$E$38:$E$45</c:f>
              <c:numCache>
                <c:formatCode>General</c:formatCode>
                <c:ptCount val="7"/>
                <c:pt idx="0">
                  <c:v>61681.167499999996</c:v>
                </c:pt>
                <c:pt idx="1">
                  <c:v>70763.335160000002</c:v>
                </c:pt>
                <c:pt idx="2">
                  <c:v>50496.030119999996</c:v>
                </c:pt>
                <c:pt idx="3">
                  <c:v>17600.578979999998</c:v>
                </c:pt>
                <c:pt idx="4">
                  <c:v>14912.039999999999</c:v>
                </c:pt>
                <c:pt idx="5">
                  <c:v>50963.032080000004</c:v>
                </c:pt>
                <c:pt idx="6">
                  <c:v>77137.044750000001</c:v>
                </c:pt>
              </c:numCache>
            </c:numRef>
          </c:val>
          <c:extLst>
            <c:ext xmlns:c16="http://schemas.microsoft.com/office/drawing/2014/chart" uri="{C3380CC4-5D6E-409C-BE32-E72D297353CC}">
              <c16:uniqueId val="{00000003-FC82-4C70-B26E-97D104302536}"/>
            </c:ext>
          </c:extLst>
        </c:ser>
        <c:bandFmts>
          <c:bandFmt>
            <c:idx val="0"/>
            <c:spPr>
              <a:ln w="9525" cap="rnd">
                <a:solidFill>
                  <a:schemeClr val="accent1"/>
                </a:solidFill>
                <a:round/>
              </a:ln>
              <a:effectLst/>
            </c:spPr>
          </c:bandFmt>
          <c:bandFmt>
            <c:idx val="1"/>
            <c:spPr>
              <a:ln w="9525" cap="rnd">
                <a:solidFill>
                  <a:schemeClr val="accent2"/>
                </a:solidFill>
                <a:round/>
              </a:ln>
              <a:effectLst/>
            </c:spPr>
          </c:bandFmt>
          <c:bandFmt>
            <c:idx val="2"/>
            <c:spPr>
              <a:ln w="9525" cap="rnd">
                <a:solidFill>
                  <a:schemeClr val="accent3"/>
                </a:solidFill>
                <a:round/>
              </a:ln>
              <a:effectLst/>
            </c:spPr>
          </c:bandFmt>
          <c:bandFmt>
            <c:idx val="3"/>
            <c:spPr>
              <a:ln w="9525" cap="rnd">
                <a:solidFill>
                  <a:schemeClr val="accent4"/>
                </a:solidFill>
                <a:round/>
              </a:ln>
              <a:effectLst/>
            </c:spPr>
          </c:bandFmt>
          <c:bandFmt>
            <c:idx val="4"/>
            <c:spPr>
              <a:ln w="9525" cap="rnd">
                <a:solidFill>
                  <a:schemeClr val="accent5"/>
                </a:solidFill>
                <a:round/>
              </a:ln>
              <a:effectLst/>
            </c:spPr>
          </c:bandFmt>
          <c:bandFmt>
            <c:idx val="5"/>
            <c:spPr>
              <a:ln w="9525" cap="rnd">
                <a:solidFill>
                  <a:schemeClr val="accent6"/>
                </a:solidFill>
                <a:round/>
              </a:ln>
              <a:effectLst/>
            </c:spPr>
          </c:bandFmt>
          <c:bandFmt>
            <c:idx val="6"/>
            <c:spPr>
              <a:ln w="9525" cap="rnd">
                <a:solidFill>
                  <a:schemeClr val="accent1">
                    <a:lumMod val="60000"/>
                  </a:schemeClr>
                </a:solidFill>
                <a:round/>
              </a:ln>
              <a:effectLst/>
            </c:spPr>
          </c:bandFmt>
          <c:bandFmt>
            <c:idx val="7"/>
            <c:spPr>
              <a:ln w="9525" cap="rnd">
                <a:solidFill>
                  <a:schemeClr val="accent2">
                    <a:lumMod val="60000"/>
                  </a:schemeClr>
                </a:solidFill>
                <a:round/>
              </a:ln>
              <a:effectLst/>
            </c:spPr>
          </c:bandFmt>
          <c:bandFmt>
            <c:idx val="8"/>
            <c:spPr>
              <a:ln w="9525" cap="rnd">
                <a:solidFill>
                  <a:schemeClr val="accent3">
                    <a:lumMod val="60000"/>
                  </a:schemeClr>
                </a:solidFill>
                <a:round/>
              </a:ln>
              <a:effectLst/>
            </c:spPr>
          </c:bandFmt>
          <c:bandFmt>
            <c:idx val="9"/>
            <c:spPr>
              <a:ln w="9525" cap="rnd">
                <a:solidFill>
                  <a:schemeClr val="accent4">
                    <a:lumMod val="60000"/>
                  </a:schemeClr>
                </a:solidFill>
                <a:round/>
              </a:ln>
              <a:effectLst/>
            </c:spPr>
          </c:bandFmt>
          <c:bandFmt>
            <c:idx val="10"/>
            <c:spPr>
              <a:ln w="9525" cap="rnd">
                <a:solidFill>
                  <a:schemeClr val="accent5">
                    <a:lumMod val="60000"/>
                  </a:schemeClr>
                </a:solidFill>
                <a:round/>
              </a:ln>
              <a:effectLst/>
            </c:spPr>
          </c:bandFmt>
          <c:bandFmt>
            <c:idx val="11"/>
            <c:spPr>
              <a:ln w="9525" cap="rnd">
                <a:solidFill>
                  <a:schemeClr val="accent6">
                    <a:lumMod val="60000"/>
                  </a:schemeClr>
                </a:solidFill>
                <a:round/>
              </a:ln>
              <a:effectLst/>
            </c:spPr>
          </c:bandFmt>
          <c:bandFmt>
            <c:idx val="12"/>
            <c:spPr>
              <a:ln w="9525" cap="rnd">
                <a:solidFill>
                  <a:schemeClr val="accent1">
                    <a:lumMod val="80000"/>
                    <a:lumOff val="20000"/>
                  </a:schemeClr>
                </a:solidFill>
                <a:round/>
              </a:ln>
              <a:effectLst/>
            </c:spPr>
          </c:bandFmt>
          <c:bandFmt>
            <c:idx val="13"/>
            <c:spPr>
              <a:ln w="9525" cap="rnd">
                <a:solidFill>
                  <a:schemeClr val="accent2">
                    <a:lumMod val="80000"/>
                    <a:lumOff val="20000"/>
                  </a:schemeClr>
                </a:solidFill>
                <a:round/>
              </a:ln>
              <a:effectLst/>
            </c:spPr>
          </c:bandFmt>
          <c:bandFmt>
            <c:idx val="14"/>
            <c:spPr>
              <a:ln w="9525" cap="rnd">
                <a:solidFill>
                  <a:schemeClr val="accent3">
                    <a:lumMod val="80000"/>
                    <a:lumOff val="20000"/>
                  </a:schemeClr>
                </a:solidFill>
                <a:round/>
              </a:ln>
              <a:effectLst/>
            </c:spPr>
          </c:bandFmt>
        </c:bandFmts>
        <c:axId val="126338768"/>
        <c:axId val="126325872"/>
        <c:axId val="1847535008"/>
      </c:surface3DChart>
      <c:catAx>
        <c:axId val="12633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25872"/>
        <c:crosses val="autoZero"/>
        <c:auto val="1"/>
        <c:lblAlgn val="ctr"/>
        <c:lblOffset val="100"/>
        <c:noMultiLvlLbl val="0"/>
      </c:catAx>
      <c:valAx>
        <c:axId val="12632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38768"/>
        <c:crosses val="autoZero"/>
        <c:crossBetween val="midCat"/>
      </c:valAx>
      <c:serAx>
        <c:axId val="184753500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25872"/>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Report(AutoRecovered).xlsx]ABC ANALYSIS!PivotTable3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'ABC ANALYSIS'!$B$3:$B$5</c:f>
              <c:strCache>
                <c:ptCount val="1"/>
                <c:pt idx="0">
                  <c:v>Average of Gross Revenue - Africa</c:v>
                </c:pt>
              </c:strCache>
            </c:strRef>
          </c:tx>
          <c:spPr>
            <a:solidFill>
              <a:schemeClr val="accent1"/>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ANALYSIS'!$B$6:$B$13</c:f>
              <c:numCache>
                <c:formatCode>0</c:formatCode>
                <c:ptCount val="7"/>
                <c:pt idx="0">
                  <c:v>15847.996932613634</c:v>
                </c:pt>
                <c:pt idx="1">
                  <c:v>16985.131841538467</c:v>
                </c:pt>
                <c:pt idx="2">
                  <c:v>20867.004604878039</c:v>
                </c:pt>
                <c:pt idx="3">
                  <c:v>16483.617104148936</c:v>
                </c:pt>
                <c:pt idx="4">
                  <c:v>20801.755034186048</c:v>
                </c:pt>
                <c:pt idx="5">
                  <c:v>15895.92560568183</c:v>
                </c:pt>
                <c:pt idx="6">
                  <c:v>15690.317035533983</c:v>
                </c:pt>
              </c:numCache>
            </c:numRef>
          </c:val>
          <c:extLst>
            <c:ext xmlns:c16="http://schemas.microsoft.com/office/drawing/2014/chart" uri="{C3380CC4-5D6E-409C-BE32-E72D297353CC}">
              <c16:uniqueId val="{00000002-4732-4E9F-A1EC-3D84FF0F055E}"/>
            </c:ext>
          </c:extLst>
        </c:ser>
        <c:ser>
          <c:idx val="1"/>
          <c:order val="1"/>
          <c:tx>
            <c:strRef>
              <c:f>'ABC ANALYSIS'!$C$3:$C$5</c:f>
              <c:strCache>
                <c:ptCount val="1"/>
                <c:pt idx="0">
                  <c:v>Average of Gross Revenue - Americas</c:v>
                </c:pt>
              </c:strCache>
            </c:strRef>
          </c:tx>
          <c:spPr>
            <a:solidFill>
              <a:schemeClr val="accent2"/>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ANALYSIS'!$C$6:$C$13</c:f>
              <c:numCache>
                <c:formatCode>0</c:formatCode>
                <c:ptCount val="7"/>
                <c:pt idx="0">
                  <c:v>15847.996932613634</c:v>
                </c:pt>
                <c:pt idx="1">
                  <c:v>16985.131841538467</c:v>
                </c:pt>
                <c:pt idx="2">
                  <c:v>20867.004604878039</c:v>
                </c:pt>
                <c:pt idx="3">
                  <c:v>16483.617104148936</c:v>
                </c:pt>
                <c:pt idx="4">
                  <c:v>20801.755034186048</c:v>
                </c:pt>
                <c:pt idx="5">
                  <c:v>15895.92560568183</c:v>
                </c:pt>
                <c:pt idx="6">
                  <c:v>15690.317035533983</c:v>
                </c:pt>
              </c:numCache>
            </c:numRef>
          </c:val>
          <c:extLst>
            <c:ext xmlns:c16="http://schemas.microsoft.com/office/drawing/2014/chart" uri="{C3380CC4-5D6E-409C-BE32-E72D297353CC}">
              <c16:uniqueId val="{00000004-4732-4E9F-A1EC-3D84FF0F055E}"/>
            </c:ext>
          </c:extLst>
        </c:ser>
        <c:ser>
          <c:idx val="2"/>
          <c:order val="2"/>
          <c:tx>
            <c:strRef>
              <c:f>'ABC ANALYSIS'!$D$3:$D$5</c:f>
              <c:strCache>
                <c:ptCount val="1"/>
                <c:pt idx="0">
                  <c:v>Average of Gross Revenue - Asia</c:v>
                </c:pt>
              </c:strCache>
            </c:strRef>
          </c:tx>
          <c:spPr>
            <a:solidFill>
              <a:schemeClr val="accent3"/>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ANALYSIS'!$D$6:$D$13</c:f>
              <c:numCache>
                <c:formatCode>0</c:formatCode>
                <c:ptCount val="7"/>
                <c:pt idx="0">
                  <c:v>15847.996932613634</c:v>
                </c:pt>
                <c:pt idx="1">
                  <c:v>16985.131841538467</c:v>
                </c:pt>
                <c:pt idx="2">
                  <c:v>20867.004604878039</c:v>
                </c:pt>
                <c:pt idx="3">
                  <c:v>16483.617104148936</c:v>
                </c:pt>
                <c:pt idx="4">
                  <c:v>20801.755034186048</c:v>
                </c:pt>
                <c:pt idx="5">
                  <c:v>15895.92560568183</c:v>
                </c:pt>
                <c:pt idx="6">
                  <c:v>15690.317035533983</c:v>
                </c:pt>
              </c:numCache>
            </c:numRef>
          </c:val>
          <c:extLst>
            <c:ext xmlns:c16="http://schemas.microsoft.com/office/drawing/2014/chart" uri="{C3380CC4-5D6E-409C-BE32-E72D297353CC}">
              <c16:uniqueId val="{00000000-BE8A-4081-879C-5E9D82E1E7BE}"/>
            </c:ext>
          </c:extLst>
        </c:ser>
        <c:ser>
          <c:idx val="3"/>
          <c:order val="3"/>
          <c:tx>
            <c:strRef>
              <c:f>'ABC ANALYSIS'!$E$3:$E$5</c:f>
              <c:strCache>
                <c:ptCount val="1"/>
                <c:pt idx="0">
                  <c:v>Average of Gross Revenue - Europe</c:v>
                </c:pt>
              </c:strCache>
            </c:strRef>
          </c:tx>
          <c:spPr>
            <a:solidFill>
              <a:schemeClr val="accent4"/>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ANALYSIS'!$E$6:$E$13</c:f>
              <c:numCache>
                <c:formatCode>0</c:formatCode>
                <c:ptCount val="7"/>
                <c:pt idx="0">
                  <c:v>15847.996932613634</c:v>
                </c:pt>
                <c:pt idx="1">
                  <c:v>16985.131841538467</c:v>
                </c:pt>
                <c:pt idx="2">
                  <c:v>20867.004604878039</c:v>
                </c:pt>
                <c:pt idx="3">
                  <c:v>16483.617104148936</c:v>
                </c:pt>
                <c:pt idx="4">
                  <c:v>20801.755034186048</c:v>
                </c:pt>
                <c:pt idx="5">
                  <c:v>15895.92560568183</c:v>
                </c:pt>
                <c:pt idx="6">
                  <c:v>15690.317035533983</c:v>
                </c:pt>
              </c:numCache>
            </c:numRef>
          </c:val>
          <c:extLst>
            <c:ext xmlns:c16="http://schemas.microsoft.com/office/drawing/2014/chart" uri="{C3380CC4-5D6E-409C-BE32-E72D297353CC}">
              <c16:uniqueId val="{00000001-BE8A-4081-879C-5E9D82E1E7BE}"/>
            </c:ext>
          </c:extLst>
        </c:ser>
        <c:ser>
          <c:idx val="4"/>
          <c:order val="4"/>
          <c:tx>
            <c:strRef>
              <c:f>'ABC ANALYSIS'!$F$3:$F$5</c:f>
              <c:strCache>
                <c:ptCount val="1"/>
                <c:pt idx="0">
                  <c:v>Count of SKU - Africa</c:v>
                </c:pt>
              </c:strCache>
            </c:strRef>
          </c:tx>
          <c:spPr>
            <a:solidFill>
              <a:schemeClr val="accent5"/>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ANALYSIS'!$F$6:$F$13</c:f>
              <c:numCache>
                <c:formatCode>General</c:formatCode>
                <c:ptCount val="7"/>
                <c:pt idx="0">
                  <c:v>88</c:v>
                </c:pt>
                <c:pt idx="1">
                  <c:v>91</c:v>
                </c:pt>
                <c:pt idx="2">
                  <c:v>82</c:v>
                </c:pt>
                <c:pt idx="3">
                  <c:v>94</c:v>
                </c:pt>
                <c:pt idx="4">
                  <c:v>86</c:v>
                </c:pt>
                <c:pt idx="5">
                  <c:v>88</c:v>
                </c:pt>
                <c:pt idx="6">
                  <c:v>103</c:v>
                </c:pt>
              </c:numCache>
            </c:numRef>
          </c:val>
          <c:extLst>
            <c:ext xmlns:c16="http://schemas.microsoft.com/office/drawing/2014/chart" uri="{C3380CC4-5D6E-409C-BE32-E72D297353CC}">
              <c16:uniqueId val="{00000002-BE8A-4081-879C-5E9D82E1E7BE}"/>
            </c:ext>
          </c:extLst>
        </c:ser>
        <c:ser>
          <c:idx val="5"/>
          <c:order val="5"/>
          <c:tx>
            <c:strRef>
              <c:f>'ABC ANALYSIS'!$G$3:$G$5</c:f>
              <c:strCache>
                <c:ptCount val="1"/>
                <c:pt idx="0">
                  <c:v>Count of SKU - Americas</c:v>
                </c:pt>
              </c:strCache>
            </c:strRef>
          </c:tx>
          <c:spPr>
            <a:solidFill>
              <a:schemeClr val="accent6"/>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ANALYSIS'!$G$6:$G$13</c:f>
              <c:numCache>
                <c:formatCode>General</c:formatCode>
                <c:ptCount val="7"/>
                <c:pt idx="0">
                  <c:v>88</c:v>
                </c:pt>
                <c:pt idx="1">
                  <c:v>91</c:v>
                </c:pt>
                <c:pt idx="2">
                  <c:v>82</c:v>
                </c:pt>
                <c:pt idx="3">
                  <c:v>94</c:v>
                </c:pt>
                <c:pt idx="4">
                  <c:v>86</c:v>
                </c:pt>
                <c:pt idx="5">
                  <c:v>88</c:v>
                </c:pt>
                <c:pt idx="6">
                  <c:v>103</c:v>
                </c:pt>
              </c:numCache>
            </c:numRef>
          </c:val>
          <c:extLst>
            <c:ext xmlns:c16="http://schemas.microsoft.com/office/drawing/2014/chart" uri="{C3380CC4-5D6E-409C-BE32-E72D297353CC}">
              <c16:uniqueId val="{00000003-BE8A-4081-879C-5E9D82E1E7BE}"/>
            </c:ext>
          </c:extLst>
        </c:ser>
        <c:ser>
          <c:idx val="6"/>
          <c:order val="6"/>
          <c:tx>
            <c:strRef>
              <c:f>'ABC ANALYSIS'!$H$3:$H$5</c:f>
              <c:strCache>
                <c:ptCount val="1"/>
                <c:pt idx="0">
                  <c:v>Count of SKU - Asia</c:v>
                </c:pt>
              </c:strCache>
            </c:strRef>
          </c:tx>
          <c:spPr>
            <a:solidFill>
              <a:schemeClr val="accent1">
                <a:lumMod val="60000"/>
              </a:schemeClr>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ANALYSIS'!$H$6:$H$13</c:f>
              <c:numCache>
                <c:formatCode>General</c:formatCode>
                <c:ptCount val="7"/>
                <c:pt idx="0">
                  <c:v>88</c:v>
                </c:pt>
                <c:pt idx="1">
                  <c:v>91</c:v>
                </c:pt>
                <c:pt idx="2">
                  <c:v>82</c:v>
                </c:pt>
                <c:pt idx="3">
                  <c:v>94</c:v>
                </c:pt>
                <c:pt idx="4">
                  <c:v>86</c:v>
                </c:pt>
                <c:pt idx="5">
                  <c:v>88</c:v>
                </c:pt>
                <c:pt idx="6">
                  <c:v>103</c:v>
                </c:pt>
              </c:numCache>
            </c:numRef>
          </c:val>
          <c:extLst>
            <c:ext xmlns:c16="http://schemas.microsoft.com/office/drawing/2014/chart" uri="{C3380CC4-5D6E-409C-BE32-E72D297353CC}">
              <c16:uniqueId val="{00000004-BE8A-4081-879C-5E9D82E1E7BE}"/>
            </c:ext>
          </c:extLst>
        </c:ser>
        <c:ser>
          <c:idx val="7"/>
          <c:order val="7"/>
          <c:tx>
            <c:strRef>
              <c:f>'ABC ANALYSIS'!$I$3:$I$5</c:f>
              <c:strCache>
                <c:ptCount val="1"/>
                <c:pt idx="0">
                  <c:v>Count of SKU - Europe</c:v>
                </c:pt>
              </c:strCache>
            </c:strRef>
          </c:tx>
          <c:spPr>
            <a:solidFill>
              <a:schemeClr val="accent2">
                <a:lumMod val="60000"/>
              </a:schemeClr>
            </a:solidFill>
            <a:ln>
              <a:noFill/>
            </a:ln>
            <a:effectLst/>
            <a:sp3d/>
          </c:spPr>
          <c:invertIfNegative val="0"/>
          <c:cat>
            <c:strRef>
              <c:f>'ABC ANALYSIS'!$A$6:$A$13</c:f>
              <c:strCache>
                <c:ptCount val="7"/>
                <c:pt idx="0">
                  <c:v>Accessories</c:v>
                </c:pt>
                <c:pt idx="1">
                  <c:v>Components</c:v>
                </c:pt>
                <c:pt idx="2">
                  <c:v>Laptops</c:v>
                </c:pt>
                <c:pt idx="3">
                  <c:v>Monitors</c:v>
                </c:pt>
                <c:pt idx="4">
                  <c:v>Networking</c:v>
                </c:pt>
                <c:pt idx="5">
                  <c:v>Phones</c:v>
                </c:pt>
                <c:pt idx="6">
                  <c:v>Printers</c:v>
                </c:pt>
              </c:strCache>
            </c:strRef>
          </c:cat>
          <c:val>
            <c:numRef>
              <c:f>'ABC ANALYSIS'!$I$6:$I$13</c:f>
              <c:numCache>
                <c:formatCode>General</c:formatCode>
                <c:ptCount val="7"/>
                <c:pt idx="0">
                  <c:v>88</c:v>
                </c:pt>
                <c:pt idx="1">
                  <c:v>91</c:v>
                </c:pt>
                <c:pt idx="2">
                  <c:v>82</c:v>
                </c:pt>
                <c:pt idx="3">
                  <c:v>94</c:v>
                </c:pt>
                <c:pt idx="4">
                  <c:v>86</c:v>
                </c:pt>
                <c:pt idx="5">
                  <c:v>88</c:v>
                </c:pt>
                <c:pt idx="6">
                  <c:v>103</c:v>
                </c:pt>
              </c:numCache>
            </c:numRef>
          </c:val>
          <c:extLst>
            <c:ext xmlns:c16="http://schemas.microsoft.com/office/drawing/2014/chart" uri="{C3380CC4-5D6E-409C-BE32-E72D297353CC}">
              <c16:uniqueId val="{00000005-BE8A-4081-879C-5E9D82E1E7BE}"/>
            </c:ext>
          </c:extLst>
        </c:ser>
        <c:dLbls>
          <c:showLegendKey val="0"/>
          <c:showVal val="0"/>
          <c:showCatName val="0"/>
          <c:showSerName val="0"/>
          <c:showPercent val="0"/>
          <c:showBubbleSize val="0"/>
        </c:dLbls>
        <c:gapWidth val="150"/>
        <c:shape val="box"/>
        <c:axId val="851380671"/>
        <c:axId val="851376511"/>
        <c:axId val="0"/>
      </c:bar3DChart>
      <c:catAx>
        <c:axId val="851380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76511"/>
        <c:crosses val="autoZero"/>
        <c:auto val="1"/>
        <c:lblAlgn val="ctr"/>
        <c:lblOffset val="100"/>
        <c:noMultiLvlLbl val="0"/>
      </c:catAx>
      <c:valAx>
        <c:axId val="8513765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8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Report(AutoRecovered).xlsx]CHANEL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t>
            </a:r>
            <a:r>
              <a:rPr lang="en-US" baseline="0"/>
              <a:t> BY REGION THROUGH CHANEL</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'CHANEL '!$B$3:$B$4</c:f>
              <c:strCache>
                <c:ptCount val="1"/>
                <c:pt idx="0">
                  <c:v>Africa</c:v>
                </c:pt>
              </c:strCache>
            </c:strRef>
          </c:tx>
          <c:spPr>
            <a:solidFill>
              <a:schemeClr val="accent1"/>
            </a:solidFill>
            <a:ln>
              <a:noFill/>
            </a:ln>
            <a:effectLst/>
          </c:spPr>
          <c:invertIfNegative val="0"/>
          <c:cat>
            <c:strRef>
              <c:f>'CHANEL '!$A$5:$A$10</c:f>
              <c:strCache>
                <c:ptCount val="5"/>
                <c:pt idx="0">
                  <c:v>Direct</c:v>
                </c:pt>
                <c:pt idx="1">
                  <c:v>Distributor</c:v>
                </c:pt>
                <c:pt idx="2">
                  <c:v>Marketplace</c:v>
                </c:pt>
                <c:pt idx="3">
                  <c:v>Online</c:v>
                </c:pt>
                <c:pt idx="4">
                  <c:v>Retail</c:v>
                </c:pt>
              </c:strCache>
            </c:strRef>
          </c:cat>
          <c:val>
            <c:numRef>
              <c:f>'CHANEL '!$B$5:$B$10</c:f>
              <c:numCache>
                <c:formatCode>0</c:formatCode>
                <c:ptCount val="5"/>
                <c:pt idx="0">
                  <c:v>592902.7276000001</c:v>
                </c:pt>
                <c:pt idx="1">
                  <c:v>592902.7276000001</c:v>
                </c:pt>
                <c:pt idx="2">
                  <c:v>592902.7276000001</c:v>
                </c:pt>
                <c:pt idx="3">
                  <c:v>592902.7276000001</c:v>
                </c:pt>
                <c:pt idx="4">
                  <c:v>592902.7276000001</c:v>
                </c:pt>
              </c:numCache>
            </c:numRef>
          </c:val>
          <c:extLst>
            <c:ext xmlns:c16="http://schemas.microsoft.com/office/drawing/2014/chart" uri="{C3380CC4-5D6E-409C-BE32-E72D297353CC}">
              <c16:uniqueId val="{00000000-092C-4A50-B125-998FE7545DB2}"/>
            </c:ext>
          </c:extLst>
        </c:ser>
        <c:ser>
          <c:idx val="1"/>
          <c:order val="1"/>
          <c:tx>
            <c:strRef>
              <c:f>'CHANEL '!$C$3:$C$4</c:f>
              <c:strCache>
                <c:ptCount val="1"/>
                <c:pt idx="0">
                  <c:v>Americas</c:v>
                </c:pt>
              </c:strCache>
            </c:strRef>
          </c:tx>
          <c:spPr>
            <a:solidFill>
              <a:schemeClr val="accent2"/>
            </a:solidFill>
            <a:ln>
              <a:noFill/>
            </a:ln>
            <a:effectLst/>
          </c:spPr>
          <c:invertIfNegative val="0"/>
          <c:cat>
            <c:strRef>
              <c:f>'CHANEL '!$A$5:$A$10</c:f>
              <c:strCache>
                <c:ptCount val="5"/>
                <c:pt idx="0">
                  <c:v>Direct</c:v>
                </c:pt>
                <c:pt idx="1">
                  <c:v>Distributor</c:v>
                </c:pt>
                <c:pt idx="2">
                  <c:v>Marketplace</c:v>
                </c:pt>
                <c:pt idx="3">
                  <c:v>Online</c:v>
                </c:pt>
                <c:pt idx="4">
                  <c:v>Retail</c:v>
                </c:pt>
              </c:strCache>
            </c:strRef>
          </c:cat>
          <c:val>
            <c:numRef>
              <c:f>'CHANEL '!$C$5:$C$10</c:f>
              <c:numCache>
                <c:formatCode>0</c:formatCode>
                <c:ptCount val="5"/>
                <c:pt idx="0">
                  <c:v>592902.7276000001</c:v>
                </c:pt>
                <c:pt idx="1">
                  <c:v>592902.7276000001</c:v>
                </c:pt>
                <c:pt idx="2">
                  <c:v>592902.7276000001</c:v>
                </c:pt>
                <c:pt idx="3">
                  <c:v>592902.7276000001</c:v>
                </c:pt>
                <c:pt idx="4">
                  <c:v>592902.7276000001</c:v>
                </c:pt>
              </c:numCache>
            </c:numRef>
          </c:val>
          <c:extLst>
            <c:ext xmlns:c16="http://schemas.microsoft.com/office/drawing/2014/chart" uri="{C3380CC4-5D6E-409C-BE32-E72D297353CC}">
              <c16:uniqueId val="{00000004-73B7-4C58-A2DB-A3D83D20F8FB}"/>
            </c:ext>
          </c:extLst>
        </c:ser>
        <c:ser>
          <c:idx val="2"/>
          <c:order val="2"/>
          <c:tx>
            <c:strRef>
              <c:f>'CHANEL '!$D$3:$D$4</c:f>
              <c:strCache>
                <c:ptCount val="1"/>
                <c:pt idx="0">
                  <c:v>Asia</c:v>
                </c:pt>
              </c:strCache>
            </c:strRef>
          </c:tx>
          <c:spPr>
            <a:solidFill>
              <a:schemeClr val="accent3"/>
            </a:solidFill>
            <a:ln>
              <a:noFill/>
            </a:ln>
            <a:effectLst/>
          </c:spPr>
          <c:invertIfNegative val="0"/>
          <c:cat>
            <c:strRef>
              <c:f>'CHANEL '!$A$5:$A$10</c:f>
              <c:strCache>
                <c:ptCount val="5"/>
                <c:pt idx="0">
                  <c:v>Direct</c:v>
                </c:pt>
                <c:pt idx="1">
                  <c:v>Distributor</c:v>
                </c:pt>
                <c:pt idx="2">
                  <c:v>Marketplace</c:v>
                </c:pt>
                <c:pt idx="3">
                  <c:v>Online</c:v>
                </c:pt>
                <c:pt idx="4">
                  <c:v>Retail</c:v>
                </c:pt>
              </c:strCache>
            </c:strRef>
          </c:cat>
          <c:val>
            <c:numRef>
              <c:f>'CHANEL '!$D$5:$D$10</c:f>
              <c:numCache>
                <c:formatCode>0</c:formatCode>
                <c:ptCount val="5"/>
                <c:pt idx="0">
                  <c:v>592902.7276000001</c:v>
                </c:pt>
                <c:pt idx="1">
                  <c:v>592902.7276000001</c:v>
                </c:pt>
                <c:pt idx="2">
                  <c:v>592902.7276000001</c:v>
                </c:pt>
                <c:pt idx="3">
                  <c:v>592902.7276000001</c:v>
                </c:pt>
                <c:pt idx="4">
                  <c:v>592902.7276000001</c:v>
                </c:pt>
              </c:numCache>
            </c:numRef>
          </c:val>
          <c:extLst>
            <c:ext xmlns:c16="http://schemas.microsoft.com/office/drawing/2014/chart" uri="{C3380CC4-5D6E-409C-BE32-E72D297353CC}">
              <c16:uniqueId val="{00000005-73B7-4C58-A2DB-A3D83D20F8FB}"/>
            </c:ext>
          </c:extLst>
        </c:ser>
        <c:ser>
          <c:idx val="3"/>
          <c:order val="3"/>
          <c:tx>
            <c:strRef>
              <c:f>'CHANEL '!$E$3:$E$4</c:f>
              <c:strCache>
                <c:ptCount val="1"/>
                <c:pt idx="0">
                  <c:v>Europe</c:v>
                </c:pt>
              </c:strCache>
            </c:strRef>
          </c:tx>
          <c:spPr>
            <a:solidFill>
              <a:schemeClr val="accent4"/>
            </a:solidFill>
            <a:ln>
              <a:noFill/>
            </a:ln>
            <a:effectLst/>
          </c:spPr>
          <c:invertIfNegative val="0"/>
          <c:cat>
            <c:strRef>
              <c:f>'CHANEL '!$A$5:$A$10</c:f>
              <c:strCache>
                <c:ptCount val="5"/>
                <c:pt idx="0">
                  <c:v>Direct</c:v>
                </c:pt>
                <c:pt idx="1">
                  <c:v>Distributor</c:v>
                </c:pt>
                <c:pt idx="2">
                  <c:v>Marketplace</c:v>
                </c:pt>
                <c:pt idx="3">
                  <c:v>Online</c:v>
                </c:pt>
                <c:pt idx="4">
                  <c:v>Retail</c:v>
                </c:pt>
              </c:strCache>
            </c:strRef>
          </c:cat>
          <c:val>
            <c:numRef>
              <c:f>'CHANEL '!$E$5:$E$10</c:f>
              <c:numCache>
                <c:formatCode>0</c:formatCode>
                <c:ptCount val="5"/>
                <c:pt idx="0">
                  <c:v>592902.7276000001</c:v>
                </c:pt>
                <c:pt idx="1">
                  <c:v>592902.7276000001</c:v>
                </c:pt>
                <c:pt idx="2">
                  <c:v>592902.7276000001</c:v>
                </c:pt>
                <c:pt idx="3">
                  <c:v>592902.7276000001</c:v>
                </c:pt>
                <c:pt idx="4">
                  <c:v>592902.7276000001</c:v>
                </c:pt>
              </c:numCache>
            </c:numRef>
          </c:val>
          <c:extLst>
            <c:ext xmlns:c16="http://schemas.microsoft.com/office/drawing/2014/chart" uri="{C3380CC4-5D6E-409C-BE32-E72D297353CC}">
              <c16:uniqueId val="{00000006-73B7-4C58-A2DB-A3D83D20F8FB}"/>
            </c:ext>
          </c:extLst>
        </c:ser>
        <c:dLbls>
          <c:showLegendKey val="0"/>
          <c:showVal val="0"/>
          <c:showCatName val="0"/>
          <c:showSerName val="0"/>
          <c:showPercent val="0"/>
          <c:showBubbleSize val="0"/>
        </c:dLbls>
        <c:gapWidth val="150"/>
        <c:overlap val="100"/>
        <c:axId val="840032623"/>
        <c:axId val="840033455"/>
      </c:barChart>
      <c:catAx>
        <c:axId val="840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33455"/>
        <c:crosses val="autoZero"/>
        <c:auto val="1"/>
        <c:lblAlgn val="ctr"/>
        <c:lblOffset val="100"/>
        <c:noMultiLvlLbl val="0"/>
      </c:catAx>
      <c:valAx>
        <c:axId val="840033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3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44188</xdr:rowOff>
    </xdr:from>
    <xdr:to>
      <xdr:col>6</xdr:col>
      <xdr:colOff>432062</xdr:colOff>
      <xdr:row>22</xdr:row>
      <xdr:rowOff>68738</xdr:rowOff>
    </xdr:to>
    <xdr:graphicFrame macro="">
      <xdr:nvGraphicFramePr>
        <xdr:cNvPr id="4" name="Chart 3">
          <a:extLst>
            <a:ext uri="{FF2B5EF4-FFF2-40B4-BE49-F238E27FC236}">
              <a16:creationId xmlns:a16="http://schemas.microsoft.com/office/drawing/2014/main" id="{70E64B8B-C5F9-4463-A0AE-627B601D6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633363</xdr:colOff>
      <xdr:row>6</xdr:row>
      <xdr:rowOff>108016</xdr:rowOff>
    </xdr:from>
    <xdr:to>
      <xdr:col>14</xdr:col>
      <xdr:colOff>176753</xdr:colOff>
      <xdr:row>22</xdr:row>
      <xdr:rowOff>37904</xdr:rowOff>
    </xdr:to>
    <xdr:graphicFrame macro="">
      <xdr:nvGraphicFramePr>
        <xdr:cNvPr id="5" name="Chart 4">
          <a:extLst>
            <a:ext uri="{FF2B5EF4-FFF2-40B4-BE49-F238E27FC236}">
              <a16:creationId xmlns:a16="http://schemas.microsoft.com/office/drawing/2014/main" id="{B2D55D2A-92CC-4219-B494-C5068B492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6349</xdr:rowOff>
    </xdr:from>
    <xdr:to>
      <xdr:col>6</xdr:col>
      <xdr:colOff>425450</xdr:colOff>
      <xdr:row>42</xdr:row>
      <xdr:rowOff>57150</xdr:rowOff>
    </xdr:to>
    <xdr:graphicFrame macro="">
      <xdr:nvGraphicFramePr>
        <xdr:cNvPr id="8" name="Chart 7">
          <a:extLst>
            <a:ext uri="{FF2B5EF4-FFF2-40B4-BE49-F238E27FC236}">
              <a16:creationId xmlns:a16="http://schemas.microsoft.com/office/drawing/2014/main" id="{754846B4-197A-4CA4-B7E7-2AC131D3A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622301</xdr:colOff>
      <xdr:row>24</xdr:row>
      <xdr:rowOff>171450</xdr:rowOff>
    </xdr:from>
    <xdr:to>
      <xdr:col>14</xdr:col>
      <xdr:colOff>266700</xdr:colOff>
      <xdr:row>42</xdr:row>
      <xdr:rowOff>19050</xdr:rowOff>
    </xdr:to>
    <xdr:graphicFrame macro="">
      <xdr:nvGraphicFramePr>
        <xdr:cNvPr id="9" name="Chart 8">
          <a:extLst>
            <a:ext uri="{FF2B5EF4-FFF2-40B4-BE49-F238E27FC236}">
              <a16:creationId xmlns:a16="http://schemas.microsoft.com/office/drawing/2014/main" id="{1F59DF9C-5EEB-4FAA-A184-993E9B3C0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466725</xdr:colOff>
      <xdr:row>6</xdr:row>
      <xdr:rowOff>176213</xdr:rowOff>
    </xdr:from>
    <xdr:to>
      <xdr:col>17</xdr:col>
      <xdr:colOff>352425</xdr:colOff>
      <xdr:row>16</xdr:row>
      <xdr:rowOff>95251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D15ED65-27AF-1B99-D4E9-206793F10B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34525" y="1281113"/>
              <a:ext cx="1828800" cy="1760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25</xdr:row>
      <xdr:rowOff>23811</xdr:rowOff>
    </xdr:from>
    <xdr:to>
      <xdr:col>21</xdr:col>
      <xdr:colOff>38100</xdr:colOff>
      <xdr:row>38</xdr:row>
      <xdr:rowOff>153987</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15EE594B-B706-3E80-3C4A-3AEDC7C83B5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811000" y="46275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514350</xdr:colOff>
      <xdr:row>6</xdr:row>
      <xdr:rowOff>138113</xdr:rowOff>
    </xdr:from>
    <xdr:to>
      <xdr:col>20</xdr:col>
      <xdr:colOff>400050</xdr:colOff>
      <xdr:row>16</xdr:row>
      <xdr:rowOff>171451</xdr:rowOff>
    </xdr:to>
    <mc:AlternateContent xmlns:mc="http://schemas.openxmlformats.org/markup-compatibility/2006">
      <mc:Choice xmlns:a14="http://schemas.microsoft.com/office/drawing/2010/main" Requires="a14">
        <xdr:graphicFrame macro="">
          <xdr:nvGraphicFramePr>
            <xdr:cNvPr id="12" name="Channel 1">
              <a:extLst>
                <a:ext uri="{FF2B5EF4-FFF2-40B4-BE49-F238E27FC236}">
                  <a16:creationId xmlns:a16="http://schemas.microsoft.com/office/drawing/2014/main" id="{877F4A51-4CFB-BDB3-AA76-1B4835AE6938}"/>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1525250" y="1243013"/>
              <a:ext cx="1828800" cy="1874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593725</xdr:colOff>
      <xdr:row>25</xdr:row>
      <xdr:rowOff>90486</xdr:rowOff>
    </xdr:from>
    <xdr:to>
      <xdr:col>17</xdr:col>
      <xdr:colOff>479425</xdr:colOff>
      <xdr:row>39</xdr:row>
      <xdr:rowOff>36511</xdr:rowOff>
    </xdr:to>
    <mc:AlternateContent xmlns:mc="http://schemas.openxmlformats.org/markup-compatibility/2006">
      <mc:Choice xmlns:a14="http://schemas.microsoft.com/office/drawing/2010/main" Requires="a14">
        <xdr:graphicFrame macro="">
          <xdr:nvGraphicFramePr>
            <xdr:cNvPr id="13" name="ProductCategory 4">
              <a:extLst>
                <a:ext uri="{FF2B5EF4-FFF2-40B4-BE49-F238E27FC236}">
                  <a16:creationId xmlns:a16="http://schemas.microsoft.com/office/drawing/2014/main" id="{DFD49828-6306-0F77-AECE-FF86EF2C3477}"/>
                </a:ext>
              </a:extLst>
            </xdr:cNvPr>
            <xdr:cNvGraphicFramePr/>
          </xdr:nvGraphicFramePr>
          <xdr:xfrm>
            <a:off x="0" y="0"/>
            <a:ext cx="0" cy="0"/>
          </xdr:xfrm>
          <a:graphic>
            <a:graphicData uri="http://schemas.microsoft.com/office/drawing/2010/slicer">
              <sle:slicer xmlns:sle="http://schemas.microsoft.com/office/drawing/2010/slicer" name="ProductCategory 4"/>
            </a:graphicData>
          </a:graphic>
        </xdr:graphicFrame>
      </mc:Choice>
      <mc:Fallback>
        <xdr:sp macro="" textlink="">
          <xdr:nvSpPr>
            <xdr:cNvPr id="0" name=""/>
            <xdr:cNvSpPr>
              <a:spLocks noTextEdit="1"/>
            </xdr:cNvSpPr>
          </xdr:nvSpPr>
          <xdr:spPr>
            <a:xfrm>
              <a:off x="9661525" y="46942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257175</xdr:colOff>
      <xdr:row>25</xdr:row>
      <xdr:rowOff>20636</xdr:rowOff>
    </xdr:from>
    <xdr:to>
      <xdr:col>24</xdr:col>
      <xdr:colOff>142875</xdr:colOff>
      <xdr:row>38</xdr:row>
      <xdr:rowOff>150812</xdr:rowOff>
    </xdr:to>
    <mc:AlternateContent xmlns:mc="http://schemas.openxmlformats.org/markup-compatibility/2006">
      <mc:Choice xmlns:a14="http://schemas.microsoft.com/office/drawing/2010/main" Requires="a14">
        <xdr:graphicFrame macro="">
          <xdr:nvGraphicFramePr>
            <xdr:cNvPr id="14" name="Salesperson 2">
              <a:extLst>
                <a:ext uri="{FF2B5EF4-FFF2-40B4-BE49-F238E27FC236}">
                  <a16:creationId xmlns:a16="http://schemas.microsoft.com/office/drawing/2014/main" id="{52B9D6B4-B70C-35A0-2464-57CFEF21AFA3}"/>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13858875" y="462438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155575</xdr:colOff>
      <xdr:row>6</xdr:row>
      <xdr:rowOff>147637</xdr:rowOff>
    </xdr:from>
    <xdr:to>
      <xdr:col>24</xdr:col>
      <xdr:colOff>41275</xdr:colOff>
      <xdr:row>16</xdr:row>
      <xdr:rowOff>139700</xdr:rowOff>
    </xdr:to>
    <mc:AlternateContent xmlns:mc="http://schemas.openxmlformats.org/markup-compatibility/2006">
      <mc:Choice xmlns:a14="http://schemas.microsoft.com/office/drawing/2010/main" Requires="a14">
        <xdr:graphicFrame macro="">
          <xdr:nvGraphicFramePr>
            <xdr:cNvPr id="15" name="Quarters">
              <a:extLst>
                <a:ext uri="{FF2B5EF4-FFF2-40B4-BE49-F238E27FC236}">
                  <a16:creationId xmlns:a16="http://schemas.microsoft.com/office/drawing/2014/main" id="{63D64101-5F15-E20E-BBA8-85F77A01BE69}"/>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13757275" y="1252537"/>
              <a:ext cx="1828800" cy="1833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954880</xdr:colOff>
      <xdr:row>20</xdr:row>
      <xdr:rowOff>95250</xdr:rowOff>
    </xdr:from>
    <xdr:to>
      <xdr:col>6</xdr:col>
      <xdr:colOff>388142</xdr:colOff>
      <xdr:row>36</xdr:row>
      <xdr:rowOff>142875</xdr:rowOff>
    </xdr:to>
    <xdr:graphicFrame macro="">
      <xdr:nvGraphicFramePr>
        <xdr:cNvPr id="2" name="Chart 1">
          <a:extLst>
            <a:ext uri="{FF2B5EF4-FFF2-40B4-BE49-F238E27FC236}">
              <a16:creationId xmlns:a16="http://schemas.microsoft.com/office/drawing/2014/main" id="{13A6EAC2-92CB-F738-AD68-2BEF0B452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411956</xdr:colOff>
      <xdr:row>12</xdr:row>
      <xdr:rowOff>40481</xdr:rowOff>
    </xdr:from>
    <xdr:to>
      <xdr:col>5</xdr:col>
      <xdr:colOff>533400</xdr:colOff>
      <xdr:row>27</xdr:row>
      <xdr:rowOff>69056</xdr:rowOff>
    </xdr:to>
    <xdr:graphicFrame macro="">
      <xdr:nvGraphicFramePr>
        <xdr:cNvPr id="2" name="Chart 1">
          <a:extLst>
            <a:ext uri="{FF2B5EF4-FFF2-40B4-BE49-F238E27FC236}">
              <a16:creationId xmlns:a16="http://schemas.microsoft.com/office/drawing/2014/main" id="{1B1A3D1D-3BBB-E240-4531-9B7B5C208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242888</xdr:colOff>
      <xdr:row>12</xdr:row>
      <xdr:rowOff>90487</xdr:rowOff>
    </xdr:from>
    <xdr:to>
      <xdr:col>9</xdr:col>
      <xdr:colOff>128588</xdr:colOff>
      <xdr:row>26</xdr:row>
      <xdr:rowOff>80962</xdr:rowOff>
    </xdr:to>
    <mc:AlternateContent xmlns:mc="http://schemas.openxmlformats.org/markup-compatibility/2006">
      <mc:Choice xmlns:a14="http://schemas.microsoft.com/office/drawing/2010/main" Requires="a14">
        <xdr:graphicFrame macro="">
          <xdr:nvGraphicFramePr>
            <xdr:cNvPr id="3" name="Salesperson 1">
              <a:extLst>
                <a:ext uri="{FF2B5EF4-FFF2-40B4-BE49-F238E27FC236}">
                  <a16:creationId xmlns:a16="http://schemas.microsoft.com/office/drawing/2014/main" id="{48CCC662-C119-58B1-E348-F164B0083C09}"/>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6767513" y="226218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223837</xdr:colOff>
      <xdr:row>12</xdr:row>
      <xdr:rowOff>123825</xdr:rowOff>
    </xdr:from>
    <xdr:to>
      <xdr:col>12</xdr:col>
      <xdr:colOff>109537</xdr:colOff>
      <xdr:row>26</xdr:row>
      <xdr:rowOff>114300</xdr:rowOff>
    </xdr:to>
    <mc:AlternateContent xmlns:mc="http://schemas.openxmlformats.org/markup-compatibility/2006">
      <mc:Choice xmlns:a14="http://schemas.microsoft.com/office/drawing/2010/main" Requires="a14">
        <xdr:graphicFrame macro="">
          <xdr:nvGraphicFramePr>
            <xdr:cNvPr id="4" name="ProductCategory 3">
              <a:extLst>
                <a:ext uri="{FF2B5EF4-FFF2-40B4-BE49-F238E27FC236}">
                  <a16:creationId xmlns:a16="http://schemas.microsoft.com/office/drawing/2014/main" id="{97965CC8-D5B8-A266-CDBB-E2FDEB9128D2}"/>
                </a:ext>
              </a:extLst>
            </xdr:cNvPr>
            <xdr:cNvGraphicFramePr/>
          </xdr:nvGraphicFramePr>
          <xdr:xfrm>
            <a:off x="0" y="0"/>
            <a:ext cx="0" cy="0"/>
          </xdr:xfrm>
          <a:graphic>
            <a:graphicData uri="http://schemas.microsoft.com/office/drawing/2010/slicer">
              <sle:slicer xmlns:sle="http://schemas.microsoft.com/office/drawing/2010/slicer" name="ProductCategory 3"/>
            </a:graphicData>
          </a:graphic>
        </xdr:graphicFrame>
      </mc:Choice>
      <mc:Fallback>
        <xdr:sp macro="" textlink="">
          <xdr:nvSpPr>
            <xdr:cNvPr id="0" name=""/>
            <xdr:cNvSpPr>
              <a:spLocks noTextEdit="1"/>
            </xdr:cNvSpPr>
          </xdr:nvSpPr>
          <xdr:spPr>
            <a:xfrm>
              <a:off x="8691562" y="2295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440530</xdr:colOff>
      <xdr:row>32</xdr:row>
      <xdr:rowOff>52388</xdr:rowOff>
    </xdr:from>
    <xdr:to>
      <xdr:col>15</xdr:col>
      <xdr:colOff>11905</xdr:colOff>
      <xdr:row>45</xdr:row>
      <xdr:rowOff>178593</xdr:rowOff>
    </xdr:to>
    <xdr:graphicFrame macro="">
      <xdr:nvGraphicFramePr>
        <xdr:cNvPr id="7" name="Chart 6">
          <a:extLst>
            <a:ext uri="{FF2B5EF4-FFF2-40B4-BE49-F238E27FC236}">
              <a16:creationId xmlns:a16="http://schemas.microsoft.com/office/drawing/2014/main" id="{01502D26-ADE7-29BE-B54C-568E5D878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109537</xdr:colOff>
      <xdr:row>2</xdr:row>
      <xdr:rowOff>171451</xdr:rowOff>
    </xdr:from>
    <xdr:to>
      <xdr:col>7</xdr:col>
      <xdr:colOff>590550</xdr:colOff>
      <xdr:row>15</xdr:row>
      <xdr:rowOff>114302</xdr:rowOff>
    </xdr:to>
    <mc:AlternateContent xmlns:mc="http://schemas.openxmlformats.org/markup-compatibility/2006">
      <mc:Choice xmlns:a14="http://schemas.microsoft.com/office/drawing/2010/main" Requires="a14">
        <xdr:graphicFrame macro="">
          <xdr:nvGraphicFramePr>
            <xdr:cNvPr id="2" name="Order Date (Month)">
              <a:extLst>
                <a:ext uri="{FF2B5EF4-FFF2-40B4-BE49-F238E27FC236}">
                  <a16:creationId xmlns:a16="http://schemas.microsoft.com/office/drawing/2014/main" id="{33FFC5E6-B0A8-FCD7-DA51-EC51DCFE02BB}"/>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dr:sp macro="" textlink="">
          <xdr:nvSpPr>
            <xdr:cNvPr id="0" name=""/>
            <xdr:cNvSpPr>
              <a:spLocks noTextEdit="1"/>
            </xdr:cNvSpPr>
          </xdr:nvSpPr>
          <xdr:spPr>
            <a:xfrm>
              <a:off x="4419600" y="533401"/>
              <a:ext cx="1671638" cy="2295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652461</xdr:colOff>
      <xdr:row>1</xdr:row>
      <xdr:rowOff>152399</xdr:rowOff>
    </xdr:from>
    <xdr:to>
      <xdr:col>10</xdr:col>
      <xdr:colOff>166687</xdr:colOff>
      <xdr:row>14</xdr:row>
      <xdr:rowOff>85726</xdr:rowOff>
    </xdr:to>
    <mc:AlternateContent xmlns:mc="http://schemas.openxmlformats.org/markup-compatibility/2006" xmlns:a14="http://schemas.microsoft.com/office/drawing/2010/main">
      <mc:Choice Requires="a14">
        <xdr:graphicFrame macro="">
          <xdr:nvGraphicFramePr>
            <xdr:cNvPr id="4" name="ProductCategory 1">
              <a:extLst>
                <a:ext uri="{FF2B5EF4-FFF2-40B4-BE49-F238E27FC236}">
                  <a16:creationId xmlns:a16="http://schemas.microsoft.com/office/drawing/2014/main" id="{F71800CA-6C92-BA01-B530-5179944E0849}"/>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6153149" y="333374"/>
              <a:ext cx="1514476" cy="2286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285751</xdr:colOff>
      <xdr:row>1</xdr:row>
      <xdr:rowOff>176214</xdr:rowOff>
    </xdr:from>
    <xdr:to>
      <xdr:col>12</xdr:col>
      <xdr:colOff>538163</xdr:colOff>
      <xdr:row>13</xdr:row>
      <xdr:rowOff>161925</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94EFBF48-AFA8-E17B-051A-283D13627E7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786689" y="357189"/>
              <a:ext cx="1585912" cy="2157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157163</xdr:colOff>
      <xdr:row>15</xdr:row>
      <xdr:rowOff>109537</xdr:rowOff>
    </xdr:from>
    <xdr:to>
      <xdr:col>9</xdr:col>
      <xdr:colOff>57150</xdr:colOff>
      <xdr:row>29</xdr:row>
      <xdr:rowOff>100012</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D94B30AF-28B9-082D-05B5-0C5450C6775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062538" y="28241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504824</xdr:colOff>
      <xdr:row>16</xdr:row>
      <xdr:rowOff>157162</xdr:rowOff>
    </xdr:from>
    <xdr:to>
      <xdr:col>14</xdr:col>
      <xdr:colOff>504824</xdr:colOff>
      <xdr:row>30</xdr:row>
      <xdr:rowOff>147637</xdr:rowOff>
    </xdr:to>
    <mc:AlternateContent xmlns:mc="http://schemas.openxmlformats.org/markup-compatibility/2006">
      <mc:Choice xmlns:a14="http://schemas.microsoft.com/office/drawing/2010/main" Requires="a14">
        <xdr:graphicFrame macro="">
          <xdr:nvGraphicFramePr>
            <xdr:cNvPr id="2" name="ProductCategory">
              <a:extLst>
                <a:ext uri="{FF2B5EF4-FFF2-40B4-BE49-F238E27FC236}">
                  <a16:creationId xmlns:a16="http://schemas.microsoft.com/office/drawing/2014/main" id="{E24E97CE-ED99-B5A3-44D4-0B6C308E27B1}"/>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9663112" y="30527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1747836</xdr:colOff>
      <xdr:row>17</xdr:row>
      <xdr:rowOff>28576</xdr:rowOff>
    </xdr:from>
    <xdr:to>
      <xdr:col>11</xdr:col>
      <xdr:colOff>504823</xdr:colOff>
      <xdr:row>31</xdr:row>
      <xdr:rowOff>19051</xdr:rowOff>
    </xdr:to>
    <mc:AlternateContent xmlns:mc="http://schemas.openxmlformats.org/markup-compatibility/2006">
      <mc:Choice xmlns:a14="http://schemas.microsoft.com/office/drawing/2010/main" Requires="a14">
        <xdr:graphicFrame macro="">
          <xdr:nvGraphicFramePr>
            <xdr:cNvPr id="3" name="SKU">
              <a:extLst>
                <a:ext uri="{FF2B5EF4-FFF2-40B4-BE49-F238E27FC236}">
                  <a16:creationId xmlns:a16="http://schemas.microsoft.com/office/drawing/2014/main" id="{C73D54B6-9E6D-9A7A-97C0-0DBE2421EA41}"/>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dr:sp macro="" textlink="">
          <xdr:nvSpPr>
            <xdr:cNvPr id="0" name=""/>
            <xdr:cNvSpPr>
              <a:spLocks noTextEdit="1"/>
            </xdr:cNvSpPr>
          </xdr:nvSpPr>
          <xdr:spPr>
            <a:xfrm>
              <a:off x="7834311" y="310515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469106</xdr:colOff>
      <xdr:row>15</xdr:row>
      <xdr:rowOff>9525</xdr:rowOff>
    </xdr:from>
    <xdr:to>
      <xdr:col>6</xdr:col>
      <xdr:colOff>369093</xdr:colOff>
      <xdr:row>28</xdr:row>
      <xdr:rowOff>150018</xdr:rowOff>
    </xdr:to>
    <xdr:graphicFrame macro="">
      <xdr:nvGraphicFramePr>
        <xdr:cNvPr id="4" name="Chart 3">
          <a:extLst>
            <a:ext uri="{FF2B5EF4-FFF2-40B4-BE49-F238E27FC236}">
              <a16:creationId xmlns:a16="http://schemas.microsoft.com/office/drawing/2014/main" id="{67F71CA3-57BA-035B-C8BE-0BCC3BD43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219075</xdr:colOff>
      <xdr:row>17</xdr:row>
      <xdr:rowOff>80962</xdr:rowOff>
    </xdr:from>
    <xdr:to>
      <xdr:col>9</xdr:col>
      <xdr:colOff>1581150</xdr:colOff>
      <xdr:row>31</xdr:row>
      <xdr:rowOff>71437</xdr:rowOff>
    </xdr:to>
    <mc:AlternateContent xmlns:mc="http://schemas.openxmlformats.org/markup-compatibility/2006">
      <mc:Choice xmlns:a14="http://schemas.microsoft.com/office/drawing/2010/main" Requires="a14">
        <xdr:graphicFrame macro="">
          <xdr:nvGraphicFramePr>
            <xdr:cNvPr id="5" name="Region 2">
              <a:extLst>
                <a:ext uri="{FF2B5EF4-FFF2-40B4-BE49-F238E27FC236}">
                  <a16:creationId xmlns:a16="http://schemas.microsoft.com/office/drawing/2014/main" id="{9FA3288C-8692-91FF-E3EA-42B27F90F18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5838825" y="31575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266700</xdr:colOff>
      <xdr:row>2</xdr:row>
      <xdr:rowOff>100013</xdr:rowOff>
    </xdr:from>
    <xdr:to>
      <xdr:col>9</xdr:col>
      <xdr:colOff>71437</xdr:colOff>
      <xdr:row>13</xdr:row>
      <xdr:rowOff>133349</xdr:rowOff>
    </xdr:to>
    <mc:AlternateContent xmlns:mc="http://schemas.openxmlformats.org/markup-compatibility/2006" xmlns:a14="http://schemas.microsoft.com/office/drawing/2010/main">
      <mc:Choice Requires="a14">
        <xdr:graphicFrame macro="">
          <xdr:nvGraphicFramePr>
            <xdr:cNvPr id="2" name="ProductCategory 2">
              <a:extLst>
                <a:ext uri="{FF2B5EF4-FFF2-40B4-BE49-F238E27FC236}">
                  <a16:creationId xmlns:a16="http://schemas.microsoft.com/office/drawing/2014/main" id="{F7E47EB4-767E-487D-5785-A2104DB4F9CF}"/>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4776788" y="461963"/>
              <a:ext cx="1747837" cy="2024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816768</xdr:colOff>
      <xdr:row>20</xdr:row>
      <xdr:rowOff>9526</xdr:rowOff>
    </xdr:from>
    <xdr:to>
      <xdr:col>7</xdr:col>
      <xdr:colOff>230980</xdr:colOff>
      <xdr:row>36</xdr:row>
      <xdr:rowOff>52388</xdr:rowOff>
    </xdr:to>
    <xdr:graphicFrame macro="">
      <xdr:nvGraphicFramePr>
        <xdr:cNvPr id="3" name="Chart 2">
          <a:extLst>
            <a:ext uri="{FF2B5EF4-FFF2-40B4-BE49-F238E27FC236}">
              <a16:creationId xmlns:a16="http://schemas.microsoft.com/office/drawing/2014/main" id="{9D6A4867-1196-8C21-5257-A24777B72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295275</xdr:colOff>
      <xdr:row>2</xdr:row>
      <xdr:rowOff>166687</xdr:rowOff>
    </xdr:from>
    <xdr:to>
      <xdr:col>12</xdr:col>
      <xdr:colOff>23813</xdr:colOff>
      <xdr:row>13</xdr:row>
      <xdr:rowOff>95251</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1128DC8D-3EC2-4BBA-8218-39960DF0007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6748463" y="528637"/>
              <a:ext cx="1671638" cy="1919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214312</xdr:colOff>
      <xdr:row>2</xdr:row>
      <xdr:rowOff>176212</xdr:rowOff>
    </xdr:from>
    <xdr:to>
      <xdr:col>15</xdr:col>
      <xdr:colOff>100012</xdr:colOff>
      <xdr:row>16</xdr:row>
      <xdr:rowOff>166687</xdr:rowOff>
    </xdr:to>
    <mc:AlternateContent xmlns:mc="http://schemas.openxmlformats.org/markup-compatibility/2006">
      <mc:Choice xmlns:a14="http://schemas.microsoft.com/office/drawing/2010/main" Requires="a14">
        <xdr:graphicFrame macro="">
          <xdr:nvGraphicFramePr>
            <xdr:cNvPr id="5" name="Region 3">
              <a:extLst>
                <a:ext uri="{FF2B5EF4-FFF2-40B4-BE49-F238E27FC236}">
                  <a16:creationId xmlns:a16="http://schemas.microsoft.com/office/drawing/2014/main" id="{0F8A5C08-D52A-EC05-E7B6-A061FA7F229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8610600" y="5381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5.608268865741" createdVersion="8" refreshedVersion="8" minRefreshableVersion="3" recordCount="633" xr:uid="{F56BA0AF-D97C-4B88-AEAA-FBACFF6D3972}">
  <cacheSource type="worksheet">
    <worksheetSource ref="A1:O1048576" sheet="Calculations"/>
  </cacheSource>
  <cacheFields count="17">
    <cacheField name="Order ID" numFmtId="0">
      <sharedItems containsBlank="1"/>
    </cacheField>
    <cacheField name="Order Date" numFmtId="166">
      <sharedItems containsNonDate="0" containsDate="1" containsString="0" containsBlank="1" minDate="2023-01-02T00:00:00" maxDate="2025-09-16T00:00:00" count="475">
        <d v="2024-03-11T00:00:00"/>
        <d v="2024-10-22T00:00:00"/>
        <d v="2023-02-28T00:00:00"/>
        <d v="2025-03-29T00:00:00"/>
        <d v="2023-12-06T00:00:00"/>
        <d v="2023-01-02T00:00:00"/>
        <d v="2024-12-27T00:00:00"/>
        <d v="2023-01-13T00:00:00"/>
        <d v="2024-05-04T00:00:00"/>
        <d v="2025-05-21T00:00:00"/>
        <d v="2024-01-28T00:00:00"/>
        <d v="2025-01-03T00:00:00"/>
        <d v="2025-03-06T00:00:00"/>
        <d v="2024-01-20T00:00:00"/>
        <d v="2025-09-01T00:00:00"/>
        <d v="2023-04-22T00:00:00"/>
        <d v="2024-12-10T00:00:00"/>
        <d v="2025-09-08T00:00:00"/>
        <d v="2025-07-20T00:00:00"/>
        <d v="2025-05-19T00:00:00"/>
        <d v="2024-07-24T00:00:00"/>
        <d v="2023-05-11T00:00:00"/>
        <d v="2025-06-14T00:00:00"/>
        <d v="2024-05-18T00:00:00"/>
        <d v="2023-02-07T00:00:00"/>
        <d v="2024-06-30T00:00:00"/>
        <d v="2024-11-30T00:00:00"/>
        <d v="2024-07-19T00:00:00"/>
        <d v="2023-04-14T00:00:00"/>
        <d v="2025-04-07T00:00:00"/>
        <d v="2023-02-23T00:00:00"/>
        <d v="2025-07-24T00:00:00"/>
        <d v="2024-04-18T00:00:00"/>
        <d v="2024-08-21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18T00:00:00"/>
        <d v="2023-09-18T00:00:00"/>
        <d v="2024-08-28T00:00:00"/>
        <d v="2024-06-28T00:00:00"/>
        <d v="2023-06-14T00:00:00"/>
        <d v="2024-11-21T00:00:00"/>
        <d v="2023-02-08T00:00:00"/>
        <d v="2025-05-14T00:00:00"/>
        <d v="2025-04-22T00:00:00"/>
        <d v="2025-03-25T00:00:00"/>
        <d v="2023-12-22T00:00:00"/>
        <d v="2024-04-06T00:00:00"/>
        <d v="2025-08-07T00:00:00"/>
        <d v="2024-01-21T00:00:00"/>
        <d v="2023-06-29T00:00:00"/>
        <d v="2025-04-28T00:00:00"/>
        <d v="2024-10-04T00:00:00"/>
        <d v="2023-04-06T00:00:00"/>
        <d v="2025-08-01T00:00:00"/>
        <d v="2024-05-26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29T00:00:00"/>
        <d v="2025-09-11T00:00:00"/>
        <d v="2024-04-04T00:00:00"/>
        <d v="2023-09-14T00:00:00"/>
        <d v="2024-09-23T00:00:00"/>
        <d v="2025-04-16T00:00:00"/>
        <d v="2023-07-03T00:00:00"/>
        <d v="2023-12-05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3-06-22T00:00:00"/>
        <d v="2025-01-13T00:00:00"/>
        <d v="2023-01-29T00:00:00"/>
        <d v="2023-07-19T00:00:00"/>
        <d v="2024-05-19T00:00:00"/>
        <d v="2023-08-08T00:00:00"/>
        <d v="2024-08-12T00:00:00"/>
        <d v="2023-10-15T00:00:00"/>
        <d v="2023-05-04T00:00:00"/>
        <d v="2024-09-22T00:00:00"/>
        <d v="2024-10-23T00:00:00"/>
        <d v="2024-02-11T00:00:00"/>
        <d v="2023-01-30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3-01-21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4-11-08T00:00:00"/>
        <d v="2025-09-12T00:00:00"/>
        <d v="2024-09-02T00:00:00"/>
        <d v="2023-03-04T00:00:00"/>
        <d v="2024-03-15T00:00:00"/>
        <d v="2024-07-29T00:00:00"/>
        <d v="2024-10-27T00:00:00"/>
        <d v="2024-04-29T00:00:00"/>
        <d v="2023-10-05T00:00:00"/>
        <d v="2025-06-27T00:00:00"/>
        <d v="2023-10-11T00:00:00"/>
        <d v="2023-05-20T00:00:00"/>
        <d v="2023-05-27T00:00:00"/>
        <d v="2023-08-04T00:00:00"/>
        <d v="2025-06-21T00:00:00"/>
        <d v="2025-09-02T00:00:00"/>
        <d v="2024-10-08T00:00:00"/>
        <d v="2023-05-05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3-06-24T00:00:00"/>
        <d v="2025-04-04T00:00:00"/>
        <d v="2024-09-07T00:00:00"/>
        <d v="2023-07-18T00:00:00"/>
        <d v="2025-08-26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5-28T00:00:00"/>
        <d v="2024-01-01T00:00:00"/>
        <d v="2023-02-27T00:00:00"/>
        <d v="2023-05-07T00:00:00"/>
        <d v="2023-06-10T00:00:00"/>
        <d v="2023-10-22T00:00:00"/>
        <d v="2025-01-11T00:00:00"/>
        <d v="2025-09-14T00:00:00"/>
        <d v="2023-11-15T00:00:00"/>
        <d v="2024-04-09T00:00:00"/>
        <d v="2024-07-11T00:00:00"/>
        <d v="2023-07-25T00:00:00"/>
        <d v="2023-07-14T00:00:00"/>
        <d v="2023-04-11T00:00:00"/>
        <d v="2024-10-29T00:00:00"/>
        <d v="2024-02-17T00:00:00"/>
        <d v="2024-07-12T00:00:00"/>
        <d v="2023-12-01T00:00:00"/>
        <d v="2024-07-25T00:00:00"/>
        <d v="2023-12-21T00:00:00"/>
        <d v="2025-06-17T00:00:00"/>
        <d v="2023-12-02T00:00:00"/>
        <d v="2024-08-08T00:00:00"/>
        <d v="2024-11-07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5-08-28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1T00:00:00"/>
        <d v="2023-01-19T00:00:00"/>
        <d v="2024-05-01T00:00:00"/>
        <d v="2023-05-24T00:00:00"/>
        <d v="2023-11-30T00:00:00"/>
        <d v="2024-05-05T00:00:00"/>
        <d v="2023-07-09T00:00:00"/>
        <d v="2025-04-10T00:00:00"/>
        <d v="2025-07-27T00:00:00"/>
        <d v="2024-11-22T00:00:00"/>
        <d v="2023-12-18T00:00:00"/>
        <d v="2025-03-23T00:00:00"/>
        <d v="2023-05-14T00:00:00"/>
        <d v="2024-02-06T00:00:00"/>
        <d v="2025-08-13T00:00:00"/>
        <d v="2024-05-10T00:00:00"/>
        <d v="2023-07-16T00:00:00"/>
        <d v="2023-04-16T00:00:00"/>
        <d v="2024-01-02T00:00:00"/>
        <d v="2025-08-30T00:00:00"/>
        <d v="2023-08-10T00:00:00"/>
        <d v="2024-12-08T00:00:00"/>
        <d v="2023-10-25T00:00:00"/>
        <d v="2024-11-17T00:00:00"/>
        <d v="2024-05-12T00:00:00"/>
        <d v="2025-05-15T00:00:00"/>
        <d v="2024-04-21T00:00:00"/>
        <d v="2024-08-19T00:00:00"/>
        <d v="2024-05-27T00:00:00"/>
        <d v="2024-08-04T00:00:00"/>
        <d v="2024-04-24T00:00:00"/>
        <d v="2025-03-24T00:00:00"/>
        <d v="2025-03-10T00:00:00"/>
        <d v="2024-04-05T00:00:00"/>
        <d v="2024-10-24T00:00:00"/>
        <d v="2023-04-13T00:00:00"/>
        <d v="2024-11-12T00:00:00"/>
        <d v="2023-05-10T00:00:00"/>
        <d v="2024-10-10T00:00:00"/>
        <d v="2023-06-01T00:00:00"/>
        <d v="2025-01-04T00:00:00"/>
        <d v="2023-05-01T00:00:00"/>
        <d v="2024-07-09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07-13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9-04T00:00:00"/>
        <d v="2024-08-03T00:00:00"/>
        <d v="2025-04-17T00:00:00"/>
        <d v="2023-05-03T00:00:00"/>
        <d v="2024-03-13T00:00:00"/>
        <d v="2023-04-03T00:00:00"/>
        <d v="2023-02-26T00:00:00"/>
        <d v="2024-07-31T00:00:00"/>
        <d v="2023-01-07T00:00:00"/>
        <d v="2024-08-15T00:00:00"/>
        <d v="2025-08-11T00:00:00"/>
        <d v="2023-04-10T00:00:00"/>
        <d v="2023-09-17T00:00:00"/>
        <d v="2024-11-27T00:00:00"/>
        <d v="2024-01-27T00:00:00"/>
        <d v="2024-10-19T00:00:00"/>
        <d v="2024-06-25T00:00:00"/>
        <d v="2024-10-13T00:00:00"/>
        <d v="2024-07-28T00:00:00"/>
        <d v="2025-07-19T00:00:00"/>
        <d v="2023-12-07T00:00:00"/>
        <d v="2025-02-28T00:00:00"/>
        <m/>
      </sharedItems>
      <fieldGroup par="16" base="1">
        <rangePr groupBy="months" startDate="2023-01-02T00:00:00" endDate="2025-09-16T00:00:00"/>
        <groupItems count="14">
          <s v="(blank)"/>
          <s v="Jan"/>
          <s v="Feb"/>
          <s v="Mar"/>
          <s v="Apr"/>
          <s v="May"/>
          <s v="Jun"/>
          <s v="Jul"/>
          <s v="Aug"/>
          <s v="Sep"/>
          <s v="Oct"/>
          <s v="Nov"/>
          <s v="Dec"/>
          <s v="&gt;9/16/2025"/>
        </groupItems>
      </fieldGroup>
    </cacheField>
    <cacheField name="Required Date" numFmtId="166">
      <sharedItems containsNonDate="0" containsDate="1" containsString="0" containsBlank="1" minDate="2023-01-05T00:00:00" maxDate="2025-10-06T00:00:00"/>
    </cacheField>
    <cacheField name="Quarter 1" numFmtId="165">
      <sharedItems containsBlank="1"/>
    </cacheField>
    <cacheField name="Salesperson" numFmtId="49">
      <sharedItems containsBlank="1" count="16">
        <s v="C. Otieno"/>
        <s v="J. Njeri"/>
        <s v="I. Johnson"/>
        <s v="G. Dubois"/>
        <s v="L. Okafor"/>
        <s v="B. Chen"/>
        <s v="E. Garcia"/>
        <s v="O. Wang"/>
        <s v="A. Patel"/>
        <s v="F. Müller"/>
        <s v="H. Kim"/>
        <s v="K. Singh"/>
        <s v="M. Rossi"/>
        <s v="N. Brown"/>
        <s v="D. Smith"/>
        <m/>
      </sharedItems>
    </cacheField>
    <cacheField name="ProductCategory" numFmtId="49">
      <sharedItems containsBlank="1" count="8">
        <s v="Components"/>
        <s v="Printers"/>
        <s v="Networking"/>
        <s v="Phones"/>
        <s v="Laptops"/>
        <s v="Monitors"/>
        <s v="Accessories"/>
        <m/>
      </sharedItems>
    </cacheField>
    <cacheField name="SKU" numFmtId="0">
      <sharedItems containsBlank="1"/>
    </cacheField>
    <cacheField name="UnitCost" numFmtId="1">
      <sharedItems containsString="0" containsBlank="1" containsNumber="1" minValue="5.34" maxValue="1495.79"/>
    </cacheField>
    <cacheField name="UnitPrice" numFmtId="1">
      <sharedItems containsString="0" containsBlank="1" containsNumber="1" minValue="-33.659999999999997" maxValue="3661.07"/>
    </cacheField>
    <cacheField name="DiscountPct" numFmtId="9">
      <sharedItems containsString="0" containsBlank="1" containsNumber="1" minValue="0" maxValue="0.56499999999999995"/>
    </cacheField>
    <cacheField name="Quantity" numFmtId="1">
      <sharedItems containsString="0" containsBlank="1" containsNumber="1" containsInteger="1" minValue="2" maxValue="61"/>
    </cacheField>
    <cacheField name="Gross Revenue" numFmtId="1">
      <sharedItems containsString="0" containsBlank="1" containsNumber="1" minValue="-846.34703999999988" maxValue="139277.83032000001" count="633">
        <n v="4866.3287999999993"/>
        <n v="17960.432489999999"/>
        <n v="14912.039999999999"/>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0596.565999999999"/>
        <n v="10666.229420000001"/>
        <n v="17930.494560000003"/>
        <n v="32506.559399999998"/>
        <n v="7135.57"/>
        <n v="109244"/>
        <n v="35621.302319999995"/>
        <n v="34444.462359999998"/>
        <n v="14894.903999999999"/>
        <n v="599.53200000000004"/>
        <n v="5785.8"/>
        <n v="2518.8755800000004"/>
        <n v="215.19839999999996"/>
        <n v="31680.795320000001"/>
        <n v="29659.68995"/>
        <n v="4790.1068000000005"/>
        <n v="63247.8"/>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4427.9172000000008"/>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6759.28775"/>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3035.970220000001"/>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6229.7423999999992"/>
        <n v="27756.432000000001"/>
        <n v="2537.2908000000002"/>
        <n v="8764.4065599999994"/>
        <n v="7105.3528000000006"/>
        <n v="5610.0923999999995"/>
        <n v="4856.35725"/>
        <n v="16219.34496"/>
        <n v="28247.74656"/>
        <n v="38535.955099999999"/>
        <n v="3021.5016000000001"/>
        <n v="26106.613960000002"/>
        <n v="17067.938400000003"/>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48097.911050000002"/>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19637.76528"/>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846.34703999999988"/>
        <n v="25174.028880000002"/>
        <n v="41419.524249999995"/>
        <n v="1030.7574"/>
        <n v="2355.2113199999999"/>
        <n v="30229.994880000002"/>
        <n v="10693.88488"/>
        <n v="50090.397499999999"/>
        <n v="32704.386400000003"/>
        <n v="13983.752729999998"/>
        <n v="5096.4790800000001"/>
        <n v="33017.42"/>
        <n v="40476.013200000001"/>
        <n v="12769.38768"/>
        <n v="266.17821999999995"/>
        <m/>
      </sharedItems>
    </cacheField>
    <cacheField name="Cost of Goods" numFmtId="1">
      <sharedItems containsString="0" containsBlank="1" containsNumber="1" minValue="22" maxValue="83258.290000000008"/>
    </cacheField>
    <cacheField name="Gross profit" numFmtId="0">
      <sharedItems containsString="0" containsBlank="1" containsNumber="1" minValue="-21086.707040000001" maxValue="65188.659999999996"/>
    </cacheField>
    <cacheField name="Margin pct" numFmtId="2">
      <sharedItems containsString="0" containsBlank="1" containsNumber="1" minValue="-87.167486187856298" maxValue="2491.4965189693348"/>
    </cacheField>
    <cacheField name="Quarters" numFmtId="0" databaseField="0">
      <fieldGroup base="1">
        <rangePr groupBy="quarters" startDate="2023-01-02T00:00:00" endDate="2025-09-16T00:00:00"/>
        <groupItems count="6">
          <s v="&lt;1/2/2023"/>
          <s v="Qtr1"/>
          <s v="Qtr2"/>
          <s v="Qtr3"/>
          <s v="Qtr4"/>
          <s v="&gt;9/16/2025"/>
        </groupItems>
      </fieldGroup>
    </cacheField>
    <cacheField name="Years"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14093542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5.617535532409" createdVersion="8" refreshedVersion="8" minRefreshableVersion="3" recordCount="20" xr:uid="{CEE67EC3-A254-49AB-BB8D-1AFAA74446AE}">
  <cacheSource type="worksheet">
    <worksheetSource ref="A1:L21" sheet="Calculations"/>
  </cacheSource>
  <cacheFields count="12">
    <cacheField name="Order ID" numFmtId="0">
      <sharedItems/>
    </cacheField>
    <cacheField name="Order Date" numFmtId="166">
      <sharedItems containsSemiMixedTypes="0" containsNonDate="0" containsDate="1" containsString="0" minDate="2023-01-02T00:00:00" maxDate="2025-09-09T00:00:00"/>
    </cacheField>
    <cacheField name="Required Date" numFmtId="166">
      <sharedItems containsSemiMixedTypes="0" containsNonDate="0" containsDate="1" containsString="0" minDate="2023-01-05T00:00:00" maxDate="2025-10-01T00:00:00"/>
    </cacheField>
    <cacheField name="Quarter 1" numFmtId="165">
      <sharedItems/>
    </cacheField>
    <cacheField name="Salesperson" numFmtId="49">
      <sharedItems count="13">
        <s v="C. Otieno"/>
        <s v="J. Njeri"/>
        <s v="I. Johnson"/>
        <s v="G. Dubois"/>
        <s v="L. Okafor"/>
        <s v="B. Chen"/>
        <s v="E. Garcia"/>
        <s v="O. Wang"/>
        <s v="A. Patel"/>
        <s v="F. Müller"/>
        <s v="H. Kim"/>
        <s v="K. Singh"/>
        <s v="M. Rossi"/>
      </sharedItems>
    </cacheField>
    <cacheField name="ProductCategory" numFmtId="49">
      <sharedItems count="7">
        <s v="Components"/>
        <s v="Printers"/>
        <s v="Networking"/>
        <s v="Phones"/>
        <s v="Laptops"/>
        <s v="Monitors"/>
        <s v="Accessories"/>
      </sharedItems>
    </cacheField>
    <cacheField name="SKU" numFmtId="0">
      <sharedItems count="20">
        <s v="CMP-8270"/>
        <s v="PRN-9322"/>
        <s v="NET-9666"/>
        <s v="PHN-4556"/>
        <s v="PRN-8041"/>
        <s v=" Not Provided"/>
        <s v="MON-8629"/>
        <s v="PRN-6276"/>
        <s v="MON-6892"/>
        <s v="CMP-3731"/>
        <s v="ACC-7938"/>
        <s v="PHN-7019"/>
        <s v="CMP-3693"/>
        <s v="PRN-8392"/>
        <s v="ACC-1663"/>
        <s v="LAP-1698"/>
        <s v="PRN-6791"/>
        <s v="PHN-1197"/>
        <s v="ACC-8098"/>
        <s v="LAP-3385"/>
      </sharedItems>
    </cacheField>
    <cacheField name="UnitCost" numFmtId="1">
      <sharedItems containsSemiMixedTypes="0" containsString="0" containsNumber="1" minValue="28.38" maxValue="1460.76"/>
    </cacheField>
    <cacheField name="UnitPrice" numFmtId="1">
      <sharedItems containsSemiMixedTypes="0" containsString="0" containsNumber="1" minValue="47.22" maxValue="2705.57"/>
    </cacheField>
    <cacheField name="DiscountPct" numFmtId="9">
      <sharedItems containsSemiMixedTypes="0" containsString="0" containsNumber="1" minValue="0" maxValue="0.25"/>
    </cacheField>
    <cacheField name="Quantity" numFmtId="1">
      <sharedItems containsSemiMixedTypes="0" containsString="0" containsNumber="1" containsInteger="1" minValue="4" maxValue="31"/>
    </cacheField>
    <cacheField name="Gross Revenue" numFmtId="1">
      <sharedItems containsSemiMixedTypes="0" containsString="0" containsNumber="1" minValue="685.06776000000002" maxValue="60928.502359999999"/>
    </cacheField>
  </cacheFields>
  <extLst>
    <ext xmlns:x14="http://schemas.microsoft.com/office/spreadsheetml/2009/9/main" uri="{725AE2AE-9491-48be-B2B4-4EB974FC3084}">
      <x14:pivotCacheDefinition pivotCacheId="53788817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3.964278819447" backgroundQuery="1" createdVersion="8" refreshedVersion="8" minRefreshableVersion="3" recordCount="0" supportSubquery="1" supportAdvancedDrill="1" xr:uid="{0FF0C3D1-D22D-4FD2-AEE9-8B37F485715A}">
  <cacheSource type="external" connectionId="1"/>
  <cacheFields count="3">
    <cacheField name="[Range 2].[Country].[Country]" caption="Country" numFmtId="0" hierarchy="34" level="1">
      <sharedItems count="12">
        <s v="Brazil"/>
        <s v="Canada"/>
        <s v="China"/>
        <s v="France"/>
        <s v="Germany"/>
        <s v="India"/>
        <s v="Japan"/>
        <s v="Kenya"/>
        <s v="Nigeria"/>
        <s v="South Africa"/>
        <s v="United Kingdom"/>
        <s v="USA"/>
      </sharedItems>
    </cacheField>
    <cacheField name="[Range 2].[ProductCategory].[ProductCategory]" caption="ProductCategory" numFmtId="0" hierarchy="39" level="1">
      <sharedItems count="7">
        <s v="Accessories"/>
        <s v="Components"/>
        <s v="Laptops"/>
        <s v="Monitors"/>
        <s v="Networking"/>
        <s v="Phones"/>
        <s v="Printers"/>
      </sharedItems>
    </cacheField>
    <cacheField name="[Measures].[Count of Lead time date]" caption="Count of Lead time date" numFmtId="0" hierarchy="60" level="32767"/>
  </cacheFields>
  <cacheHierarchies count="63">
    <cacheHierarchy uniqueName="[Range].[ProductCategory]" caption="ProductCategory" attribute="1" defaultMemberUniqueName="[Range].[ProductCategory].[All]" allUniqueName="[Range].[Product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DiscountPct]" caption="DiscountPct" attribute="1" defaultMemberUniqueName="[Range].[DiscountPct].[All]" allUniqueName="[Range].[DiscountPc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Gross Revenue]" caption="Gross Revenue" attribute="1" defaultMemberUniqueName="[Range].[Gross Revenue].[All]" allUniqueName="[Range].[Gross Revenue].[All]" dimensionUniqueName="[Range]" displayFolder="" count="0" memberValueDatatype="5" unbalanced="0"/>
    <cacheHierarchy uniqueName="[Range].[Cost of Goods]" caption="Cost of Goods" attribute="1" defaultMemberUniqueName="[Range].[Cost of Goods].[All]" allUniqueName="[Range].[Cost of Good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Margin pct]" caption="Margin pct" attribute="1" defaultMemberUniqueName="[Range].[Margin pct].[All]" allUniqueName="[Range].[Margin pc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Required Date]" caption="Required Date" attribute="1" time="1" defaultMemberUniqueName="[Range 1].[Required Date].[All]" allUniqueName="[Range 1].[Required Date].[All]" dimensionUniqueName="[Range 1]" displayFolder="" count="0" memberValueDatatype="7" unbalanced="0"/>
    <cacheHierarchy uniqueName="[Range 1].[Quarter 1]" caption="Quarter 1" attribute="1" defaultMemberUniqueName="[Range 1].[Quarter 1].[All]" allUniqueName="[Range 1].[Quarter 1].[All]" dimensionUniqueName="[Range 1]" displayFolder="" count="0" memberValueDatatype="130"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ProductCategory]" caption="ProductCategory" attribute="1" defaultMemberUniqueName="[Range 1].[ProductCategory].[All]" allUniqueName="[Range 1].[Product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Cost]" caption="UnitCost" attribute="1" defaultMemberUniqueName="[Range 1].[UnitCost].[All]" allUniqueName="[Range 1].[UnitCost].[All]" dimensionUniqueName="[Range 1]" displayFolder="" count="0" memberValueDatatype="5" unbalanced="0"/>
    <cacheHierarchy uniqueName="[Range 1].[UnitPrice]" caption="UnitPrice" attribute="1" defaultMemberUniqueName="[Range 1].[UnitPrice].[All]" allUniqueName="[Range 1].[UnitPrice].[All]" dimensionUniqueName="[Range 1]" displayFolder="" count="0" memberValueDatatype="5" unbalanced="0"/>
    <cacheHierarchy uniqueName="[Range 1].[DiscountPct]" caption="DiscountPct" attribute="1" defaultMemberUniqueName="[Range 1].[DiscountPct].[All]" allUniqueName="[Range 1].[DiscountPct].[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Gross Revenue]" caption="Gross Revenue" attribute="1" defaultMemberUniqueName="[Range 1].[Gross Revenue].[All]" allUniqueName="[Range 1].[Gross Revenue].[All]" dimensionUniqueName="[Range 1]" displayFolder="" count="0" memberValueDatatype="5" unbalanced="0"/>
    <cacheHierarchy uniqueName="[Range 1].[Cost of Goods]" caption="Cost of Goods" attribute="1" defaultMemberUniqueName="[Range 1].[Cost of Goods].[All]" allUniqueName="[Range 1].[Cost of Goods].[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Margin pct]" caption="Margin pct" attribute="1" defaultMemberUniqueName="[Range 1].[Margin pct].[All]" allUniqueName="[Range 1].[Margin pc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ID]" caption="Order ID" attribute="1" defaultMemberUniqueName="[Range 2].[Order ID].[All]" allUniqueName="[Range 2].[Order ID].[All]" dimensionUniqueName="[Range 2]"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quired Date]" caption="Required Date" attribute="1" time="1" defaultMemberUniqueName="[Range 2].[Required Date].[All]" allUniqueName="[Range 2].[Required Date].[All]" dimensionUniqueName="[Range 2]" displayFolder="" count="0" memberValueDatatype="7" unbalanced="0"/>
    <cacheHierarchy uniqueName="[Range 2].[Quarter 1]" caption="Quarter 1" attribute="1" defaultMemberUniqueName="[Range 2].[Quarter 1].[All]" allUniqueName="[Range 2].[Quarter 1].[All]" dimensionUniqueName="[Range 2]" displayFolder="" count="0" memberValueDatatype="130" unbalanced="0"/>
    <cacheHierarchy uniqueName="[Range 2].[Lead time date]" caption="Lead time date" attribute="1" defaultMemberUniqueName="[Range 2].[Lead time date].[All]" allUniqueName="[Range 2].[Lead time date].[All]" dimensionUniqueName="[Range 2]" displayFolder="" count="0" memberValueDatatype="20" unbalanced="0"/>
    <cacheHierarchy uniqueName="[Range 2].[Region]" caption="Region" attribute="1" defaultMemberUniqueName="[Range 2].[Region].[All]" allUniqueName="[Range 2].[Region].[All]" dimensionUniqueName="[Range 2]" displayFolder="" count="0" memberValueDatatype="130" unbalanced="0"/>
    <cacheHierarchy uniqueName="[Range 2].[Country]" caption="Country" attribute="1" defaultMemberUniqueName="[Range 2].[Country].[All]" allUniqueName="[Range 2].[Country].[All]" dimensionUniqueName="[Range 2]" displayFolder="" count="2" memberValueDatatype="130" unbalanced="0">
      <fieldsUsage count="2">
        <fieldUsage x="-1"/>
        <fieldUsage x="0"/>
      </fieldsUsage>
    </cacheHierarchy>
    <cacheHierarchy uniqueName="[Range 2].[City]" caption="City" attribute="1" defaultMemberUniqueName="[Range 2].[City].[All]" allUniqueName="[Range 2].[City].[All]" dimensionUniqueName="[Range 2]" displayFolder="" count="0" memberValueDatatype="130" unbalanced="0"/>
    <cacheHierarchy uniqueName="[Range 2].[Customer Segment]" caption="Customer Segment" attribute="1" defaultMemberUniqueName="[Range 2].[Customer Segment].[All]" allUniqueName="[Range 2].[Customer Segment].[All]" dimensionUniqueName="[Range 2]" displayFolder="" count="0" memberValueDatatype="130" unbalanced="0"/>
    <cacheHierarchy uniqueName="[Range 2].[Channel]" caption="Channel" attribute="1" defaultMemberUniqueName="[Range 2].[Channel].[All]" allUniqueName="[Range 2].[Channel].[All]" dimensionUniqueName="[Range 2]" displayFolder="" count="0" memberValueDatatype="130" unbalanced="0"/>
    <cacheHierarchy uniqueName="[Range 2].[Salesperson]" caption="Salesperson" attribute="1" defaultMemberUniqueName="[Range 2].[Salesperson].[All]" allUniqueName="[Range 2].[Salesperson].[All]" dimensionUniqueName="[Range 2]" displayFolder="" count="0" memberValueDatatype="130" unbalanced="0"/>
    <cacheHierarchy uniqueName="[Range 2].[ProductCategory]" caption="ProductCategory" attribute="1" defaultMemberUniqueName="[Range 2].[ProductCategory].[All]" allUniqueName="[Range 2].[ProductCategory].[All]" dimensionUniqueName="[Range 2]" displayFolder="" count="2" memberValueDatatype="130" unbalanced="0">
      <fieldsUsage count="2">
        <fieldUsage x="-1"/>
        <fieldUsage x="1"/>
      </fieldsUsage>
    </cacheHierarchy>
    <cacheHierarchy uniqueName="[Range 2].[Price Brand]" caption="Price Brand" attribute="1" defaultMemberUniqueName="[Range 2].[Price Brand].[All]" allUniqueName="[Range 2].[Price Brand].[All]" dimensionUniqueName="[Range 2]" displayFolder="" count="0" memberValueDatatype="130" unbalanced="0"/>
    <cacheHierarchy uniqueName="[Range 2].[SKU]" caption="SKU" attribute="1" defaultMemberUniqueName="[Range 2].[SKU].[All]" allUniqueName="[Range 2].[SKU].[All]" dimensionUniqueName="[Range 2]" displayFolder="" count="0" memberValueDatatype="130" unbalanced="0"/>
    <cacheHierarchy uniqueName="[Range 2].[UnitCost]" caption="UnitCost" attribute="1" defaultMemberUniqueName="[Range 2].[UnitCost].[All]" allUniqueName="[Range 2].[UnitCost].[All]" dimensionUniqueName="[Range 2]" displayFolder="" count="0" memberValueDatatype="5" unbalanced="0"/>
    <cacheHierarchy uniqueName="[Range 2].[UnitPrice]" caption="UnitPrice" attribute="1" defaultMemberUniqueName="[Range 2].[UnitPrice].[All]" allUniqueName="[Range 2].[UnitPrice].[All]" dimensionUniqueName="[Range 2]" displayFolder="" count="0" memberValueDatatype="5" unbalanced="0"/>
    <cacheHierarchy uniqueName="[Range 2].[DiscountPct]" caption="DiscountPct" attribute="1" defaultMemberUniqueName="[Range 2].[DiscountPct].[All]" allUniqueName="[Range 2].[DiscountPct].[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Gross Revenue]" caption="Sum of Gross Revenue" measure="1" displayFolder="" measureGroup="Range" count="0" hidden="1">
      <extLst>
        <ext xmlns:x15="http://schemas.microsoft.com/office/spreadsheetml/2010/11/main" uri="{B97F6D7D-B522-45F9-BDA1-12C45D357490}">
          <x15:cacheHierarchy aggregatedColumn="6"/>
        </ext>
      </extLst>
    </cacheHierarchy>
    <cacheHierarchy uniqueName="[Measures].[Count of SKU]" caption="Count of SKU" measure="1" displayFolder="" measureGroup="Range" count="0" hidden="1">
      <extLst>
        <ext xmlns:x15="http://schemas.microsoft.com/office/spreadsheetml/2010/11/main" uri="{B97F6D7D-B522-45F9-BDA1-12C45D357490}">
          <x15:cacheHierarchy aggregatedColumn="1"/>
        </ext>
      </extLst>
    </cacheHierarchy>
    <cacheHierarchy uniqueName="[Measures].[Average of Gross Revenue]" caption="Average of Gross Revenue" measure="1" displayFolder="" measureGroup="Range" count="0" hidden="1">
      <extLst>
        <ext xmlns:x15="http://schemas.microsoft.com/office/spreadsheetml/2010/11/main" uri="{B97F6D7D-B522-45F9-BDA1-12C45D357490}">
          <x15:cacheHierarchy aggregatedColumn="6"/>
        </ext>
      </extLst>
    </cacheHierarchy>
    <cacheHierarchy uniqueName="[Measures].[Sum of Gross Revenue 2]" caption="Sum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Gross profit]" caption="Sum of Gross profit" measure="1" displayFolder="" measureGroup="Range 1" count="0" hidden="1">
      <extLst>
        <ext xmlns:x15="http://schemas.microsoft.com/office/spreadsheetml/2010/11/main" uri="{B97F6D7D-B522-45F9-BDA1-12C45D357490}">
          <x15:cacheHierarchy aggregatedColumn="23"/>
        </ext>
      </extLst>
    </cacheHierarchy>
    <cacheHierarchy uniqueName="[Measures].[Count of Gross profit]" caption="Count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profit]" caption="Average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Revenue 2]" caption="Average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Lead time date]" caption="Sum of Lead time date" measure="1" displayFolder="" measureGroup="Range 2" count="0" hidden="1">
      <extLst>
        <ext xmlns:x15="http://schemas.microsoft.com/office/spreadsheetml/2010/11/main" uri="{B97F6D7D-B522-45F9-BDA1-12C45D357490}">
          <x15:cacheHierarchy aggregatedColumn="32"/>
        </ext>
      </extLst>
    </cacheHierarchy>
    <cacheHierarchy uniqueName="[Measures].[Count of Lead time date]" caption="Count of Lead time date" measure="1" displayFolder="" measureGroup="Range 2"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Gross profit 2]" caption="Sum of Gross profit 2" measure="1" displayFolder="" measureGroup="Range" count="0" hidden="1">
      <extLst>
        <ext xmlns:x15="http://schemas.microsoft.com/office/spreadsheetml/2010/11/main" uri="{B97F6D7D-B522-45F9-BDA1-12C45D357490}">
          <x15:cacheHierarchy aggregatedColumn="8"/>
        </ext>
      </extLst>
    </cacheHierarchy>
    <cacheHierarchy uniqueName="[Measures].[Average of Gross profit 2]" caption="Average of Gross profit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5.785687037038" backgroundQuery="1" createdVersion="8" refreshedVersion="8" minRefreshableVersion="3" recordCount="0" supportSubquery="1" supportAdvancedDrill="1" xr:uid="{9FA3C77C-EFD6-483E-AFF3-B92564F4EED4}">
  <cacheSource type="external" connectionId="1"/>
  <cacheFields count="8">
    <cacheField name="[Range 1].[Salesperson].[Salesperson]" caption="Salesperson" numFmtId="0" hierarchy="14" level="1">
      <sharedItems count="15">
        <s v="A. Patel"/>
        <s v="B. Chen"/>
        <s v="C. Otieno"/>
        <s v="D. Smith"/>
        <s v="E. Garcia"/>
        <s v="F. Müller"/>
        <s v="G. Dubois"/>
        <s v="H. Kim"/>
        <s v="I. Johnson"/>
        <s v="J. Njeri"/>
        <s v="K. Singh"/>
        <s v="L. Okafor"/>
        <s v="M. Rossi"/>
        <s v="N. Brown"/>
        <s v="O. Wang"/>
      </sharedItems>
    </cacheField>
    <cacheField name="[Range 1].[Order Date].[Order Date]" caption="Order Date" numFmtId="0" hierarchy="11" level="1">
      <sharedItems containsSemiMixedTypes="0" containsNonDate="0" containsDate="1" containsString="0" minDate="2025-01-03T00:00:00" maxDate="2025-09-16T00:00:00" count="120">
        <d v="2025-01-03T00:00:00"/>
        <d v="2025-01-04T00:00:00"/>
        <d v="2025-01-07T00:00:00"/>
        <d v="2025-01-09T00:00:00"/>
        <d v="2025-01-10T00:00:00"/>
        <d v="2025-01-11T00:00:00"/>
        <d v="2025-01-13T00:00:00"/>
        <d v="2025-01-17T00:00:00"/>
        <d v="2025-01-20T00:00:00"/>
        <d v="2025-01-21T00:00:00"/>
        <d v="2025-01-22T00:00:00"/>
        <d v="2025-01-27T00:00:00"/>
        <d v="2025-01-29T00:00:00"/>
        <d v="2025-01-31T00:00:00"/>
        <d v="2025-02-02T00:00:00"/>
        <d v="2025-02-04T00:00:00"/>
        <d v="2025-02-06T00:00:00"/>
        <d v="2025-02-07T00:00:00"/>
        <d v="2025-02-09T00:00:00"/>
        <d v="2025-02-12T00:00:00"/>
        <d v="2025-02-15T00:00:00"/>
        <d v="2025-02-16T00:00:00"/>
        <d v="2025-02-19T00:00:00"/>
        <d v="2025-02-21T00:00:00"/>
        <d v="2025-02-25T00:00:00"/>
        <d v="2025-02-28T00:00:00"/>
        <d v="2025-03-03T00:00:00"/>
        <d v="2025-03-06T00:00:00"/>
        <d v="2025-03-08T00:00:00"/>
        <d v="2025-03-10T00:00:00"/>
        <d v="2025-03-11T00:00:00"/>
        <d v="2025-03-14T00:00:00"/>
        <d v="2025-03-15T00:00:00"/>
        <d v="2025-03-21T00:00:00"/>
        <d v="2025-03-23T00:00:00"/>
        <d v="2025-03-24T00:00:00"/>
        <d v="2025-03-25T00:00:00"/>
        <d v="2025-03-29T00:00:00"/>
        <d v="2025-03-30T00:00:00"/>
        <d v="2025-03-31T00:00:00"/>
        <d v="2025-04-01T00:00:00"/>
        <d v="2025-04-04T00:00:00"/>
        <d v="2025-04-06T00:00:00"/>
        <d v="2025-04-07T00:00:00"/>
        <d v="2025-04-09T00:00:00"/>
        <d v="2025-04-10T00:00:00"/>
        <d v="2025-04-11T00:00:00"/>
        <d v="2025-04-12T00:00:00"/>
        <d v="2025-04-13T00:00:00"/>
        <d v="2025-04-14T00:00:00"/>
        <d v="2025-04-16T00:00:00"/>
        <d v="2025-04-17T00:00:00"/>
        <d v="2025-04-22T00:00:00"/>
        <d v="2025-04-24T00:00:00"/>
        <d v="2025-04-27T00:00:00"/>
        <d v="2025-04-28T00:00:00"/>
        <d v="2025-05-02T00:00:00"/>
        <d v="2025-05-07T00:00:00"/>
        <d v="2025-05-10T00:00:00"/>
        <d v="2025-05-12T00:00:00"/>
        <d v="2025-05-14T00:00:00"/>
        <d v="2025-05-15T00:00:00"/>
        <d v="2025-05-16T00:00:00"/>
        <d v="2025-05-17T00:00:00"/>
        <d v="2025-05-18T00:00:00"/>
        <d v="2025-05-19T00:00:00"/>
        <d v="2025-05-21T00:00:00"/>
        <d v="2025-05-27T00:00:00"/>
        <d v="2025-05-29T00:00:00"/>
        <d v="2025-06-01T00:00:00"/>
        <d v="2025-06-03T00:00:00"/>
        <d v="2025-06-05T00:00:00"/>
        <d v="2025-06-09T00:00:00"/>
        <d v="2025-06-14T00:00:00"/>
        <d v="2025-06-15T00:00:00"/>
        <d v="2025-06-17T00:00:00"/>
        <d v="2025-06-19T00:00:00"/>
        <d v="2025-06-21T00:00:00"/>
        <d v="2025-06-22T00:00:00"/>
        <d v="2025-06-24T00:00:00"/>
        <d v="2025-06-25T00:00:00"/>
        <d v="2025-06-26T00:00:00"/>
        <d v="2025-06-27T00:00:00"/>
        <d v="2025-07-03T00:00:00"/>
        <d v="2025-07-09T00:00:00"/>
        <d v="2025-07-11T00:00:00"/>
        <d v="2025-07-14T00:00:00"/>
        <d v="2025-07-16T00:00:00"/>
        <d v="2025-07-17T00:00:00"/>
        <d v="2025-07-19T00:00:00"/>
        <d v="2025-07-20T00:00:00"/>
        <d v="2025-07-21T00:00:00"/>
        <d v="2025-07-22T00:00:00"/>
        <d v="2025-07-23T00:00:00"/>
        <d v="2025-07-24T00:00:00"/>
        <d v="2025-07-27T00:00:00"/>
        <d v="2025-08-01T00:00:00"/>
        <d v="2025-08-02T00:00:00"/>
        <d v="2025-08-03T00:00:00"/>
        <d v="2025-08-05T00:00:00"/>
        <d v="2025-08-06T00:00:00"/>
        <d v="2025-08-07T00:00:00"/>
        <d v="2025-08-10T00:00:00"/>
        <d v="2025-08-11T00:00:00"/>
        <d v="2025-08-13T00:00:00"/>
        <d v="2025-08-14T00:00:00"/>
        <d v="2025-08-20T00:00:00"/>
        <d v="2025-08-21T00:00:00"/>
        <d v="2025-08-25T00:00:00"/>
        <d v="2025-08-26T00:00:00"/>
        <d v="2025-08-28T00:00:00"/>
        <d v="2025-08-30T00:00:00"/>
        <d v="2025-09-01T00:00:00"/>
        <d v="2025-09-02T00:00:00"/>
        <d v="2025-09-08T00:00:00"/>
        <d v="2025-09-10T00:00:00"/>
        <d v="2025-09-11T00:00:00"/>
        <d v="2025-09-12T00:00:00"/>
        <d v="2025-09-14T00:00:00"/>
        <d v="2025-09-15T00:00:00"/>
      </sharedItems>
    </cacheField>
    <cacheField name="[Range 1].[Order Date (Month)].[Order Date (Month)]" caption="Order Date (Month)" numFmtId="0" hierarchy="27" level="1">
      <sharedItems containsNonDate="0" count="9">
        <s v="Jan"/>
        <s v="Feb"/>
        <s v="Mar"/>
        <s v="Apr"/>
        <s v="May"/>
        <s v="Jun"/>
        <s v="Jul"/>
        <s v="Aug"/>
        <s v="Sep"/>
      </sharedItems>
    </cacheField>
    <cacheField name="[Range 1].[Order Date (Quarter)].[Order Date (Quarter)]" caption="Order Date (Quarter)" numFmtId="0" hierarchy="26" level="1">
      <sharedItems containsNonDate="0" count="3">
        <s v="Qtr1"/>
        <s v="Qtr2"/>
        <s v="Qtr3"/>
      </sharedItems>
    </cacheField>
    <cacheField name="[Range 1].[Order Date (Year)].[Order Date (Year)]" caption="Order Date (Year)" numFmtId="0" hierarchy="25" level="1">
      <sharedItems count="3">
        <s v="2023"/>
        <s v="2024"/>
        <s v="2025"/>
      </sharedItems>
    </cacheField>
    <cacheField name="[Range 1].[ProductCategory].[ProductCategory]" caption="ProductCategory" numFmtId="0" hierarchy="15" level="1">
      <sharedItems containsSemiMixedTypes="0" containsNonDate="0" containsString="0"/>
    </cacheField>
    <cacheField name="[Measures].[Average of Gross Revenue 2]" caption="Average of Gross Revenue 2" numFmtId="0" hierarchy="58" level="32767"/>
    <cacheField name="[Range 2].[Region].[Region]" caption="Region" numFmtId="0" hierarchy="33" level="1">
      <sharedItems containsSemiMixedTypes="0" containsNonDate="0" containsString="0"/>
    </cacheField>
  </cacheFields>
  <cacheHierarchies count="63">
    <cacheHierarchy uniqueName="[Range].[ProductCategory]" caption="ProductCategory" attribute="1" defaultMemberUniqueName="[Range].[ProductCategory].[All]" allUniqueName="[Range].[Product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DiscountPct]" caption="DiscountPct" attribute="1" defaultMemberUniqueName="[Range].[DiscountPct].[All]" allUniqueName="[Range].[DiscountPc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Gross Revenue]" caption="Gross Revenue" attribute="1" defaultMemberUniqueName="[Range].[Gross Revenue].[All]" allUniqueName="[Range].[Gross Revenue].[All]" dimensionUniqueName="[Range]" displayFolder="" count="0" memberValueDatatype="5" unbalanced="0"/>
    <cacheHierarchy uniqueName="[Range].[Cost of Goods]" caption="Cost of Goods" attribute="1" defaultMemberUniqueName="[Range].[Cost of Goods].[All]" allUniqueName="[Range].[Cost of Good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Margin pct]" caption="Margin pct" attribute="1" defaultMemberUniqueName="[Range].[Margin pct].[All]" allUniqueName="[Range].[Margin pc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2" memberValueDatatype="7" unbalanced="0">
      <fieldsUsage count="2">
        <fieldUsage x="-1"/>
        <fieldUsage x="1"/>
      </fieldsUsage>
    </cacheHierarchy>
    <cacheHierarchy uniqueName="[Range 1].[Required Date]" caption="Required Date" attribute="1" time="1" defaultMemberUniqueName="[Range 1].[Required Date].[All]" allUniqueName="[Range 1].[Required Date].[All]" dimensionUniqueName="[Range 1]" displayFolder="" count="0" memberValueDatatype="7" unbalanced="0"/>
    <cacheHierarchy uniqueName="[Range 1].[Quarter 1]" caption="Quarter 1" attribute="1" defaultMemberUniqueName="[Range 1].[Quarter 1].[All]" allUniqueName="[Range 1].[Quarter 1].[All]" dimensionUniqueName="[Range 1]" displayFolder="" count="0" memberValueDatatype="130" unbalanced="0"/>
    <cacheHierarchy uniqueName="[Range 1].[Salesperson]" caption="Salesperson" attribute="1" defaultMemberUniqueName="[Range 1].[Salesperson].[All]" allUniqueName="[Range 1].[Salesperson].[All]" dimensionUniqueName="[Range 1]" displayFolder="" count="2" memberValueDatatype="130" unbalanced="0">
      <fieldsUsage count="2">
        <fieldUsage x="-1"/>
        <fieldUsage x="0"/>
      </fieldsUsage>
    </cacheHierarchy>
    <cacheHierarchy uniqueName="[Range 1].[ProductCategory]" caption="ProductCategory" attribute="1" defaultMemberUniqueName="[Range 1].[ProductCategory].[All]" allUniqueName="[Range 1].[ProductCategory].[All]" dimensionUniqueName="[Range 1]" displayFolder="" count="2" memberValueDatatype="130" unbalanced="0">
      <fieldsUsage count="2">
        <fieldUsage x="-1"/>
        <fieldUsage x="5"/>
      </fieldsUsage>
    </cacheHierarchy>
    <cacheHierarchy uniqueName="[Range 1].[SKU]" caption="SKU" attribute="1" defaultMemberUniqueName="[Range 1].[SKU].[All]" allUniqueName="[Range 1].[SKU].[All]" dimensionUniqueName="[Range 1]" displayFolder="" count="0" memberValueDatatype="130" unbalanced="0"/>
    <cacheHierarchy uniqueName="[Range 1].[UnitCost]" caption="UnitCost" attribute="1" defaultMemberUniqueName="[Range 1].[UnitCost].[All]" allUniqueName="[Range 1].[UnitCost].[All]" dimensionUniqueName="[Range 1]" displayFolder="" count="0" memberValueDatatype="5" unbalanced="0"/>
    <cacheHierarchy uniqueName="[Range 1].[UnitPrice]" caption="UnitPrice" attribute="1" defaultMemberUniqueName="[Range 1].[UnitPrice].[All]" allUniqueName="[Range 1].[UnitPrice].[All]" dimensionUniqueName="[Range 1]" displayFolder="" count="0" memberValueDatatype="5" unbalanced="0"/>
    <cacheHierarchy uniqueName="[Range 1].[DiscountPct]" caption="DiscountPct" attribute="1" defaultMemberUniqueName="[Range 1].[DiscountPct].[All]" allUniqueName="[Range 1].[DiscountPct].[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Gross Revenue]" caption="Gross Revenue" attribute="1" defaultMemberUniqueName="[Range 1].[Gross Revenue].[All]" allUniqueName="[Range 1].[Gross Revenue].[All]" dimensionUniqueName="[Range 1]" displayFolder="" count="0" memberValueDatatype="5" unbalanced="0"/>
    <cacheHierarchy uniqueName="[Range 1].[Cost of Goods]" caption="Cost of Goods" attribute="1" defaultMemberUniqueName="[Range 1].[Cost of Goods].[All]" allUniqueName="[Range 1].[Cost of Goods].[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Margin pct]" caption="Margin pct" attribute="1" defaultMemberUniqueName="[Range 1].[Margin pct].[All]" allUniqueName="[Range 1].[Margin pc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4"/>
      </fieldsUsage>
    </cacheHierarchy>
    <cacheHierarchy uniqueName="[Range 1].[Order Date (Quarter)]" caption="Order Date (Quarter)" attribute="1" defaultMemberUniqueName="[Range 1].[Order Date (Quarter)].[All]" allUniqueName="[Range 1].[Order Date (Quarter)].[All]" dimensionUniqueName="[Range 1]" displayFolder="" count="2" memberValueDatatype="130" unbalanced="0">
      <fieldsUsage count="2">
        <fieldUsage x="-1"/>
        <fieldUsage x="3"/>
      </fieldsUsage>
    </cacheHierarchy>
    <cacheHierarchy uniqueName="[Range 1].[Order Date (Month)]" caption="Order Date (Month)" attribute="1" defaultMemberUniqueName="[Range 1].[Order Date (Month)].[All]" allUniqueName="[Range 1].[Order Date (Month)].[All]" dimensionUniqueName="[Range 1]" displayFolder="" count="2" memberValueDatatype="130" unbalanced="0">
      <fieldsUsage count="2">
        <fieldUsage x="-1"/>
        <fieldUsage x="2"/>
      </fieldsUsage>
    </cacheHierarchy>
    <cacheHierarchy uniqueName="[Range 2].[Order ID]" caption="Order ID" attribute="1" defaultMemberUniqueName="[Range 2].[Order ID].[All]" allUniqueName="[Range 2].[Order ID].[All]" dimensionUniqueName="[Range 2]"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quired Date]" caption="Required Date" attribute="1" time="1" defaultMemberUniqueName="[Range 2].[Required Date].[All]" allUniqueName="[Range 2].[Required Date].[All]" dimensionUniqueName="[Range 2]" displayFolder="" count="0" memberValueDatatype="7" unbalanced="0"/>
    <cacheHierarchy uniqueName="[Range 2].[Quarter 1]" caption="Quarter 1" attribute="1" defaultMemberUniqueName="[Range 2].[Quarter 1].[All]" allUniqueName="[Range 2].[Quarter 1].[All]" dimensionUniqueName="[Range 2]" displayFolder="" count="0" memberValueDatatype="130" unbalanced="0"/>
    <cacheHierarchy uniqueName="[Range 2].[Lead time date]" caption="Lead time date" attribute="1" defaultMemberUniqueName="[Range 2].[Lead time date].[All]" allUniqueName="[Range 2].[Lead time date].[All]" dimensionUniqueName="[Range 2]" displayFolder="" count="0" memberValueDatatype="20" unbalanced="0"/>
    <cacheHierarchy uniqueName="[Range 2].[Region]" caption="Region" attribute="1" defaultMemberUniqueName="[Range 2].[Region].[All]" allUniqueName="[Range 2].[Region].[All]" dimensionUniqueName="[Range 2]" displayFolder="" count="2" memberValueDatatype="130" unbalanced="0">
      <fieldsUsage count="2">
        <fieldUsage x="-1"/>
        <fieldUsage x="7"/>
      </fieldsUsage>
    </cacheHierarchy>
    <cacheHierarchy uniqueName="[Range 2].[Country]" caption="Country" attribute="1" defaultMemberUniqueName="[Range 2].[Country].[All]" allUniqueName="[Range 2].[Country].[All]" dimensionUniqueName="[Range 2]" displayFolder="" count="0" memberValueDatatype="130" unbalanced="0"/>
    <cacheHierarchy uniqueName="[Range 2].[City]" caption="City" attribute="1" defaultMemberUniqueName="[Range 2].[City].[All]" allUniqueName="[Range 2].[City].[All]" dimensionUniqueName="[Range 2]" displayFolder="" count="0" memberValueDatatype="130" unbalanced="0"/>
    <cacheHierarchy uniqueName="[Range 2].[Customer Segment]" caption="Customer Segment" attribute="1" defaultMemberUniqueName="[Range 2].[Customer Segment].[All]" allUniqueName="[Range 2].[Customer Segment].[All]" dimensionUniqueName="[Range 2]" displayFolder="" count="0" memberValueDatatype="130" unbalanced="0"/>
    <cacheHierarchy uniqueName="[Range 2].[Channel]" caption="Channel" attribute="1" defaultMemberUniqueName="[Range 2].[Channel].[All]" allUniqueName="[Range 2].[Channel].[All]" dimensionUniqueName="[Range 2]" displayFolder="" count="0" memberValueDatatype="130" unbalanced="0"/>
    <cacheHierarchy uniqueName="[Range 2].[Salesperson]" caption="Salesperson" attribute="1" defaultMemberUniqueName="[Range 2].[Salesperson].[All]" allUniqueName="[Range 2].[Salesperson].[All]" dimensionUniqueName="[Range 2]" displayFolder="" count="0" memberValueDatatype="130" unbalanced="0"/>
    <cacheHierarchy uniqueName="[Range 2].[ProductCategory]" caption="ProductCategory" attribute="1" defaultMemberUniqueName="[Range 2].[ProductCategory].[All]" allUniqueName="[Range 2].[ProductCategory].[All]" dimensionUniqueName="[Range 2]" displayFolder="" count="0" memberValueDatatype="130" unbalanced="0"/>
    <cacheHierarchy uniqueName="[Range 2].[Price Brand]" caption="Price Brand" attribute="1" defaultMemberUniqueName="[Range 2].[Price Brand].[All]" allUniqueName="[Range 2].[Price Brand].[All]" dimensionUniqueName="[Range 2]" displayFolder="" count="0" memberValueDatatype="130" unbalanced="0"/>
    <cacheHierarchy uniqueName="[Range 2].[SKU]" caption="SKU" attribute="1" defaultMemberUniqueName="[Range 2].[SKU].[All]" allUniqueName="[Range 2].[SKU].[All]" dimensionUniqueName="[Range 2]" displayFolder="" count="0" memberValueDatatype="130" unbalanced="0"/>
    <cacheHierarchy uniqueName="[Range 2].[UnitCost]" caption="UnitCost" attribute="1" defaultMemberUniqueName="[Range 2].[UnitCost].[All]" allUniqueName="[Range 2].[UnitCost].[All]" dimensionUniqueName="[Range 2]" displayFolder="" count="0" memberValueDatatype="5" unbalanced="0"/>
    <cacheHierarchy uniqueName="[Range 2].[UnitPrice]" caption="UnitPrice" attribute="1" defaultMemberUniqueName="[Range 2].[UnitPrice].[All]" allUniqueName="[Range 2].[UnitPrice].[All]" dimensionUniqueName="[Range 2]" displayFolder="" count="0" memberValueDatatype="5" unbalanced="0"/>
    <cacheHierarchy uniqueName="[Range 2].[DiscountPct]" caption="DiscountPct" attribute="1" defaultMemberUniqueName="[Range 2].[DiscountPct].[All]" allUniqueName="[Range 2].[DiscountPct].[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Gross Revenue]" caption="Sum of Gross Revenue" measure="1" displayFolder="" measureGroup="Range" count="0" hidden="1">
      <extLst>
        <ext xmlns:x15="http://schemas.microsoft.com/office/spreadsheetml/2010/11/main" uri="{B97F6D7D-B522-45F9-BDA1-12C45D357490}">
          <x15:cacheHierarchy aggregatedColumn="6"/>
        </ext>
      </extLst>
    </cacheHierarchy>
    <cacheHierarchy uniqueName="[Measures].[Count of SKU]" caption="Count of SKU" measure="1" displayFolder="" measureGroup="Range" count="0" hidden="1">
      <extLst>
        <ext xmlns:x15="http://schemas.microsoft.com/office/spreadsheetml/2010/11/main" uri="{B97F6D7D-B522-45F9-BDA1-12C45D357490}">
          <x15:cacheHierarchy aggregatedColumn="1"/>
        </ext>
      </extLst>
    </cacheHierarchy>
    <cacheHierarchy uniqueName="[Measures].[Average of Gross Revenue]" caption="Average of Gross Revenue" measure="1" displayFolder="" measureGroup="Range" count="0" hidden="1">
      <extLst>
        <ext xmlns:x15="http://schemas.microsoft.com/office/spreadsheetml/2010/11/main" uri="{B97F6D7D-B522-45F9-BDA1-12C45D357490}">
          <x15:cacheHierarchy aggregatedColumn="6"/>
        </ext>
      </extLst>
    </cacheHierarchy>
    <cacheHierarchy uniqueName="[Measures].[Sum of Gross Revenue 2]" caption="Sum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Gross profit]" caption="Sum of Gross profit" measure="1" displayFolder="" measureGroup="Range 1" count="0" hidden="1">
      <extLst>
        <ext xmlns:x15="http://schemas.microsoft.com/office/spreadsheetml/2010/11/main" uri="{B97F6D7D-B522-45F9-BDA1-12C45D357490}">
          <x15:cacheHierarchy aggregatedColumn="23"/>
        </ext>
      </extLst>
    </cacheHierarchy>
    <cacheHierarchy uniqueName="[Measures].[Count of Gross profit]" caption="Count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profit]" caption="Average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Revenue 2]" caption="Average of Gross Revenue 2" measure="1" displayFolder="" measureGroup="Range 1" count="0" oneField="1" hidden="1">
      <fieldsUsage count="1">
        <fieldUsage x="6"/>
      </fieldsUsage>
      <extLst>
        <ext xmlns:x15="http://schemas.microsoft.com/office/spreadsheetml/2010/11/main" uri="{B97F6D7D-B522-45F9-BDA1-12C45D357490}">
          <x15:cacheHierarchy aggregatedColumn="21"/>
        </ext>
      </extLst>
    </cacheHierarchy>
    <cacheHierarchy uniqueName="[Measures].[Sum of Lead time date]" caption="Sum of Lead time date" measure="1" displayFolder="" measureGroup="Range 2" count="0" hidden="1">
      <extLst>
        <ext xmlns:x15="http://schemas.microsoft.com/office/spreadsheetml/2010/11/main" uri="{B97F6D7D-B522-45F9-BDA1-12C45D357490}">
          <x15:cacheHierarchy aggregatedColumn="32"/>
        </ext>
      </extLst>
    </cacheHierarchy>
    <cacheHierarchy uniqueName="[Measures].[Count of Lead time date]" caption="Count of Lead time date" measure="1" displayFolder="" measureGroup="Range 2" count="0" hidden="1">
      <extLst>
        <ext xmlns:x15="http://schemas.microsoft.com/office/spreadsheetml/2010/11/main" uri="{B97F6D7D-B522-45F9-BDA1-12C45D357490}">
          <x15:cacheHierarchy aggregatedColumn="32"/>
        </ext>
      </extLst>
    </cacheHierarchy>
    <cacheHierarchy uniqueName="[Measures].[Sum of Gross profit 2]" caption="Sum of Gross profit 2" measure="1" displayFolder="" measureGroup="Range" count="0" hidden="1">
      <extLst>
        <ext xmlns:x15="http://schemas.microsoft.com/office/spreadsheetml/2010/11/main" uri="{B97F6D7D-B522-45F9-BDA1-12C45D357490}">
          <x15:cacheHierarchy aggregatedColumn="8"/>
        </ext>
      </extLst>
    </cacheHierarchy>
    <cacheHierarchy uniqueName="[Measures].[Average of Gross profit 2]" caption="Average of Gross profit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5.786685995372" backgroundQuery="1" createdVersion="8" refreshedVersion="8" minRefreshableVersion="3" recordCount="0" supportSubquery="1" supportAdvancedDrill="1" xr:uid="{2D658177-7C6F-40CE-9801-76A82EC838AF}">
  <cacheSource type="external" connectionId="1"/>
  <cacheFields count="4">
    <cacheField name="[Range].[ProductCategory].[ProductCategory]" caption="ProductCategory" numFmtId="0" level="1">
      <sharedItems count="7">
        <s v="Accessories"/>
        <s v="Components"/>
        <s v="Laptops"/>
        <s v="Monitors"/>
        <s v="Networking"/>
        <s v="Phones"/>
        <s v="Printers"/>
      </sharedItems>
    </cacheField>
    <cacheField name="[Measures].[Count of SKU]" caption="Count of SKU" numFmtId="0" hierarchy="52" level="32767"/>
    <cacheField name="[Measures].[Average of Gross Revenue]" caption="Average of Gross Revenue" numFmtId="0" hierarchy="53" level="32767"/>
    <cacheField name="[Range 2].[Region].[Region]" caption="Region" numFmtId="0" hierarchy="33" level="1">
      <sharedItems count="4">
        <s v="Africa"/>
        <s v="Americas"/>
        <s v="Asia"/>
        <s v="Europe"/>
      </sharedItems>
    </cacheField>
  </cacheFields>
  <cacheHierarchies count="63">
    <cacheHierarchy uniqueName="[Range].[ProductCategory]" caption="ProductCategory" attribute="1" defaultMemberUniqueName="[Range].[ProductCategory].[All]" allUniqueName="[Range].[ProductCategory].[All]" dimensionUniqueName="[Range]" displayFolder="" count="2" memberValueDatatype="130" unbalanced="0">
      <fieldsUsage count="2">
        <fieldUsage x="-1"/>
        <fieldUsage x="0"/>
      </fieldsUsage>
    </cacheHierarchy>
    <cacheHierarchy uniqueName="[Range].[SKU]" caption="SKU" attribute="1" defaultMemberUniqueName="[Range].[SKU].[All]" allUniqueName="[Range].[SKU].[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DiscountPct]" caption="DiscountPct" attribute="1" defaultMemberUniqueName="[Range].[DiscountPct].[All]" allUniqueName="[Range].[DiscountPc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Gross Revenue]" caption="Gross Revenue" attribute="1" defaultMemberUniqueName="[Range].[Gross Revenue].[All]" allUniqueName="[Range].[Gross Revenue].[All]" dimensionUniqueName="[Range]" displayFolder="" count="0" memberValueDatatype="5" unbalanced="0"/>
    <cacheHierarchy uniqueName="[Range].[Cost of Goods]" caption="Cost of Goods" attribute="1" defaultMemberUniqueName="[Range].[Cost of Goods].[All]" allUniqueName="[Range].[Cost of Good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Margin pct]" caption="Margin pct" attribute="1" defaultMemberUniqueName="[Range].[Margin pct].[All]" allUniqueName="[Range].[Margin pc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Required Date]" caption="Required Date" attribute="1" time="1" defaultMemberUniqueName="[Range 1].[Required Date].[All]" allUniqueName="[Range 1].[Required Date].[All]" dimensionUniqueName="[Range 1]" displayFolder="" count="0" memberValueDatatype="7" unbalanced="0"/>
    <cacheHierarchy uniqueName="[Range 1].[Quarter 1]" caption="Quarter 1" attribute="1" defaultMemberUniqueName="[Range 1].[Quarter 1].[All]" allUniqueName="[Range 1].[Quarter 1].[All]" dimensionUniqueName="[Range 1]" displayFolder="" count="0" memberValueDatatype="130"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ProductCategory]" caption="ProductCategory" attribute="1" defaultMemberUniqueName="[Range 1].[ProductCategory].[All]" allUniqueName="[Range 1].[Product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Cost]" caption="UnitCost" attribute="1" defaultMemberUniqueName="[Range 1].[UnitCost].[All]" allUniqueName="[Range 1].[UnitCost].[All]" dimensionUniqueName="[Range 1]" displayFolder="" count="0" memberValueDatatype="5" unbalanced="0"/>
    <cacheHierarchy uniqueName="[Range 1].[UnitPrice]" caption="UnitPrice" attribute="1" defaultMemberUniqueName="[Range 1].[UnitPrice].[All]" allUniqueName="[Range 1].[UnitPrice].[All]" dimensionUniqueName="[Range 1]" displayFolder="" count="0" memberValueDatatype="5" unbalanced="0"/>
    <cacheHierarchy uniqueName="[Range 1].[DiscountPct]" caption="DiscountPct" attribute="1" defaultMemberUniqueName="[Range 1].[DiscountPct].[All]" allUniqueName="[Range 1].[DiscountPct].[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Gross Revenue]" caption="Gross Revenue" attribute="1" defaultMemberUniqueName="[Range 1].[Gross Revenue].[All]" allUniqueName="[Range 1].[Gross Revenue].[All]" dimensionUniqueName="[Range 1]" displayFolder="" count="0" memberValueDatatype="5" unbalanced="0"/>
    <cacheHierarchy uniqueName="[Range 1].[Cost of Goods]" caption="Cost of Goods" attribute="1" defaultMemberUniqueName="[Range 1].[Cost of Goods].[All]" allUniqueName="[Range 1].[Cost of Goods].[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Margin pct]" caption="Margin pct" attribute="1" defaultMemberUniqueName="[Range 1].[Margin pct].[All]" allUniqueName="[Range 1].[Margin pc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ID]" caption="Order ID" attribute="1" defaultMemberUniqueName="[Range 2].[Order ID].[All]" allUniqueName="[Range 2].[Order ID].[All]" dimensionUniqueName="[Range 2]"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quired Date]" caption="Required Date" attribute="1" time="1" defaultMemberUniqueName="[Range 2].[Required Date].[All]" allUniqueName="[Range 2].[Required Date].[All]" dimensionUniqueName="[Range 2]" displayFolder="" count="0" memberValueDatatype="7" unbalanced="0"/>
    <cacheHierarchy uniqueName="[Range 2].[Quarter 1]" caption="Quarter 1" attribute="1" defaultMemberUniqueName="[Range 2].[Quarter 1].[All]" allUniqueName="[Range 2].[Quarter 1].[All]" dimensionUniqueName="[Range 2]" displayFolder="" count="0" memberValueDatatype="130" unbalanced="0"/>
    <cacheHierarchy uniqueName="[Range 2].[Lead time date]" caption="Lead time date" attribute="1" defaultMemberUniqueName="[Range 2].[Lead time date].[All]" allUniqueName="[Range 2].[Lead time date].[All]" dimensionUniqueName="[Range 2]" displayFolder="" count="0" memberValueDatatype="20" unbalanced="0"/>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Country]" caption="Country" attribute="1" defaultMemberUniqueName="[Range 2].[Country].[All]" allUniqueName="[Range 2].[Country].[All]" dimensionUniqueName="[Range 2]" displayFolder="" count="0" memberValueDatatype="130" unbalanced="0"/>
    <cacheHierarchy uniqueName="[Range 2].[City]" caption="City" attribute="1" defaultMemberUniqueName="[Range 2].[City].[All]" allUniqueName="[Range 2].[City].[All]" dimensionUniqueName="[Range 2]" displayFolder="" count="0" memberValueDatatype="130" unbalanced="0"/>
    <cacheHierarchy uniqueName="[Range 2].[Customer Segment]" caption="Customer Segment" attribute="1" defaultMemberUniqueName="[Range 2].[Customer Segment].[All]" allUniqueName="[Range 2].[Customer Segment].[All]" dimensionUniqueName="[Range 2]" displayFolder="" count="0" memberValueDatatype="130" unbalanced="0"/>
    <cacheHierarchy uniqueName="[Range 2].[Channel]" caption="Channel" attribute="1" defaultMemberUniqueName="[Range 2].[Channel].[All]" allUniqueName="[Range 2].[Channel].[All]" dimensionUniqueName="[Range 2]" displayFolder="" count="0" memberValueDatatype="130" unbalanced="0"/>
    <cacheHierarchy uniqueName="[Range 2].[Salesperson]" caption="Salesperson" attribute="1" defaultMemberUniqueName="[Range 2].[Salesperson].[All]" allUniqueName="[Range 2].[Salesperson].[All]" dimensionUniqueName="[Range 2]" displayFolder="" count="0" memberValueDatatype="130" unbalanced="0"/>
    <cacheHierarchy uniqueName="[Range 2].[ProductCategory]" caption="ProductCategory" attribute="1" defaultMemberUniqueName="[Range 2].[ProductCategory].[All]" allUniqueName="[Range 2].[ProductCategory].[All]" dimensionUniqueName="[Range 2]" displayFolder="" count="0" memberValueDatatype="130" unbalanced="0"/>
    <cacheHierarchy uniqueName="[Range 2].[Price Brand]" caption="Price Brand" attribute="1" defaultMemberUniqueName="[Range 2].[Price Brand].[All]" allUniqueName="[Range 2].[Price Brand].[All]" dimensionUniqueName="[Range 2]" displayFolder="" count="0" memberValueDatatype="130" unbalanced="0"/>
    <cacheHierarchy uniqueName="[Range 2].[SKU]" caption="SKU" attribute="1" defaultMemberUniqueName="[Range 2].[SKU].[All]" allUniqueName="[Range 2].[SKU].[All]" dimensionUniqueName="[Range 2]" displayFolder="" count="0" memberValueDatatype="130" unbalanced="0"/>
    <cacheHierarchy uniqueName="[Range 2].[UnitCost]" caption="UnitCost" attribute="1" defaultMemberUniqueName="[Range 2].[UnitCost].[All]" allUniqueName="[Range 2].[UnitCost].[All]" dimensionUniqueName="[Range 2]" displayFolder="" count="0" memberValueDatatype="5" unbalanced="0"/>
    <cacheHierarchy uniqueName="[Range 2].[UnitPrice]" caption="UnitPrice" attribute="1" defaultMemberUniqueName="[Range 2].[UnitPrice].[All]" allUniqueName="[Range 2].[UnitPrice].[All]" dimensionUniqueName="[Range 2]" displayFolder="" count="0" memberValueDatatype="5" unbalanced="0"/>
    <cacheHierarchy uniqueName="[Range 2].[DiscountPct]" caption="DiscountPct" attribute="1" defaultMemberUniqueName="[Range 2].[DiscountPct].[All]" allUniqueName="[Range 2].[DiscountPct].[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Gross Revenue]" caption="Sum of Gross Revenue" measure="1" displayFolder="" measureGroup="Range" count="0" hidden="1">
      <extLst>
        <ext xmlns:x15="http://schemas.microsoft.com/office/spreadsheetml/2010/11/main" uri="{B97F6D7D-B522-45F9-BDA1-12C45D357490}">
          <x15:cacheHierarchy aggregatedColumn="6"/>
        </ext>
      </extLst>
    </cacheHierarchy>
    <cacheHierarchy uniqueName="[Measures].[Count of SKU]" caption="Count of SKU"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Gross Revenue]" caption="Average of Gross Revenue"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Gross Revenue 2]" caption="Sum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Gross profit]" caption="Sum of Gross profit" measure="1" displayFolder="" measureGroup="Range 1" count="0" hidden="1">
      <extLst>
        <ext xmlns:x15="http://schemas.microsoft.com/office/spreadsheetml/2010/11/main" uri="{B97F6D7D-B522-45F9-BDA1-12C45D357490}">
          <x15:cacheHierarchy aggregatedColumn="23"/>
        </ext>
      </extLst>
    </cacheHierarchy>
    <cacheHierarchy uniqueName="[Measures].[Count of Gross profit]" caption="Count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profit]" caption="Average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Revenue 2]" caption="Average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Lead time date]" caption="Sum of Lead time date" measure="1" displayFolder="" measureGroup="Range 2" count="0" hidden="1">
      <extLst>
        <ext xmlns:x15="http://schemas.microsoft.com/office/spreadsheetml/2010/11/main" uri="{B97F6D7D-B522-45F9-BDA1-12C45D357490}">
          <x15:cacheHierarchy aggregatedColumn="32"/>
        </ext>
      </extLst>
    </cacheHierarchy>
    <cacheHierarchy uniqueName="[Measures].[Count of Lead time date]" caption="Count of Lead time date" measure="1" displayFolder="" measureGroup="Range 2" count="0" hidden="1">
      <extLst>
        <ext xmlns:x15="http://schemas.microsoft.com/office/spreadsheetml/2010/11/main" uri="{B97F6D7D-B522-45F9-BDA1-12C45D357490}">
          <x15:cacheHierarchy aggregatedColumn="32"/>
        </ext>
      </extLst>
    </cacheHierarchy>
    <cacheHierarchy uniqueName="[Measures].[Sum of Gross profit 2]" caption="Sum of Gross profit 2" measure="1" displayFolder="" measureGroup="Range" count="0" hidden="1">
      <extLst>
        <ext xmlns:x15="http://schemas.microsoft.com/office/spreadsheetml/2010/11/main" uri="{B97F6D7D-B522-45F9-BDA1-12C45D357490}">
          <x15:cacheHierarchy aggregatedColumn="8"/>
        </ext>
      </extLst>
    </cacheHierarchy>
    <cacheHierarchy uniqueName="[Measures].[Average of Gross profit 2]" caption="Average of Gross profit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5.789699537039" backgroundQuery="1" createdVersion="8" refreshedVersion="8" minRefreshableVersion="3" recordCount="0" supportSubquery="1" supportAdvancedDrill="1" xr:uid="{BADE6060-23CF-43FE-A19D-428175A4666C}">
  <cacheSource type="external" connectionId="1"/>
  <cacheFields count="5">
    <cacheField name="[Range 2].[Channel].[Channel]" caption="Channel" numFmtId="0" hierarchy="37" level="1">
      <sharedItems count="5">
        <s v="Direct"/>
        <s v="Distributor"/>
        <s v="Marketplace"/>
        <s v="Online"/>
        <s v="Retail"/>
      </sharedItems>
    </cacheField>
    <cacheField name="[Range 2].[Region].[Region]" caption="Region" numFmtId="0" hierarchy="33" level="1">
      <sharedItems count="4">
        <s v="Africa"/>
        <s v="Americas"/>
        <s v="Asia"/>
        <s v="Europe"/>
      </sharedItems>
    </cacheField>
    <cacheField name="[Range 1].[ProductCategory].[ProductCategory]" caption="ProductCategory" numFmtId="0" hierarchy="15" level="1">
      <sharedItems containsSemiMixedTypes="0" containsNonDate="0" containsString="0"/>
    </cacheField>
    <cacheField name="[Range].[ProductCategory].[ProductCategory]" caption="ProductCategory" numFmtId="0" level="1">
      <sharedItems containsSemiMixedTypes="0" containsNonDate="0" containsString="0"/>
    </cacheField>
    <cacheField name="[Measures].[Sum of Gross profit 2]" caption="Sum of Gross profit 2" numFmtId="0" hierarchy="61" level="32767"/>
  </cacheFields>
  <cacheHierarchies count="63">
    <cacheHierarchy uniqueName="[Range].[ProductCategory]" caption="ProductCategory" attribute="1" defaultMemberUniqueName="[Range].[ProductCategory].[All]" allUniqueName="[Range].[ProductCategory].[All]" dimensionUniqueName="[Range]" displayFolder="" count="2" memberValueDatatype="130" unbalanced="0">
      <fieldsUsage count="2">
        <fieldUsage x="-1"/>
        <fieldUsage x="3"/>
      </fieldsUsage>
    </cacheHierarchy>
    <cacheHierarchy uniqueName="[Range].[SKU]" caption="SKU" attribute="1" defaultMemberUniqueName="[Range].[SKU].[All]" allUniqueName="[Range].[SKU].[All]" dimensionUniqueName="[Range]" displayFolder="" count="2" memberValueDatatype="130" unbalanced="0"/>
    <cacheHierarchy uniqueName="[Range].[UnitCost]" caption="UnitCost" attribute="1" defaultMemberUniqueName="[Range].[UnitCost].[All]" allUniqueName="[Range].[UnitCost].[All]" dimensionUniqueName="[Range]" displayFolder="" count="2" memberValueDatatype="5" unbalanced="0"/>
    <cacheHierarchy uniqueName="[Range].[UnitPrice]" caption="UnitPrice" attribute="1" defaultMemberUniqueName="[Range].[UnitPrice].[All]" allUniqueName="[Range].[UnitPrice].[All]" dimensionUniqueName="[Range]" displayFolder="" count="2" memberValueDatatype="5" unbalanced="0"/>
    <cacheHierarchy uniqueName="[Range].[DiscountPct]" caption="DiscountPct" attribute="1" defaultMemberUniqueName="[Range].[DiscountPct].[All]" allUniqueName="[Range].[DiscountPct].[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Gross Revenue]" caption="Gross Revenue" attribute="1" defaultMemberUniqueName="[Range].[Gross Revenue].[All]" allUniqueName="[Range].[Gross Revenue].[All]" dimensionUniqueName="[Range]" displayFolder="" count="2" memberValueDatatype="5" unbalanced="0"/>
    <cacheHierarchy uniqueName="[Range].[Cost of Goods]" caption="Cost of Goods" attribute="1" defaultMemberUniqueName="[Range].[Cost of Goods].[All]" allUniqueName="[Range].[Cost of Goods].[All]" dimensionUniqueName="[Range]" displayFolder="" count="2" memberValueDatatype="5" unbalanced="0"/>
    <cacheHierarchy uniqueName="[Range].[Gross profit]" caption="Gross profit" attribute="1" defaultMemberUniqueName="[Range].[Gross profit].[All]" allUniqueName="[Range].[Gross profit].[All]" dimensionUniqueName="[Range]" displayFolder="" count="2" memberValueDatatype="5" unbalanced="0"/>
    <cacheHierarchy uniqueName="[Range].[Margin pct]" caption="Margin pct" attribute="1" defaultMemberUniqueName="[Range].[Margin pct].[All]" allUniqueName="[Range].[Margin pct].[All]" dimensionUniqueName="[Range]" displayFolder="" count="2" memberValueDatatype="5" unbalanced="0"/>
    <cacheHierarchy uniqueName="[Range 1].[Order ID]" caption="Order ID" attribute="1" defaultMemberUniqueName="[Range 1].[Order ID].[All]" allUniqueName="[Range 1].[Order ID].[All]" dimensionUniqueName="[Range 1]" displayFolder="" count="2" memberValueDatatype="130" unbalanced="0"/>
    <cacheHierarchy uniqueName="[Range 1].[Order Date]" caption="Order Date" attribute="1" time="1" defaultMemberUniqueName="[Range 1].[Order Date].[All]" allUniqueName="[Range 1].[Order Date].[All]" dimensionUniqueName="[Range 1]" displayFolder="" count="2" memberValueDatatype="7" unbalanced="0"/>
    <cacheHierarchy uniqueName="[Range 1].[Required Date]" caption="Required Date" attribute="1" time="1" defaultMemberUniqueName="[Range 1].[Required Date].[All]" allUniqueName="[Range 1].[Required Date].[All]" dimensionUniqueName="[Range 1]" displayFolder="" count="2" memberValueDatatype="7" unbalanced="0"/>
    <cacheHierarchy uniqueName="[Range 1].[Quarter 1]" caption="Quarter 1" attribute="1" defaultMemberUniqueName="[Range 1].[Quarter 1].[All]" allUniqueName="[Range 1].[Quarter 1].[All]" dimensionUniqueName="[Range 1]" displayFolder="" count="2" memberValueDatatype="130" unbalanced="0"/>
    <cacheHierarchy uniqueName="[Range 1].[Salesperson]" caption="Salesperson" attribute="1" defaultMemberUniqueName="[Range 1].[Salesperson].[All]" allUniqueName="[Range 1].[Salesperson].[All]" dimensionUniqueName="[Range 1]" displayFolder="" count="2" memberValueDatatype="130" unbalanced="0"/>
    <cacheHierarchy uniqueName="[Range 1].[ProductCategory]" caption="ProductCategory" attribute="1" defaultMemberUniqueName="[Range 1].[ProductCategory].[All]" allUniqueName="[Range 1].[ProductCategory].[All]" dimensionUniqueName="[Range 1]" displayFolder="" count="2" memberValueDatatype="130" unbalanced="0">
      <fieldsUsage count="2">
        <fieldUsage x="-1"/>
        <fieldUsage x="2"/>
      </fieldsUsage>
    </cacheHierarchy>
    <cacheHierarchy uniqueName="[Range 1].[SKU]" caption="SKU" attribute="1" defaultMemberUniqueName="[Range 1].[SKU].[All]" allUniqueName="[Range 1].[SKU].[All]" dimensionUniqueName="[Range 1]" displayFolder="" count="2" memberValueDatatype="130" unbalanced="0"/>
    <cacheHierarchy uniqueName="[Range 1].[UnitCost]" caption="UnitCost" attribute="1" defaultMemberUniqueName="[Range 1].[UnitCost].[All]" allUniqueName="[Range 1].[UnitCost].[All]" dimensionUniqueName="[Range 1]" displayFolder="" count="2" memberValueDatatype="5" unbalanced="0"/>
    <cacheHierarchy uniqueName="[Range 1].[UnitPrice]" caption="UnitPrice" attribute="1" defaultMemberUniqueName="[Range 1].[UnitPrice].[All]" allUniqueName="[Range 1].[UnitPrice].[All]" dimensionUniqueName="[Range 1]" displayFolder="" count="2" memberValueDatatype="5" unbalanced="0"/>
    <cacheHierarchy uniqueName="[Range 1].[DiscountPct]" caption="DiscountPct" attribute="1" defaultMemberUniqueName="[Range 1].[DiscountPct].[All]" allUniqueName="[Range 1].[DiscountPct].[All]" dimensionUniqueName="[Range 1]" displayFolder="" count="2" memberValueDatatype="5" unbalanced="0"/>
    <cacheHierarchy uniqueName="[Range 1].[Quantity]" caption="Quantity" attribute="1" defaultMemberUniqueName="[Range 1].[Quantity].[All]" allUniqueName="[Range 1].[Quantity].[All]" dimensionUniqueName="[Range 1]" displayFolder="" count="2" memberValueDatatype="20" unbalanced="0"/>
    <cacheHierarchy uniqueName="[Range 1].[Gross Revenue]" caption="Gross Revenue" attribute="1" defaultMemberUniqueName="[Range 1].[Gross Revenue].[All]" allUniqueName="[Range 1].[Gross Revenue].[All]" dimensionUniqueName="[Range 1]" displayFolder="" count="2" memberValueDatatype="5" unbalanced="0"/>
    <cacheHierarchy uniqueName="[Range 1].[Cost of Goods]" caption="Cost of Goods" attribute="1" defaultMemberUniqueName="[Range 1].[Cost of Goods].[All]" allUniqueName="[Range 1].[Cost of Goods].[All]" dimensionUniqueName="[Range 1]" displayFolder="" count="2" memberValueDatatype="5" unbalanced="0"/>
    <cacheHierarchy uniqueName="[Range 1].[Gross profit]" caption="Gross profit" attribute="1" defaultMemberUniqueName="[Range 1].[Gross profit].[All]" allUniqueName="[Range 1].[Gross profit].[All]" dimensionUniqueName="[Range 1]" displayFolder="" count="2" memberValueDatatype="5" unbalanced="0"/>
    <cacheHierarchy uniqueName="[Range 1].[Margin pct]" caption="Margin pct" attribute="1" defaultMemberUniqueName="[Range 1].[Margin pct].[All]" allUniqueName="[Range 1].[Margin pct].[All]" dimensionUniqueName="[Range 1]" displayFolder="" count="2"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cacheHierarchy uniqueName="[Range 1].[Order Date (Quarter)]" caption="Order Date (Quarter)" attribute="1" defaultMemberUniqueName="[Range 1].[Order Date (Quarter)].[All]" allUniqueName="[Range 1].[Order Date (Quarter)].[All]" dimensionUniqueName="[Range 1]" displayFolder="" count="2" memberValueDatatype="130" unbalanced="0"/>
    <cacheHierarchy uniqueName="[Range 1].[Order Date (Month)]" caption="Order Date (Month)" attribute="1" defaultMemberUniqueName="[Range 1].[Order Date (Month)].[All]" allUniqueName="[Range 1].[Order Date (Month)].[All]" dimensionUniqueName="[Range 1]" displayFolder="" count="2" memberValueDatatype="130" unbalanced="0"/>
    <cacheHierarchy uniqueName="[Range 2].[Order ID]" caption="Order ID" attribute="1" defaultMemberUniqueName="[Range 2].[Order ID].[All]" allUniqueName="[Range 2].[Order ID].[All]" dimensionUniqueName="[Range 2]" displayFolder="" count="2" memberValueDatatype="130" unbalanced="0"/>
    <cacheHierarchy uniqueName="[Range 2].[Order Date]" caption="Order Date" attribute="1" time="1" defaultMemberUniqueName="[Range 2].[Order Date].[All]" allUniqueName="[Range 2].[Order Date].[All]" dimensionUniqueName="[Range 2]" displayFolder="" count="2" memberValueDatatype="7" unbalanced="0"/>
    <cacheHierarchy uniqueName="[Range 2].[Required Date]" caption="Required Date" attribute="1" time="1" defaultMemberUniqueName="[Range 2].[Required Date].[All]" allUniqueName="[Range 2].[Required Date].[All]" dimensionUniqueName="[Range 2]" displayFolder="" count="2" memberValueDatatype="7" unbalanced="0"/>
    <cacheHierarchy uniqueName="[Range 2].[Quarter 1]" caption="Quarter 1" attribute="1" defaultMemberUniqueName="[Range 2].[Quarter 1].[All]" allUniqueName="[Range 2].[Quarter 1].[All]" dimensionUniqueName="[Range 2]" displayFolder="" count="2" memberValueDatatype="130" unbalanced="0"/>
    <cacheHierarchy uniqueName="[Range 2].[Lead time date]" caption="Lead time date" attribute="1" defaultMemberUniqueName="[Range 2].[Lead time date].[All]" allUniqueName="[Range 2].[Lead time date].[All]" dimensionUniqueName="[Range 2]" displayFolder="" count="2" memberValueDatatype="20" unbalanced="0"/>
    <cacheHierarchy uniqueName="[Range 2].[Region]" caption="Region" attribute="1" defaultMemberUniqueName="[Range 2].[Region].[All]" allUniqueName="[Range 2].[Region].[All]" dimensionUniqueName="[Range 2]" displayFolder="" count="2" memberValueDatatype="130" unbalanced="0">
      <fieldsUsage count="2">
        <fieldUsage x="-1"/>
        <fieldUsage x="1"/>
      </fieldsUsage>
    </cacheHierarchy>
    <cacheHierarchy uniqueName="[Range 2].[Country]" caption="Country" attribute="1" defaultMemberUniqueName="[Range 2].[Country].[All]" allUniqueName="[Range 2].[Country].[All]" dimensionUniqueName="[Range 2]" displayFolder="" count="2" memberValueDatatype="130" unbalanced="0"/>
    <cacheHierarchy uniqueName="[Range 2].[City]" caption="City" attribute="1" defaultMemberUniqueName="[Range 2].[City].[All]" allUniqueName="[Range 2].[City].[All]" dimensionUniqueName="[Range 2]" displayFolder="" count="2" memberValueDatatype="130" unbalanced="0"/>
    <cacheHierarchy uniqueName="[Range 2].[Customer Segment]" caption="Customer Segment" attribute="1" defaultMemberUniqueName="[Range 2].[Customer Segment].[All]" allUniqueName="[Range 2].[Customer Segment].[All]" dimensionUniqueName="[Range 2]" displayFolder="" count="2" memberValueDatatype="130" unbalanced="0"/>
    <cacheHierarchy uniqueName="[Range 2].[Channel]" caption="Channel" attribute="1" defaultMemberUniqueName="[Range 2].[Channel].[All]" allUniqueName="[Range 2].[Channel].[All]" dimensionUniqueName="[Range 2]" displayFolder="" count="2" memberValueDatatype="130" unbalanced="0">
      <fieldsUsage count="2">
        <fieldUsage x="-1"/>
        <fieldUsage x="0"/>
      </fieldsUsage>
    </cacheHierarchy>
    <cacheHierarchy uniqueName="[Range 2].[Salesperson]" caption="Salesperson" attribute="1" defaultMemberUniqueName="[Range 2].[Salesperson].[All]" allUniqueName="[Range 2].[Salesperson].[All]" dimensionUniqueName="[Range 2]" displayFolder="" count="2" memberValueDatatype="130" unbalanced="0"/>
    <cacheHierarchy uniqueName="[Range 2].[ProductCategory]" caption="ProductCategory" attribute="1" defaultMemberUniqueName="[Range 2].[ProductCategory].[All]" allUniqueName="[Range 2].[ProductCategory].[All]" dimensionUniqueName="[Range 2]" displayFolder="" count="2" memberValueDatatype="130" unbalanced="0"/>
    <cacheHierarchy uniqueName="[Range 2].[Price Brand]" caption="Price Brand" attribute="1" defaultMemberUniqueName="[Range 2].[Price Brand].[All]" allUniqueName="[Range 2].[Price Brand].[All]" dimensionUniqueName="[Range 2]" displayFolder="" count="2" memberValueDatatype="130" unbalanced="0"/>
    <cacheHierarchy uniqueName="[Range 2].[SKU]" caption="SKU" attribute="1" defaultMemberUniqueName="[Range 2].[SKU].[All]" allUniqueName="[Range 2].[SKU].[All]" dimensionUniqueName="[Range 2]" displayFolder="" count="2" memberValueDatatype="130" unbalanced="0"/>
    <cacheHierarchy uniqueName="[Range 2].[UnitCost]" caption="UnitCost" attribute="1" defaultMemberUniqueName="[Range 2].[UnitCost].[All]" allUniqueName="[Range 2].[UnitCost].[All]" dimensionUniqueName="[Range 2]" displayFolder="" count="2" memberValueDatatype="5" unbalanced="0"/>
    <cacheHierarchy uniqueName="[Range 2].[UnitPrice]" caption="UnitPrice" attribute="1" defaultMemberUniqueName="[Range 2].[UnitPrice].[All]" allUniqueName="[Range 2].[UnitPrice].[All]" dimensionUniqueName="[Range 2]" displayFolder="" count="2" memberValueDatatype="5" unbalanced="0"/>
    <cacheHierarchy uniqueName="[Range 2].[DiscountPct]" caption="DiscountPct" attribute="1" defaultMemberUniqueName="[Range 2].[DiscountPct].[All]" allUniqueName="[Range 2].[DiscountPct].[All]" dimensionUniqueName="[Range 2]" displayFolder="" count="2" memberValueDatatype="5" unbalanced="0"/>
    <cacheHierarchy uniqueName="[Range 2].[Quantity]" caption="Quantity" attribute="1" defaultMemberUniqueName="[Range 2].[Quantity].[All]" allUniqueName="[Range 2].[Quantity].[All]" dimensionUniqueName="[Range 2]" displayFolder="" count="2" memberValueDatatype="20" unbalanced="0"/>
    <cacheHierarchy uniqueName="[Range 1].[Order Date (Month Index)]" caption="Order Date (Month Index)" attribute="1" defaultMemberUniqueName="[Range 1].[Order Date (Month Index)].[All]" allUniqueName="[Range 1].[Order Date (Month Index)].[All]" dimensionUniqueName="[Range 1]" displayFolder="" count="2"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Gross Revenue]" caption="Sum of Gross Revenue" measure="1" displayFolder="" measureGroup="Range" count="0" hidden="1">
      <extLst>
        <ext xmlns:x15="http://schemas.microsoft.com/office/spreadsheetml/2010/11/main" uri="{B97F6D7D-B522-45F9-BDA1-12C45D357490}">
          <x15:cacheHierarchy aggregatedColumn="6"/>
        </ext>
      </extLst>
    </cacheHierarchy>
    <cacheHierarchy uniqueName="[Measures].[Count of SKU]" caption="Count of SKU" measure="1" displayFolder="" measureGroup="Range" count="0" hidden="1">
      <extLst>
        <ext xmlns:x15="http://schemas.microsoft.com/office/spreadsheetml/2010/11/main" uri="{B97F6D7D-B522-45F9-BDA1-12C45D357490}">
          <x15:cacheHierarchy aggregatedColumn="1"/>
        </ext>
      </extLst>
    </cacheHierarchy>
    <cacheHierarchy uniqueName="[Measures].[Average of Gross Revenue]" caption="Average of Gross Revenue" measure="1" displayFolder="" measureGroup="Range" count="0" hidden="1">
      <extLst>
        <ext xmlns:x15="http://schemas.microsoft.com/office/spreadsheetml/2010/11/main" uri="{B97F6D7D-B522-45F9-BDA1-12C45D357490}">
          <x15:cacheHierarchy aggregatedColumn="6"/>
        </ext>
      </extLst>
    </cacheHierarchy>
    <cacheHierarchy uniqueName="[Measures].[Sum of Gross Revenue 2]" caption="Sum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Gross profit]" caption="Sum of Gross profit" measure="1" displayFolder="" measureGroup="Range 1" count="0" hidden="1">
      <extLst>
        <ext xmlns:x15="http://schemas.microsoft.com/office/spreadsheetml/2010/11/main" uri="{B97F6D7D-B522-45F9-BDA1-12C45D357490}">
          <x15:cacheHierarchy aggregatedColumn="23"/>
        </ext>
      </extLst>
    </cacheHierarchy>
    <cacheHierarchy uniqueName="[Measures].[Count of Gross profit]" caption="Count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profit]" caption="Average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Revenue 2]" caption="Average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Lead time date]" caption="Sum of Lead time date" measure="1" displayFolder="" measureGroup="Range 2" count="0" hidden="1">
      <extLst>
        <ext xmlns:x15="http://schemas.microsoft.com/office/spreadsheetml/2010/11/main" uri="{B97F6D7D-B522-45F9-BDA1-12C45D357490}">
          <x15:cacheHierarchy aggregatedColumn="32"/>
        </ext>
      </extLst>
    </cacheHierarchy>
    <cacheHierarchy uniqueName="[Measures].[Count of Lead time date]" caption="Count of Lead time date" measure="1" displayFolder="" measureGroup="Range 2" count="0" hidden="1">
      <extLst>
        <ext xmlns:x15="http://schemas.microsoft.com/office/spreadsheetml/2010/11/main" uri="{B97F6D7D-B522-45F9-BDA1-12C45D357490}">
          <x15:cacheHierarchy aggregatedColumn="32"/>
        </ext>
      </extLst>
    </cacheHierarchy>
    <cacheHierarchy uniqueName="[Measures].[Sum of Gross profit 2]" caption="Sum of Gross profit 2" measure="1" displayFolder="" measureGroup="Range" count="0" oneField="1" hidden="1">
      <fieldsUsage count="1">
        <fieldUsage x="4"/>
      </fieldsUsage>
      <extLst>
        <ext xmlns:x15="http://schemas.microsoft.com/office/spreadsheetml/2010/11/main" uri="{B97F6D7D-B522-45F9-BDA1-12C45D357490}">
          <x15:cacheHierarchy aggregatedColumn="8"/>
        </ext>
      </extLst>
    </cacheHierarchy>
    <cacheHierarchy uniqueName="[Measures].[Average of Gross profit 2]" caption="Average of Gross profit 2" measure="1" displayFolder="" measureGroup="Range"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3.901491087963" backgroundQuery="1" createdVersion="3" refreshedVersion="8" minRefreshableVersion="3" recordCount="0" supportSubquery="1" supportAdvancedDrill="1" xr:uid="{5D740468-4D69-46F6-B214-1BE4DC20A5CB}">
  <cacheSource type="external" connectionId="1">
    <extLst>
      <ext xmlns:x14="http://schemas.microsoft.com/office/spreadsheetml/2009/9/main" uri="{F057638F-6D5F-4e77-A914-E7F072B9BCA8}">
        <x14:sourceConnection name="ThisWorkbookDataModel"/>
      </ext>
    </extLst>
  </cacheSource>
  <cacheFields count="0"/>
  <cacheHierarchies count="59">
    <cacheHierarchy uniqueName="[Range].[ProductCategory]" caption="ProductCategory" attribute="1" defaultMemberUniqueName="[Range].[ProductCategory].[All]" allUniqueName="[Range].[ProductCategory].[All]" dimensionUniqueName="[Range]" displayFolder="" count="2" memberValueDatatype="130" unbalanced="0"/>
    <cacheHierarchy uniqueName="[Range].[SKU]" caption="SKU" attribute="1" defaultMemberUniqueName="[Range].[SKU].[All]" allUniqueName="[Range].[SKU].[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DiscountPct]" caption="DiscountPct" attribute="1" defaultMemberUniqueName="[Range].[DiscountPct].[All]" allUniqueName="[Range].[DiscountPc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Gross Revenue]" caption="Gross Revenue" attribute="1" defaultMemberUniqueName="[Range].[Gross Revenue].[All]" allUniqueName="[Range].[Gross Revenue].[All]" dimensionUniqueName="[Range]" displayFolder="" count="0" memberValueDatatype="5" unbalanced="0"/>
    <cacheHierarchy uniqueName="[Range].[Cost of Goods]" caption="Cost of Goods" attribute="1" defaultMemberUniqueName="[Range].[Cost of Goods].[All]" allUniqueName="[Range].[Cost of Good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Margin pct]" caption="Margin pct" attribute="1" defaultMemberUniqueName="[Range].[Margin pct].[All]" allUniqueName="[Range].[Margin pc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Required Date]" caption="Required Date" attribute="1" time="1" defaultMemberUniqueName="[Range 1].[Required Date].[All]" allUniqueName="[Range 1].[Required Date].[All]" dimensionUniqueName="[Range 1]" displayFolder="" count="0" memberValueDatatype="7" unbalanced="0"/>
    <cacheHierarchy uniqueName="[Range 1].[Quarter 1]" caption="Quarter 1" attribute="1" defaultMemberUniqueName="[Range 1].[Quarter 1].[All]" allUniqueName="[Range 1].[Quarter 1].[All]" dimensionUniqueName="[Range 1]" displayFolder="" count="0" memberValueDatatype="130" unbalanced="0"/>
    <cacheHierarchy uniqueName="[Range 1].[Salesperson]" caption="Salesperson" attribute="1" defaultMemberUniqueName="[Range 1].[Salesperson].[All]" allUniqueName="[Range 1].[Salesperson].[All]" dimensionUniqueName="[Range 1]" displayFolder="" count="2" memberValueDatatype="130" unbalanced="0"/>
    <cacheHierarchy uniqueName="[Range 1].[ProductCategory]" caption="ProductCategory" attribute="1" defaultMemberUniqueName="[Range 1].[ProductCategory].[All]" allUniqueName="[Range 1].[Product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Cost]" caption="UnitCost" attribute="1" defaultMemberUniqueName="[Range 1].[UnitCost].[All]" allUniqueName="[Range 1].[UnitCost].[All]" dimensionUniqueName="[Range 1]" displayFolder="" count="0" memberValueDatatype="5" unbalanced="0"/>
    <cacheHierarchy uniqueName="[Range 1].[UnitPrice]" caption="UnitPrice" attribute="1" defaultMemberUniqueName="[Range 1].[UnitPrice].[All]" allUniqueName="[Range 1].[UnitPrice].[All]" dimensionUniqueName="[Range 1]" displayFolder="" count="0" memberValueDatatype="5" unbalanced="0"/>
    <cacheHierarchy uniqueName="[Range 1].[DiscountPct]" caption="DiscountPct" attribute="1" defaultMemberUniqueName="[Range 1].[DiscountPct].[All]" allUniqueName="[Range 1].[DiscountPct].[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Gross Revenue]" caption="Gross Revenue" attribute="1" defaultMemberUniqueName="[Range 1].[Gross Revenue].[All]" allUniqueName="[Range 1].[Gross Revenue].[All]" dimensionUniqueName="[Range 1]" displayFolder="" count="0" memberValueDatatype="5" unbalanced="0"/>
    <cacheHierarchy uniqueName="[Range 1].[Cost of Goods]" caption="Cost of Goods" attribute="1" defaultMemberUniqueName="[Range 1].[Cost of Goods].[All]" allUniqueName="[Range 1].[Cost of Goods].[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Margin pct]" caption="Margin pct" attribute="1" defaultMemberUniqueName="[Range 1].[Margin pct].[All]" allUniqueName="[Range 1].[Margin pc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ID]" caption="Order ID" attribute="1" defaultMemberUniqueName="[Range 2].[Order ID].[All]" allUniqueName="[Range 2].[Order ID].[All]" dimensionUniqueName="[Range 2]"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quired Date]" caption="Required Date" attribute="1" time="1" defaultMemberUniqueName="[Range 2].[Required Date].[All]" allUniqueName="[Range 2].[Required Date].[All]" dimensionUniqueName="[Range 2]" displayFolder="" count="0" memberValueDatatype="7" unbalanced="0"/>
    <cacheHierarchy uniqueName="[Range 2].[Quarter 1]" caption="Quarter 1" attribute="1" defaultMemberUniqueName="[Range 2].[Quarter 1].[All]" allUniqueName="[Range 2].[Quarter 1].[All]" dimensionUniqueName="[Range 2]" displayFolder="" count="0" memberValueDatatype="130" unbalanced="0"/>
    <cacheHierarchy uniqueName="[Range 2].[Lead time date]" caption="Lead time date" attribute="1" defaultMemberUniqueName="[Range 2].[Lead time date].[All]" allUniqueName="[Range 2].[Lead time date].[All]" dimensionUniqueName="[Range 2]" displayFolder="" count="0" memberValueDatatype="20" unbalanced="0"/>
    <cacheHierarchy uniqueName="[Range 2].[Region]" caption="Region" attribute="1" defaultMemberUniqueName="[Range 2].[Region].[All]" allUniqueName="[Range 2].[Region].[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City]" caption="City" attribute="1" defaultMemberUniqueName="[Range 2].[City].[All]" allUniqueName="[Range 2].[City].[All]" dimensionUniqueName="[Range 2]" displayFolder="" count="0" memberValueDatatype="130" unbalanced="0"/>
    <cacheHierarchy uniqueName="[Range 2].[Customer Segment]" caption="Customer Segment" attribute="1" defaultMemberUniqueName="[Range 2].[Customer Segment].[All]" allUniqueName="[Range 2].[Customer Segment].[All]" dimensionUniqueName="[Range 2]" displayFolder="" count="0" memberValueDatatype="130" unbalanced="0"/>
    <cacheHierarchy uniqueName="[Range 2].[Channel]" caption="Channel" attribute="1" defaultMemberUniqueName="[Range 2].[Channel].[All]" allUniqueName="[Range 2].[Channel].[All]" dimensionUniqueName="[Range 2]" displayFolder="" count="2" memberValueDatatype="130" unbalanced="0"/>
    <cacheHierarchy uniqueName="[Range 2].[Salesperson]" caption="Salesperson" attribute="1" defaultMemberUniqueName="[Range 2].[Salesperson].[All]" allUniqueName="[Range 2].[Salesperson].[All]" dimensionUniqueName="[Range 2]" displayFolder="" count="0" memberValueDatatype="130" unbalanced="0"/>
    <cacheHierarchy uniqueName="[Range 2].[ProductCategory]" caption="ProductCategory" attribute="1" defaultMemberUniqueName="[Range 2].[ProductCategory].[All]" allUniqueName="[Range 2].[ProductCategory].[All]" dimensionUniqueName="[Range 2]" displayFolder="" count="0" memberValueDatatype="130" unbalanced="0"/>
    <cacheHierarchy uniqueName="[Range 2].[Price Brand]" caption="Price Brand" attribute="1" defaultMemberUniqueName="[Range 2].[Price Brand].[All]" allUniqueName="[Range 2].[Price Brand].[All]" dimensionUniqueName="[Range 2]" displayFolder="" count="0" memberValueDatatype="130" unbalanced="0"/>
    <cacheHierarchy uniqueName="[Range 2].[SKU]" caption="SKU" attribute="1" defaultMemberUniqueName="[Range 2].[SKU].[All]" allUniqueName="[Range 2].[SKU].[All]" dimensionUniqueName="[Range 2]" displayFolder="" count="0" memberValueDatatype="130" unbalanced="0"/>
    <cacheHierarchy uniqueName="[Range 2].[UnitCost]" caption="UnitCost" attribute="1" defaultMemberUniqueName="[Range 2].[UnitCost].[All]" allUniqueName="[Range 2].[UnitCost].[All]" dimensionUniqueName="[Range 2]" displayFolder="" count="0" memberValueDatatype="5" unbalanced="0"/>
    <cacheHierarchy uniqueName="[Range 2].[UnitPrice]" caption="UnitPrice" attribute="1" defaultMemberUniqueName="[Range 2].[UnitPrice].[All]" allUniqueName="[Range 2].[UnitPrice].[All]" dimensionUniqueName="[Range 2]" displayFolder="" count="0" memberValueDatatype="5" unbalanced="0"/>
    <cacheHierarchy uniqueName="[Range 2].[DiscountPct]" caption="DiscountPct" attribute="1" defaultMemberUniqueName="[Range 2].[DiscountPct].[All]" allUniqueName="[Range 2].[DiscountPct].[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Gross Revenue]" caption="Sum of Gross Revenue" measure="1" displayFolder="" measureGroup="Range" count="0" hidden="1">
      <extLst>
        <ext xmlns:x15="http://schemas.microsoft.com/office/spreadsheetml/2010/11/main" uri="{B97F6D7D-B522-45F9-BDA1-12C45D357490}">
          <x15:cacheHierarchy aggregatedColumn="6"/>
        </ext>
      </extLst>
    </cacheHierarchy>
    <cacheHierarchy uniqueName="[Measures].[Count of SKU]" caption="Count of SKU" measure="1" displayFolder="" measureGroup="Range" count="0" hidden="1">
      <extLst>
        <ext xmlns:x15="http://schemas.microsoft.com/office/spreadsheetml/2010/11/main" uri="{B97F6D7D-B522-45F9-BDA1-12C45D357490}">
          <x15:cacheHierarchy aggregatedColumn="1"/>
        </ext>
      </extLst>
    </cacheHierarchy>
    <cacheHierarchy uniqueName="[Measures].[Average of Gross Revenue]" caption="Average of Gross Revenue" measure="1" displayFolder="" measureGroup="Range" count="0" hidden="1">
      <extLst>
        <ext xmlns:x15="http://schemas.microsoft.com/office/spreadsheetml/2010/11/main" uri="{B97F6D7D-B522-45F9-BDA1-12C45D357490}">
          <x15:cacheHierarchy aggregatedColumn="6"/>
        </ext>
      </extLst>
    </cacheHierarchy>
    <cacheHierarchy uniqueName="[Measures].[Sum of Gross Revenue 2]" caption="Sum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Gross profit]" caption="Sum of Gross profit" measure="1" displayFolder="" measureGroup="Range 1" count="0" hidden="1">
      <extLst>
        <ext xmlns:x15="http://schemas.microsoft.com/office/spreadsheetml/2010/11/main" uri="{B97F6D7D-B522-45F9-BDA1-12C45D357490}">
          <x15:cacheHierarchy aggregatedColumn="23"/>
        </ext>
      </extLst>
    </cacheHierarchy>
    <cacheHierarchy uniqueName="[Measures].[Count of Gross profit]" caption="Count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profit]" caption="Average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Revenue 2]" caption="Average of Gross Revenue 2" measure="1" displayFolder="" measureGroup="Range 1"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licerData="1" pivotCacheId="81009814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5.624499884259" backgroundQuery="1" createdVersion="3" refreshedVersion="8" minRefreshableVersion="3" recordCount="0" supportSubquery="1" supportAdvancedDrill="1" xr:uid="{9433400B-37C6-4A5C-B8E8-826DA91E9C82}">
  <cacheSource type="external" connectionId="1">
    <extLst>
      <ext xmlns:x14="http://schemas.microsoft.com/office/spreadsheetml/2009/9/main" uri="{F057638F-6D5F-4e77-A914-E7F072B9BCA8}">
        <x14:sourceConnection name="ThisWorkbookDataModel"/>
      </ext>
    </extLst>
  </cacheSource>
  <cacheFields count="0"/>
  <cacheHierarchies count="62">
    <cacheHierarchy uniqueName="[Range].[ProductCategory]" caption="ProductCategory" attribute="1" defaultMemberUniqueName="[Range].[ProductCategory].[All]" allUniqueName="[Range].[Product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DiscountPct]" caption="DiscountPct" attribute="1" defaultMemberUniqueName="[Range].[DiscountPct].[All]" allUniqueName="[Range].[DiscountPc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Gross Revenue]" caption="Gross Revenue" attribute="1" defaultMemberUniqueName="[Range].[Gross Revenue].[All]" allUniqueName="[Range].[Gross Revenue].[All]" dimensionUniqueName="[Range]" displayFolder="" count="0" memberValueDatatype="5" unbalanced="0"/>
    <cacheHierarchy uniqueName="[Range].[Cost of Goods]" caption="Cost of Goods" attribute="1" defaultMemberUniqueName="[Range].[Cost of Goods].[All]" allUniqueName="[Range].[Cost of Good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Margin pct]" caption="Margin pct" attribute="1" defaultMemberUniqueName="[Range].[Margin pct].[All]" allUniqueName="[Range].[Margin pc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Required Date]" caption="Required Date" attribute="1" time="1" defaultMemberUniqueName="[Range 1].[Required Date].[All]" allUniqueName="[Range 1].[Required Date].[All]" dimensionUniqueName="[Range 1]" displayFolder="" count="0" memberValueDatatype="7" unbalanced="0"/>
    <cacheHierarchy uniqueName="[Range 1].[Quarter 1]" caption="Quarter 1" attribute="1" defaultMemberUniqueName="[Range 1].[Quarter 1].[All]" allUniqueName="[Range 1].[Quarter 1].[All]" dimensionUniqueName="[Range 1]" displayFolder="" count="0" memberValueDatatype="130"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ProductCategory]" caption="ProductCategory" attribute="1" defaultMemberUniqueName="[Range 1].[ProductCategory].[All]" allUniqueName="[Range 1].[Product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Cost]" caption="UnitCost" attribute="1" defaultMemberUniqueName="[Range 1].[UnitCost].[All]" allUniqueName="[Range 1].[UnitCost].[All]" dimensionUniqueName="[Range 1]" displayFolder="" count="0" memberValueDatatype="5" unbalanced="0"/>
    <cacheHierarchy uniqueName="[Range 1].[UnitPrice]" caption="UnitPrice" attribute="1" defaultMemberUniqueName="[Range 1].[UnitPrice].[All]" allUniqueName="[Range 1].[UnitPrice].[All]" dimensionUniqueName="[Range 1]" displayFolder="" count="0" memberValueDatatype="5" unbalanced="0"/>
    <cacheHierarchy uniqueName="[Range 1].[DiscountPct]" caption="DiscountPct" attribute="1" defaultMemberUniqueName="[Range 1].[DiscountPct].[All]" allUniqueName="[Range 1].[DiscountPct].[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Gross Revenue]" caption="Gross Revenue" attribute="1" defaultMemberUniqueName="[Range 1].[Gross Revenue].[All]" allUniqueName="[Range 1].[Gross Revenue].[All]" dimensionUniqueName="[Range 1]" displayFolder="" count="0" memberValueDatatype="5" unbalanced="0"/>
    <cacheHierarchy uniqueName="[Range 1].[Cost of Goods]" caption="Cost of Goods" attribute="1" defaultMemberUniqueName="[Range 1].[Cost of Goods].[All]" allUniqueName="[Range 1].[Cost of Goods].[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Margin pct]" caption="Margin pct" attribute="1" defaultMemberUniqueName="[Range 1].[Margin pct].[All]" allUniqueName="[Range 1].[Margin pc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ID]" caption="Order ID" attribute="1" defaultMemberUniqueName="[Range 2].[Order ID].[All]" allUniqueName="[Range 2].[Order ID].[All]" dimensionUniqueName="[Range 2]"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quired Date]" caption="Required Date" attribute="1" time="1" defaultMemberUniqueName="[Range 2].[Required Date].[All]" allUniqueName="[Range 2].[Required Date].[All]" dimensionUniqueName="[Range 2]" displayFolder="" count="0" memberValueDatatype="7" unbalanced="0"/>
    <cacheHierarchy uniqueName="[Range 2].[Quarter 1]" caption="Quarter 1" attribute="1" defaultMemberUniqueName="[Range 2].[Quarter 1].[All]" allUniqueName="[Range 2].[Quarter 1].[All]" dimensionUniqueName="[Range 2]" displayFolder="" count="0" memberValueDatatype="130" unbalanced="0"/>
    <cacheHierarchy uniqueName="[Range 2].[Lead time date]" caption="Lead time date" attribute="1" defaultMemberUniqueName="[Range 2].[Lead time date].[All]" allUniqueName="[Range 2].[Lead time date].[All]" dimensionUniqueName="[Range 2]" displayFolder="" count="0" memberValueDatatype="20" unbalanced="0"/>
    <cacheHierarchy uniqueName="[Range 2].[Region]" caption="Region" attribute="1" defaultMemberUniqueName="[Range 2].[Region].[All]" allUniqueName="[Range 2].[Region].[All]" dimensionUniqueName="[Range 2]" displayFolder="" count="2" memberValueDatatype="130" unbalanced="0"/>
    <cacheHierarchy uniqueName="[Range 2].[Country]" caption="Country" attribute="1" defaultMemberUniqueName="[Range 2].[Country].[All]" allUniqueName="[Range 2].[Country].[All]" dimensionUniqueName="[Range 2]" displayFolder="" count="2" memberValueDatatype="130" unbalanced="0"/>
    <cacheHierarchy uniqueName="[Range 2].[City]" caption="City" attribute="1" defaultMemberUniqueName="[Range 2].[City].[All]" allUniqueName="[Range 2].[City].[All]" dimensionUniqueName="[Range 2]" displayFolder="" count="0" memberValueDatatype="130" unbalanced="0"/>
    <cacheHierarchy uniqueName="[Range 2].[Customer Segment]" caption="Customer Segment" attribute="1" defaultMemberUniqueName="[Range 2].[Customer Segment].[All]" allUniqueName="[Range 2].[Customer Segment].[All]" dimensionUniqueName="[Range 2]" displayFolder="" count="0" memberValueDatatype="130" unbalanced="0"/>
    <cacheHierarchy uniqueName="[Range 2].[Channel]" caption="Channel" attribute="1" defaultMemberUniqueName="[Range 2].[Channel].[All]" allUniqueName="[Range 2].[Channel].[All]" dimensionUniqueName="[Range 2]" displayFolder="" count="0" memberValueDatatype="130" unbalanced="0"/>
    <cacheHierarchy uniqueName="[Range 2].[Salesperson]" caption="Salesperson" attribute="1" defaultMemberUniqueName="[Range 2].[Salesperson].[All]" allUniqueName="[Range 2].[Salesperson].[All]" dimensionUniqueName="[Range 2]" displayFolder="" count="0" memberValueDatatype="130" unbalanced="0"/>
    <cacheHierarchy uniqueName="[Range 2].[ProductCategory]" caption="ProductCategory" attribute="1" defaultMemberUniqueName="[Range 2].[ProductCategory].[All]" allUniqueName="[Range 2].[ProductCategory].[All]" dimensionUniqueName="[Range 2]" displayFolder="" count="0" memberValueDatatype="130" unbalanced="0"/>
    <cacheHierarchy uniqueName="[Range 2].[Price Brand]" caption="Price Brand" attribute="1" defaultMemberUniqueName="[Range 2].[Price Brand].[All]" allUniqueName="[Range 2].[Price Brand].[All]" dimensionUniqueName="[Range 2]" displayFolder="" count="0" memberValueDatatype="130" unbalanced="0"/>
    <cacheHierarchy uniqueName="[Range 2].[SKU]" caption="SKU" attribute="1" defaultMemberUniqueName="[Range 2].[SKU].[All]" allUniqueName="[Range 2].[SKU].[All]" dimensionUniqueName="[Range 2]" displayFolder="" count="0" memberValueDatatype="130" unbalanced="0"/>
    <cacheHierarchy uniqueName="[Range 2].[UnitCost]" caption="UnitCost" attribute="1" defaultMemberUniqueName="[Range 2].[UnitCost].[All]" allUniqueName="[Range 2].[UnitCost].[All]" dimensionUniqueName="[Range 2]" displayFolder="" count="0" memberValueDatatype="5" unbalanced="0"/>
    <cacheHierarchy uniqueName="[Range 2].[UnitPrice]" caption="UnitPrice" attribute="1" defaultMemberUniqueName="[Range 2].[UnitPrice].[All]" allUniqueName="[Range 2].[UnitPrice].[All]" dimensionUniqueName="[Range 2]" displayFolder="" count="0" memberValueDatatype="5" unbalanced="0"/>
    <cacheHierarchy uniqueName="[Range 2].[DiscountPct]" caption="DiscountPct" attribute="1" defaultMemberUniqueName="[Range 2].[DiscountPct].[All]" allUniqueName="[Range 2].[DiscountPct].[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Gross Revenue]" caption="Sum of Gross Revenue" measure="1" displayFolder="" measureGroup="Range" count="0" hidden="1">
      <extLst>
        <ext xmlns:x15="http://schemas.microsoft.com/office/spreadsheetml/2010/11/main" uri="{B97F6D7D-B522-45F9-BDA1-12C45D357490}">
          <x15:cacheHierarchy aggregatedColumn="6"/>
        </ext>
      </extLst>
    </cacheHierarchy>
    <cacheHierarchy uniqueName="[Measures].[Count of SKU]" caption="Count of SKU" measure="1" displayFolder="" measureGroup="Range" count="0" hidden="1">
      <extLst>
        <ext xmlns:x15="http://schemas.microsoft.com/office/spreadsheetml/2010/11/main" uri="{B97F6D7D-B522-45F9-BDA1-12C45D357490}">
          <x15:cacheHierarchy aggregatedColumn="1"/>
        </ext>
      </extLst>
    </cacheHierarchy>
    <cacheHierarchy uniqueName="[Measures].[Average of Gross Revenue]" caption="Average of Gross Revenue" measure="1" displayFolder="" measureGroup="Range" count="0" hidden="1">
      <extLst>
        <ext xmlns:x15="http://schemas.microsoft.com/office/spreadsheetml/2010/11/main" uri="{B97F6D7D-B522-45F9-BDA1-12C45D357490}">
          <x15:cacheHierarchy aggregatedColumn="6"/>
        </ext>
      </extLst>
    </cacheHierarchy>
    <cacheHierarchy uniqueName="[Measures].[Sum of Gross Revenue 2]" caption="Sum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Gross profit]" caption="Sum of Gross profit" measure="1" displayFolder="" measureGroup="Range 1" count="0" hidden="1">
      <extLst>
        <ext xmlns:x15="http://schemas.microsoft.com/office/spreadsheetml/2010/11/main" uri="{B97F6D7D-B522-45F9-BDA1-12C45D357490}">
          <x15:cacheHierarchy aggregatedColumn="23"/>
        </ext>
      </extLst>
    </cacheHierarchy>
    <cacheHierarchy uniqueName="[Measures].[Count of Gross profit]" caption="Count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profit]" caption="Average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Revenue 2]" caption="Average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Lead time date]" caption="Sum of Lead time date" measure="1" displayFolder="" measureGroup="Range 2" count="0" hidden="1">
      <extLst>
        <ext xmlns:x15="http://schemas.microsoft.com/office/spreadsheetml/2010/11/main" uri="{B97F6D7D-B522-45F9-BDA1-12C45D357490}">
          <x15:cacheHierarchy aggregatedColumn="32"/>
        </ext>
      </extLst>
    </cacheHierarchy>
    <cacheHierarchy uniqueName="[Measures].[Count of Lead time date]" caption="Count of Lead time date" measure="1" displayFolder="" measureGroup="Range 2" count="0" hidden="1">
      <extLst>
        <ext xmlns:x15="http://schemas.microsoft.com/office/spreadsheetml/2010/11/main" uri="{B97F6D7D-B522-45F9-BDA1-12C45D357490}">
          <x15:cacheHierarchy aggregatedColumn="32"/>
        </ext>
      </extLst>
    </cacheHierarchy>
    <cacheHierarchy uniqueName="[Measures].[Sum of Gross profit 2]" caption="Sum of Gross profit 2"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39329553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5.785315972222" backgroundQuery="1" createdVersion="3" refreshedVersion="8" minRefreshableVersion="3" recordCount="0" supportSubquery="1" supportAdvancedDrill="1" xr:uid="{26ABFACE-8882-495A-BEF4-ADB7C544BDC7}">
  <cacheSource type="external" connectionId="1">
    <extLst>
      <ext xmlns:x14="http://schemas.microsoft.com/office/spreadsheetml/2009/9/main" uri="{F057638F-6D5F-4e77-A914-E7F072B9BCA8}">
        <x14:sourceConnection name="ThisWorkbookDataModel"/>
      </ext>
    </extLst>
  </cacheSource>
  <cacheFields count="0"/>
  <cacheHierarchies count="62">
    <cacheHierarchy uniqueName="[Range].[ProductCategory]" caption="ProductCategory" attribute="1" defaultMemberUniqueName="[Range].[ProductCategory].[All]" allUniqueName="[Range].[Product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DiscountPct]" caption="DiscountPct" attribute="1" defaultMemberUniqueName="[Range].[DiscountPct].[All]" allUniqueName="[Range].[DiscountPc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Gross Revenue]" caption="Gross Revenue" attribute="1" defaultMemberUniqueName="[Range].[Gross Revenue].[All]" allUniqueName="[Range].[Gross Revenue].[All]" dimensionUniqueName="[Range]" displayFolder="" count="0" memberValueDatatype="5" unbalanced="0"/>
    <cacheHierarchy uniqueName="[Range].[Cost of Goods]" caption="Cost of Goods" attribute="1" defaultMemberUniqueName="[Range].[Cost of Goods].[All]" allUniqueName="[Range].[Cost of Good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Margin pct]" caption="Margin pct" attribute="1" defaultMemberUniqueName="[Range].[Margin pct].[All]" allUniqueName="[Range].[Margin pc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Required Date]" caption="Required Date" attribute="1" time="1" defaultMemberUniqueName="[Range 1].[Required Date].[All]" allUniqueName="[Range 1].[Required Date].[All]" dimensionUniqueName="[Range 1]" displayFolder="" count="0" memberValueDatatype="7" unbalanced="0"/>
    <cacheHierarchy uniqueName="[Range 1].[Quarter 1]" caption="Quarter 1" attribute="1" defaultMemberUniqueName="[Range 1].[Quarter 1].[All]" allUniqueName="[Range 1].[Quarter 1].[All]" dimensionUniqueName="[Range 1]" displayFolder="" count="0" memberValueDatatype="130"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ProductCategory]" caption="ProductCategory" attribute="1" defaultMemberUniqueName="[Range 1].[ProductCategory].[All]" allUniqueName="[Range 1].[Product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Cost]" caption="UnitCost" attribute="1" defaultMemberUniqueName="[Range 1].[UnitCost].[All]" allUniqueName="[Range 1].[UnitCost].[All]" dimensionUniqueName="[Range 1]" displayFolder="" count="0" memberValueDatatype="5" unbalanced="0"/>
    <cacheHierarchy uniqueName="[Range 1].[UnitPrice]" caption="UnitPrice" attribute="1" defaultMemberUniqueName="[Range 1].[UnitPrice].[All]" allUniqueName="[Range 1].[UnitPrice].[All]" dimensionUniqueName="[Range 1]" displayFolder="" count="0" memberValueDatatype="5" unbalanced="0"/>
    <cacheHierarchy uniqueName="[Range 1].[DiscountPct]" caption="DiscountPct" attribute="1" defaultMemberUniqueName="[Range 1].[DiscountPct].[All]" allUniqueName="[Range 1].[DiscountPct].[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Gross Revenue]" caption="Gross Revenue" attribute="1" defaultMemberUniqueName="[Range 1].[Gross Revenue].[All]" allUniqueName="[Range 1].[Gross Revenue].[All]" dimensionUniqueName="[Range 1]" displayFolder="" count="0" memberValueDatatype="5" unbalanced="0"/>
    <cacheHierarchy uniqueName="[Range 1].[Cost of Goods]" caption="Cost of Goods" attribute="1" defaultMemberUniqueName="[Range 1].[Cost of Goods].[All]" allUniqueName="[Range 1].[Cost of Goods].[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Margin pct]" caption="Margin pct" attribute="1" defaultMemberUniqueName="[Range 1].[Margin pct].[All]" allUniqueName="[Range 1].[Margin pc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ID]" caption="Order ID" attribute="1" defaultMemberUniqueName="[Range 2].[Order ID].[All]" allUniqueName="[Range 2].[Order ID].[All]" dimensionUniqueName="[Range 2]"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quired Date]" caption="Required Date" attribute="1" time="1" defaultMemberUniqueName="[Range 2].[Required Date].[All]" allUniqueName="[Range 2].[Required Date].[All]" dimensionUniqueName="[Range 2]" displayFolder="" count="0" memberValueDatatype="7" unbalanced="0"/>
    <cacheHierarchy uniqueName="[Range 2].[Quarter 1]" caption="Quarter 1" attribute="1" defaultMemberUniqueName="[Range 2].[Quarter 1].[All]" allUniqueName="[Range 2].[Quarter 1].[All]" dimensionUniqueName="[Range 2]" displayFolder="" count="0" memberValueDatatype="130" unbalanced="0"/>
    <cacheHierarchy uniqueName="[Range 2].[Lead time date]" caption="Lead time date" attribute="1" defaultMemberUniqueName="[Range 2].[Lead time date].[All]" allUniqueName="[Range 2].[Lead time date].[All]" dimensionUniqueName="[Range 2]" displayFolder="" count="0" memberValueDatatype="20" unbalanced="0"/>
    <cacheHierarchy uniqueName="[Range 2].[Region]" caption="Region" attribute="1" defaultMemberUniqueName="[Range 2].[Region].[All]" allUniqueName="[Range 2].[Region].[All]" dimensionUniqueName="[Range 2]" displayFolder="" count="2"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City]" caption="City" attribute="1" defaultMemberUniqueName="[Range 2].[City].[All]" allUniqueName="[Range 2].[City].[All]" dimensionUniqueName="[Range 2]" displayFolder="" count="0" memberValueDatatype="130" unbalanced="0"/>
    <cacheHierarchy uniqueName="[Range 2].[Customer Segment]" caption="Customer Segment" attribute="1" defaultMemberUniqueName="[Range 2].[Customer Segment].[All]" allUniqueName="[Range 2].[Customer Segment].[All]" dimensionUniqueName="[Range 2]" displayFolder="" count="0" memberValueDatatype="130" unbalanced="0"/>
    <cacheHierarchy uniqueName="[Range 2].[Channel]" caption="Channel" attribute="1" defaultMemberUniqueName="[Range 2].[Channel].[All]" allUniqueName="[Range 2].[Channel].[All]" dimensionUniqueName="[Range 2]" displayFolder="" count="0" memberValueDatatype="130" unbalanced="0"/>
    <cacheHierarchy uniqueName="[Range 2].[Salesperson]" caption="Salesperson" attribute="1" defaultMemberUniqueName="[Range 2].[Salesperson].[All]" allUniqueName="[Range 2].[Salesperson].[All]" dimensionUniqueName="[Range 2]" displayFolder="" count="0" memberValueDatatype="130" unbalanced="0"/>
    <cacheHierarchy uniqueName="[Range 2].[ProductCategory]" caption="ProductCategory" attribute="1" defaultMemberUniqueName="[Range 2].[ProductCategory].[All]" allUniqueName="[Range 2].[ProductCategory].[All]" dimensionUniqueName="[Range 2]" displayFolder="" count="0" memberValueDatatype="130" unbalanced="0"/>
    <cacheHierarchy uniqueName="[Range 2].[Price Brand]" caption="Price Brand" attribute="1" defaultMemberUniqueName="[Range 2].[Price Brand].[All]" allUniqueName="[Range 2].[Price Brand].[All]" dimensionUniqueName="[Range 2]" displayFolder="" count="0" memberValueDatatype="130" unbalanced="0"/>
    <cacheHierarchy uniqueName="[Range 2].[SKU]" caption="SKU" attribute="1" defaultMemberUniqueName="[Range 2].[SKU].[All]" allUniqueName="[Range 2].[SKU].[All]" dimensionUniqueName="[Range 2]" displayFolder="" count="0" memberValueDatatype="130" unbalanced="0"/>
    <cacheHierarchy uniqueName="[Range 2].[UnitCost]" caption="UnitCost" attribute="1" defaultMemberUniqueName="[Range 2].[UnitCost].[All]" allUniqueName="[Range 2].[UnitCost].[All]" dimensionUniqueName="[Range 2]" displayFolder="" count="0" memberValueDatatype="5" unbalanced="0"/>
    <cacheHierarchy uniqueName="[Range 2].[UnitPrice]" caption="UnitPrice" attribute="1" defaultMemberUniqueName="[Range 2].[UnitPrice].[All]" allUniqueName="[Range 2].[UnitPrice].[All]" dimensionUniqueName="[Range 2]" displayFolder="" count="0" memberValueDatatype="5" unbalanced="0"/>
    <cacheHierarchy uniqueName="[Range 2].[DiscountPct]" caption="DiscountPct" attribute="1" defaultMemberUniqueName="[Range 2].[DiscountPct].[All]" allUniqueName="[Range 2].[DiscountPct].[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Gross Revenue]" caption="Sum of Gross Revenue" measure="1" displayFolder="" measureGroup="Range" count="0" hidden="1">
      <extLst>
        <ext xmlns:x15="http://schemas.microsoft.com/office/spreadsheetml/2010/11/main" uri="{B97F6D7D-B522-45F9-BDA1-12C45D357490}">
          <x15:cacheHierarchy aggregatedColumn="6"/>
        </ext>
      </extLst>
    </cacheHierarchy>
    <cacheHierarchy uniqueName="[Measures].[Count of SKU]" caption="Count of SKU" measure="1" displayFolder="" measureGroup="Range" count="0" hidden="1">
      <extLst>
        <ext xmlns:x15="http://schemas.microsoft.com/office/spreadsheetml/2010/11/main" uri="{B97F6D7D-B522-45F9-BDA1-12C45D357490}">
          <x15:cacheHierarchy aggregatedColumn="1"/>
        </ext>
      </extLst>
    </cacheHierarchy>
    <cacheHierarchy uniqueName="[Measures].[Average of Gross Revenue]" caption="Average of Gross Revenue" measure="1" displayFolder="" measureGroup="Range" count="0" hidden="1">
      <extLst>
        <ext xmlns:x15="http://schemas.microsoft.com/office/spreadsheetml/2010/11/main" uri="{B97F6D7D-B522-45F9-BDA1-12C45D357490}">
          <x15:cacheHierarchy aggregatedColumn="6"/>
        </ext>
      </extLst>
    </cacheHierarchy>
    <cacheHierarchy uniqueName="[Measures].[Sum of Gross Revenue 2]" caption="Sum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Gross profit]" caption="Sum of Gross profit" measure="1" displayFolder="" measureGroup="Range 1" count="0" hidden="1">
      <extLst>
        <ext xmlns:x15="http://schemas.microsoft.com/office/spreadsheetml/2010/11/main" uri="{B97F6D7D-B522-45F9-BDA1-12C45D357490}">
          <x15:cacheHierarchy aggregatedColumn="23"/>
        </ext>
      </extLst>
    </cacheHierarchy>
    <cacheHierarchy uniqueName="[Measures].[Count of Gross profit]" caption="Count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profit]" caption="Average of Gross profit" measure="1" displayFolder="" measureGroup="Range 1" count="0" hidden="1">
      <extLst>
        <ext xmlns:x15="http://schemas.microsoft.com/office/spreadsheetml/2010/11/main" uri="{B97F6D7D-B522-45F9-BDA1-12C45D357490}">
          <x15:cacheHierarchy aggregatedColumn="23"/>
        </ext>
      </extLst>
    </cacheHierarchy>
    <cacheHierarchy uniqueName="[Measures].[Average of Gross Revenue 2]" caption="Average of Gross Revenue 2" measure="1" displayFolder="" measureGroup="Range 1" count="0" hidden="1">
      <extLst>
        <ext xmlns:x15="http://schemas.microsoft.com/office/spreadsheetml/2010/11/main" uri="{B97F6D7D-B522-45F9-BDA1-12C45D357490}">
          <x15:cacheHierarchy aggregatedColumn="21"/>
        </ext>
      </extLst>
    </cacheHierarchy>
    <cacheHierarchy uniqueName="[Measures].[Sum of Lead time date]" caption="Sum of Lead time date" measure="1" displayFolder="" measureGroup="Range 2" count="0" hidden="1">
      <extLst>
        <ext xmlns:x15="http://schemas.microsoft.com/office/spreadsheetml/2010/11/main" uri="{B97F6D7D-B522-45F9-BDA1-12C45D357490}">
          <x15:cacheHierarchy aggregatedColumn="32"/>
        </ext>
      </extLst>
    </cacheHierarchy>
    <cacheHierarchy uniqueName="[Measures].[Count of Lead time date]" caption="Count of Lead time date" measure="1" displayFolder="" measureGroup="Range 2" count="0" hidden="1">
      <extLst>
        <ext xmlns:x15="http://schemas.microsoft.com/office/spreadsheetml/2010/11/main" uri="{B97F6D7D-B522-45F9-BDA1-12C45D357490}">
          <x15:cacheHierarchy aggregatedColumn="32"/>
        </ext>
      </extLst>
    </cacheHierarchy>
    <cacheHierarchy uniqueName="[Measures].[Sum of Gross profit 2]" caption="Sum of Gross profit 2"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23980709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x v="0"/>
    <d v="2024-04-06T00:00:00"/>
    <s v="QUARTER 1"/>
    <x v="0"/>
    <x v="0"/>
    <s v="CMP-8270"/>
    <n v="279.24"/>
    <n v="608.9"/>
    <n v="0.112"/>
    <n v="9"/>
    <x v="0"/>
    <n v="2513.16"/>
    <n v="2353.1687999999995"/>
    <n v="48.356140670149536"/>
  </r>
  <r>
    <s v="ORD-2024-358795"/>
    <x v="1"/>
    <d v="2024-10-23T00:00:00"/>
    <s v="QUARTER 4"/>
    <x v="1"/>
    <x v="1"/>
    <s v="PRN-9322"/>
    <n v="1084.3900000000001"/>
    <n v="759.33"/>
    <n v="0.23699999999999999"/>
    <n v="31"/>
    <x v="1"/>
    <n v="33616.090000000004"/>
    <n v="-15655.657510000005"/>
    <n v="-87.167486187856298"/>
  </r>
  <r>
    <s v="ORD-2023-373538"/>
    <x v="2"/>
    <d v="2023-03-25T00:00:00"/>
    <s v="QUARTER 1"/>
    <x v="2"/>
    <x v="2"/>
    <s v="NET-9666"/>
    <n v="1460.76"/>
    <n v="1430"/>
    <n v="0.13100000000000001"/>
    <n v="12"/>
    <x v="2"/>
    <n v="17529.12"/>
    <n v="-2617.08"/>
    <n v="-17.550113867720313"/>
  </r>
  <r>
    <s v="ORD-2025-168148"/>
    <x v="3"/>
    <d v="2025-04-02T00:00:00"/>
    <s v="QUARTER 1"/>
    <x v="3"/>
    <x v="3"/>
    <s v="PHN-4556"/>
    <n v="259.93"/>
    <n v="255.94"/>
    <n v="7.1999999999999995E-2"/>
    <n v="22"/>
    <x v="3"/>
    <n v="5718.46"/>
    <n v="-493.1889599999995"/>
    <n v="-9.4385335463861306"/>
  </r>
  <r>
    <s v="ORD-2023-824839"/>
    <x v="4"/>
    <d v="2023-12-31T00:00:00"/>
    <s v="QUARTER 4"/>
    <x v="4"/>
    <x v="1"/>
    <s v="PRN-8041"/>
    <n v="663.03"/>
    <n v="813.51"/>
    <n v="0.10199999999999999"/>
    <n v="15"/>
    <x v="4"/>
    <n v="9945.4499999999989"/>
    <n v="1012.529700000001"/>
    <n v="9.2401129379715954"/>
  </r>
  <r>
    <s v="ORD-2023-723587"/>
    <x v="5"/>
    <d v="2023-01-05T00:00:00"/>
    <s v="QUARTER 1"/>
    <x v="5"/>
    <x v="4"/>
    <s v=" Not Provided"/>
    <n v="315.87"/>
    <n v="591.67999999999995"/>
    <n v="0"/>
    <n v="7"/>
    <x v="5"/>
    <n v="2211.09"/>
    <n v="1930.6699999999992"/>
    <n v="46.614724175229846"/>
  </r>
  <r>
    <s v="ORD-2024-336584"/>
    <x v="6"/>
    <d v="2025-01-14T00:00:00"/>
    <s v="QUARTER 4"/>
    <x v="6"/>
    <x v="5"/>
    <s v="MON-8629"/>
    <n v="586.07000000000005"/>
    <n v="845.97"/>
    <n v="0.14699999999999999"/>
    <n v="4"/>
    <x v="6"/>
    <n v="2344.2800000000002"/>
    <n v="542.16963999999962"/>
    <n v="18.78327037086293"/>
  </r>
  <r>
    <s v="ORD-2023-112666"/>
    <x v="7"/>
    <d v="2023-01-15T00:00:00"/>
    <s v="QUARTER 1"/>
    <x v="7"/>
    <x v="1"/>
    <s v="PRN-6276"/>
    <n v="28.38"/>
    <n v="47.22"/>
    <n v="0.19400000000000001"/>
    <n v="18"/>
    <x v="7"/>
    <n v="510.84"/>
    <n v="174.22776000000005"/>
    <n v="25.432193743871416"/>
  </r>
  <r>
    <s v="ORD-2024-589570"/>
    <x v="8"/>
    <d v="2024-05-29T00:00:00"/>
    <s v="QUARTER 2"/>
    <x v="7"/>
    <x v="5"/>
    <s v="MON-6892"/>
    <n v="1295.3399999999999"/>
    <n v="2530.81"/>
    <n v="3.1E-2"/>
    <n v="6"/>
    <x v="8"/>
    <n v="7772.0399999999991"/>
    <n v="6942.0893400000004"/>
    <n v="47.17974933880798"/>
  </r>
  <r>
    <s v="ORD-2025-997421"/>
    <x v="9"/>
    <d v="2025-06-09T00:00:00"/>
    <s v="QUARTER 2"/>
    <x v="8"/>
    <x v="0"/>
    <s v="CMP-3731"/>
    <n v="1331.38"/>
    <n v="2309.56"/>
    <n v="0.14899999999999999"/>
    <n v="31"/>
    <x v="9"/>
    <n v="41272.780000000006"/>
    <n v="19655.722359999992"/>
    <n v="32.260307735553525"/>
  </r>
  <r>
    <s v="ORD-2024-210687"/>
    <x v="10"/>
    <d v="2024-02-09T00:00:00"/>
    <s v="QUARTER 1"/>
    <x v="3"/>
    <x v="6"/>
    <s v="ACC-7938"/>
    <n v="644.16999999999996"/>
    <n v="700.12"/>
    <n v="6.0000000000000001E-3"/>
    <n v="23"/>
    <x v="10"/>
    <n v="14815.91"/>
    <n v="1190.23344"/>
    <n v="7.4361037964058134"/>
  </r>
  <r>
    <s v="ORD-2025-515515"/>
    <x v="11"/>
    <d v="2025-01-23T00:00:00"/>
    <s v="QUARTER 1"/>
    <x v="9"/>
    <x v="3"/>
    <s v="PHN-7019"/>
    <n v="908.6"/>
    <n v="691.37"/>
    <n v="0.25"/>
    <n v="20"/>
    <x v="11"/>
    <n v="18172"/>
    <n v="-7801.4500000000007"/>
    <n v="-75.226964818645115"/>
  </r>
  <r>
    <s v="ORD-2025-487261"/>
    <x v="12"/>
    <d v="2025-03-31T00:00:00"/>
    <s v="QUARTER 1"/>
    <x v="1"/>
    <x v="0"/>
    <s v="CMP-3693"/>
    <n v="331.57"/>
    <n v="548.4"/>
    <n v="9.4E-2"/>
    <n v="10"/>
    <x v="12"/>
    <n v="3315.7"/>
    <n v="1652.8040000000001"/>
    <n v="33.26562683656892"/>
  </r>
  <r>
    <s v="ORD-2024-890180"/>
    <x v="13"/>
    <d v="2024-02-13T00:00:00"/>
    <s v="QUARTER 1"/>
    <x v="10"/>
    <x v="1"/>
    <s v="PRN-8392"/>
    <n v="643.53"/>
    <n v="1439.01"/>
    <n v="0"/>
    <n v="15"/>
    <x v="13"/>
    <n v="9652.9499999999989"/>
    <n v="11932.200000000003"/>
    <n v="55.279671440782209"/>
  </r>
  <r>
    <s v="ORD-2025-840976"/>
    <x v="14"/>
    <d v="2025-09-30T00:00:00"/>
    <s v="QUARTER 3"/>
    <x v="11"/>
    <x v="6"/>
    <s v="ACC-1663"/>
    <n v="780.59"/>
    <n v="631.57000000000005"/>
    <n v="0"/>
    <n v="12"/>
    <x v="14"/>
    <n v="9367.08"/>
    <n v="-1788.2399999999998"/>
    <n v="-23.595167598207638"/>
  </r>
  <r>
    <s v="ORD-2023-937291"/>
    <x v="15"/>
    <d v="2023-04-22T00:00:00"/>
    <s v="QUARTER 2"/>
    <x v="6"/>
    <x v="4"/>
    <s v="LAP-1698"/>
    <n v="756.51"/>
    <n v="850.8"/>
    <n v="7.3999999999999996E-2"/>
    <n v="9"/>
    <x v="15"/>
    <n v="6808.59"/>
    <n v="281.97720000000027"/>
    <n v="3.9767932810791251"/>
  </r>
  <r>
    <s v="ORD-2024-206081"/>
    <x v="16"/>
    <d v="2025-01-08T00:00:00"/>
    <s v="QUARTER 4"/>
    <x v="11"/>
    <x v="1"/>
    <s v="PRN-6791"/>
    <n v="891.08"/>
    <n v="1040.0999999999999"/>
    <n v="0.109"/>
    <n v="28"/>
    <x v="16"/>
    <n v="24950.240000000002"/>
    <n v="998.17479999999341"/>
    <n v="3.8467660074556598"/>
  </r>
  <r>
    <s v="ORD-2025-233883"/>
    <x v="17"/>
    <d v="2025-09-16T00:00:00"/>
    <s v="QUARTER 3"/>
    <x v="0"/>
    <x v="3"/>
    <s v="PHN-1197"/>
    <n v="1225.57"/>
    <n v="2705.57"/>
    <n v="0.183"/>
    <n v="16"/>
    <x v="17"/>
    <n v="19609.12"/>
    <n v="15758.091040000003"/>
    <n v="44.555650775453401"/>
  </r>
  <r>
    <s v="ORD-2025-843974"/>
    <x v="18"/>
    <d v="2025-08-05T00:00:00"/>
    <s v="QUARTER 3"/>
    <x v="3"/>
    <x v="6"/>
    <s v="ACC-8098"/>
    <n v="1068.17"/>
    <n v="2375.37"/>
    <n v="0.109"/>
    <n v="18"/>
    <x v="18"/>
    <n v="19227.060000000001"/>
    <n v="18869.124059999998"/>
    <n v="49.530220744108824"/>
  </r>
  <r>
    <s v="ORD-2025-745263"/>
    <x v="19"/>
    <d v="2025-05-21T00:00:00"/>
    <s v="QUARTER 2"/>
    <x v="12"/>
    <x v="4"/>
    <s v="LAP-3385"/>
    <n v="1015.16"/>
    <n v="2148.14"/>
    <n v="3.7999999999999999E-2"/>
    <n v="19"/>
    <x v="19"/>
    <n v="19288.04"/>
    <n v="19975.662919999995"/>
    <n v="50.875647059322226"/>
  </r>
  <r>
    <s v="ORD-2024-798002"/>
    <x v="20"/>
    <d v="2024-07-25T00:00:00"/>
    <s v="QUARTER 3"/>
    <x v="1"/>
    <x v="4"/>
    <s v="LAP-9815"/>
    <n v="1494.4"/>
    <n v="3661.07"/>
    <n v="7.1999999999999995E-2"/>
    <n v="7"/>
    <x v="20"/>
    <n v="10460.800000000001"/>
    <n v="13321.51072"/>
    <n v="56.014366630897342"/>
  </r>
  <r>
    <s v="ORD-2023-867836"/>
    <x v="21"/>
    <d v="2023-05-28T00:00:00"/>
    <s v="QUARTER 2"/>
    <x v="6"/>
    <x v="2"/>
    <s v="NET-3255"/>
    <n v="1331.19"/>
    <n v="2903.09"/>
    <n v="0.14299999999999999"/>
    <n v="8"/>
    <x v="21"/>
    <n v="10649.52"/>
    <n v="9254.0650400000013"/>
    <n v="46.494463290920784"/>
  </r>
  <r>
    <s v="ORD-2025-580047"/>
    <x v="22"/>
    <d v="2025-06-29T00:00:00"/>
    <s v="QUARTER 2"/>
    <x v="12"/>
    <x v="6"/>
    <s v="ACC-3961"/>
    <n v="730.99"/>
    <n v="1242.8399999999999"/>
    <n v="0.12"/>
    <n v="10"/>
    <x v="22"/>
    <n v="7309.9"/>
    <n v="3627.0920000000006"/>
    <n v="33.163524303574512"/>
  </r>
  <r>
    <s v="ORD-2024-500109"/>
    <x v="23"/>
    <d v="2024-05-23T00:00:00"/>
    <s v="QUARTER 2"/>
    <x v="10"/>
    <x v="4"/>
    <s v="LAP-4987"/>
    <n v="1274.5899999999999"/>
    <n v="2553.69"/>
    <n v="0.01"/>
    <n v="8"/>
    <x v="23"/>
    <n v="10196.719999999999"/>
    <n v="10028.504800000001"/>
    <n v="49.584145042481801"/>
  </r>
  <r>
    <s v="ORD-2023-271836"/>
    <x v="24"/>
    <d v="2023-02-12T00:00:00"/>
    <s v="QUARTER 1"/>
    <x v="13"/>
    <x v="0"/>
    <s v="CMP-2693"/>
    <n v="948.55"/>
    <n v="2089.16"/>
    <n v="7.0000000000000001E-3"/>
    <n v="12"/>
    <x v="24"/>
    <n v="11382.599999999999"/>
    <n v="13511.830559999999"/>
    <n v="54.276519912492425"/>
  </r>
  <r>
    <s v="ORD-2024-215294"/>
    <x v="25"/>
    <d v="2024-07-14T00:00:00"/>
    <s v="QUARTER 2"/>
    <x v="0"/>
    <x v="6"/>
    <s v="ACC-8683"/>
    <n v="1491.85"/>
    <n v="2583.02"/>
    <n v="0.16800000000000001"/>
    <n v="4"/>
    <x v="25"/>
    <n v="5967.4"/>
    <n v="2628.8905599999998"/>
    <n v="30.581685689321326"/>
  </r>
  <r>
    <s v="ORD-2024-788105"/>
    <x v="26"/>
    <d v="2024-12-30T00:00:00"/>
    <s v="QUARTER 4"/>
    <x v="9"/>
    <x v="1"/>
    <s v="PRN-4170"/>
    <n v="117.64"/>
    <n v="175.67"/>
    <n v="0"/>
    <n v="10"/>
    <x v="26"/>
    <n v="1176.4000000000001"/>
    <n v="580.29999999999973"/>
    <n v="33.033528775545044"/>
  </r>
  <r>
    <s v="ORD-2024-855073"/>
    <x v="27"/>
    <d v="2024-07-19T00:00:00"/>
    <s v="QUARTER 3"/>
    <x v="8"/>
    <x v="3"/>
    <s v="PHN-6854"/>
    <n v="857.24"/>
    <n v="758.23"/>
    <n v="0.125"/>
    <n v="6"/>
    <x v="27"/>
    <n v="5143.4400000000005"/>
    <n v="-1162.7325000000005"/>
    <n v="-29.209192084572923"/>
  </r>
  <r>
    <s v="ORD-2023-897079"/>
    <x v="28"/>
    <d v="2023-05-14T00:00:00"/>
    <s v="QUARTER 2"/>
    <x v="12"/>
    <x v="3"/>
    <s v="PHN-1784"/>
    <n v="209.25"/>
    <n v="434.8"/>
    <n v="0"/>
    <n v="9"/>
    <x v="28"/>
    <n v="1883.25"/>
    <n v="2029.9500000000003"/>
    <n v="51.874425022999084"/>
  </r>
  <r>
    <s v="ORD-2025-548982"/>
    <x v="29"/>
    <d v="2025-04-11T00:00:00"/>
    <s v="QUARTER 2"/>
    <x v="6"/>
    <x v="2"/>
    <s v="NET-9716"/>
    <n v="754.77"/>
    <n v="1666.18"/>
    <n v="0.13900000000000001"/>
    <n v="14"/>
    <x v="29"/>
    <n v="10566.779999999999"/>
    <n v="9517.3537200000028"/>
    <n v="47.38742458442465"/>
  </r>
  <r>
    <s v="ORD-2024-170313"/>
    <x v="6"/>
    <d v="2025-01-15T00:00:00"/>
    <s v="QUARTER 4"/>
    <x v="3"/>
    <x v="0"/>
    <s v="CMP-6919"/>
    <n v="495.59"/>
    <n v="631.78"/>
    <n v="8.6999999999999994E-2"/>
    <n v="17"/>
    <x v="30"/>
    <n v="8425.0299999999988"/>
    <n v="1380.8273800000024"/>
    <n v="14.0816588136019"/>
  </r>
  <r>
    <s v="ORD-2023-562894"/>
    <x v="30"/>
    <d v="2023-03-25T00:00:00"/>
    <s v="QUARTER 1"/>
    <x v="14"/>
    <x v="3"/>
    <s v="PHN-4854"/>
    <n v="1242.6600000000001"/>
    <n v="1794.07"/>
    <n v="8.8999999999999996E-2"/>
    <n v="16"/>
    <x v="31"/>
    <n v="19882.560000000001"/>
    <n v="6267.8043199999993"/>
    <n v="23.968325042440554"/>
  </r>
  <r>
    <s v="ORD-2025-474710"/>
    <x v="31"/>
    <d v="2025-08-06T00:00:00"/>
    <s v="QUARTER 3"/>
    <x v="14"/>
    <x v="2"/>
    <s v="NET-7966"/>
    <n v="1463.9"/>
    <n v="2633.02"/>
    <n v="8.4000000000000005E-2"/>
    <n v="4"/>
    <x v="32"/>
    <n v="5855.6"/>
    <n v="3791.7852800000001"/>
    <n v="39.30376127779153"/>
  </r>
  <r>
    <s v="ORD-2024-629525"/>
    <x v="32"/>
    <d v="2024-05-08T00:00:00"/>
    <s v="QUARTER 2"/>
    <x v="14"/>
    <x v="4"/>
    <s v="LAP-9932"/>
    <n v="645.33000000000004"/>
    <n v="1321.85"/>
    <n v="0"/>
    <n v="10"/>
    <x v="33"/>
    <n v="6453.3"/>
    <n v="6765.2"/>
    <n v="51.179785906116429"/>
  </r>
  <r>
    <s v="ORD-2024-167215"/>
    <x v="33"/>
    <d v="2024-08-23T00:00:00"/>
    <s v="QUARTER 3"/>
    <x v="6"/>
    <x v="0"/>
    <s v="CMP-1559"/>
    <n v="1432.52"/>
    <n v="3036.87"/>
    <n v="0"/>
    <n v="9"/>
    <x v="34"/>
    <n v="12892.68"/>
    <n v="14439.149999999998"/>
    <n v="52.829064135112787"/>
  </r>
  <r>
    <s v="ORD-2023-864121"/>
    <x v="34"/>
    <d v="2023-04-22T00:00:00"/>
    <s v="QUARTER 1"/>
    <x v="1"/>
    <x v="1"/>
    <s v="PRN-4506"/>
    <n v="178.53"/>
    <n v="199.37"/>
    <n v="0.10100000000000001"/>
    <n v="37"/>
    <x v="35"/>
    <n v="6605.61"/>
    <n v="26.034310000000914"/>
    <n v="0.39257699573457538"/>
  </r>
  <r>
    <s v="ORD-2024-692673"/>
    <x v="35"/>
    <d v="2024-03-25T00:00:00"/>
    <s v="QUARTER 1"/>
    <x v="5"/>
    <x v="0"/>
    <s v="CMP-7617"/>
    <n v="712.84"/>
    <n v="927.51"/>
    <n v="0.24299999999999999"/>
    <n v="27"/>
    <x v="36"/>
    <n v="19246.68"/>
    <n v="-289.30311000000074"/>
    <n v="-1.5260714163076428"/>
  </r>
  <r>
    <s v="ORD-2025-718992"/>
    <x v="36"/>
    <d v="2025-07-10T00:00:00"/>
    <s v="QUARTER 2"/>
    <x v="13"/>
    <x v="0"/>
    <s v="CMP-8390"/>
    <n v="757.19"/>
    <n v="1735.41"/>
    <n v="0.13600000000000001"/>
    <n v="8"/>
    <x v="37"/>
    <n v="6057.52"/>
    <n v="5937.6339200000002"/>
    <n v="49.50027285685718"/>
  </r>
  <r>
    <s v="ORD-2024-599522"/>
    <x v="37"/>
    <d v="2024-05-06T00:00:00"/>
    <s v="QUARTER 2"/>
    <x v="8"/>
    <x v="1"/>
    <s v="PRN-7303"/>
    <n v="865.33"/>
    <n v="1395.64"/>
    <n v="0.17499999999999999"/>
    <n v="13"/>
    <x v="38"/>
    <n v="11249.29"/>
    <n v="3718.9489999999987"/>
    <n v="24.845601409758348"/>
  </r>
  <r>
    <s v="ORD-2023-651638"/>
    <x v="38"/>
    <d v="2023-06-24T00:00:00"/>
    <s v="QUARTER 2"/>
    <x v="2"/>
    <x v="1"/>
    <s v="PRN-6536"/>
    <n v="313.99"/>
    <n v="454.42"/>
    <n v="0.129"/>
    <n v="9"/>
    <x v="39"/>
    <n v="2825.91"/>
    <n v="736.28838000000042"/>
    <n v="20.669493988147856"/>
  </r>
  <r>
    <s v="ORD-2024-635626"/>
    <x v="39"/>
    <d v="2024-09-19T00:00:00"/>
    <s v="QUARTER 3"/>
    <x v="14"/>
    <x v="5"/>
    <s v="MON-9967"/>
    <n v="1024.01"/>
    <n v="1580.97"/>
    <n v="3.6999999999999998E-2"/>
    <n v="27"/>
    <x v="40"/>
    <n v="27648.27"/>
    <n v="13458.530970000003"/>
    <n v="32.740399769425309"/>
  </r>
  <r>
    <s v="ORD-2024-296582"/>
    <x v="40"/>
    <d v="2024-02-02T00:00:00"/>
    <s v="QUARTER 1"/>
    <x v="11"/>
    <x v="2"/>
    <s v="NET-1412"/>
    <n v="1206.2"/>
    <n v="1759.79"/>
    <n v="0"/>
    <n v="6"/>
    <x v="41"/>
    <n v="7237.2000000000007"/>
    <n v="3321.5399999999991"/>
    <n v="31.457730751964714"/>
  </r>
  <r>
    <s v="ORD-2024-998320"/>
    <x v="41"/>
    <d v="2024-11-14T00:00:00"/>
    <s v="QUARTER 4"/>
    <x v="10"/>
    <x v="1"/>
    <s v="PRN-3143"/>
    <n v="1396.48"/>
    <n v="3204.5"/>
    <n v="0.318"/>
    <n v="14"/>
    <x v="42"/>
    <n v="19550.72"/>
    <n v="11045.845999999998"/>
    <n v="36.10158734807036"/>
  </r>
  <r>
    <s v="ORD-2025-820255"/>
    <x v="42"/>
    <d v="2025-06-20T00:00:00"/>
    <s v="QUARTER 2"/>
    <x v="8"/>
    <x v="1"/>
    <s v="PRN-9787"/>
    <n v="483.47"/>
    <n v="1135.43"/>
    <n v="0.14599999999999999"/>
    <n v="11"/>
    <x v="43"/>
    <n v="5318.17"/>
    <n v="5348.0594200000014"/>
    <n v="50.140112399719982"/>
  </r>
  <r>
    <s v="ORD-2024-389336"/>
    <x v="43"/>
    <d v="2024-06-02T00:00:00"/>
    <s v="QUARTER 2"/>
    <x v="11"/>
    <x v="0"/>
    <s v="CMP-5946"/>
    <n v="675.43"/>
    <n v="996.36"/>
    <n v="0.182"/>
    <n v="22"/>
    <x v="44"/>
    <n v="14859.46"/>
    <n v="3071.0345600000037"/>
    <n v="17.127439233332574"/>
  </r>
  <r>
    <s v="ORD-2023-308124"/>
    <x v="44"/>
    <d v="2023-04-30T00:00:00"/>
    <s v="QUARTER 2"/>
    <x v="8"/>
    <x v="2"/>
    <s v="NET-2062"/>
    <n v="826.55"/>
    <n v="1397.05"/>
    <n v="0.16900000000000001"/>
    <n v="28"/>
    <x v="45"/>
    <n v="23143.399999999998"/>
    <n v="9363.1594000000005"/>
    <n v="28.803907804527601"/>
  </r>
  <r>
    <s v="ORD-2023-128295"/>
    <x v="45"/>
    <d v="2023-07-03T00:00:00"/>
    <s v="QUARTER 2"/>
    <x v="1"/>
    <x v="1"/>
    <s v="PRN-2542"/>
    <n v="337.75"/>
    <n v="548.89"/>
    <n v="0"/>
    <n v="13"/>
    <x v="46"/>
    <n v="4390.75"/>
    <n v="2744.8199999999997"/>
    <n v="38.466723751571351"/>
  </r>
  <r>
    <s v="ORD-2024-548345"/>
    <x v="46"/>
    <d v="2024-05-28T00:00:00"/>
    <s v="QUARTER 2"/>
    <x v="5"/>
    <x v="2"/>
    <s v="NET-2365"/>
    <n v="1421.14"/>
    <n v="3524"/>
    <n v="0"/>
    <n v="31"/>
    <x v="47"/>
    <n v="44055.340000000004"/>
    <n v="65188.659999999996"/>
    <n v="59.672531214528945"/>
  </r>
  <r>
    <s v="ORD-2024-966651"/>
    <x v="47"/>
    <d v="2024-11-08T00:00:00"/>
    <s v="QUARTER 4"/>
    <x v="7"/>
    <x v="2"/>
    <s v="NET-5268"/>
    <n v="859.35"/>
    <n v="1825.61"/>
    <n v="0.187"/>
    <n v="24"/>
    <x v="48"/>
    <n v="20624.400000000001"/>
    <n v="14996.902319999994"/>
    <n v="42.100937762681987"/>
  </r>
  <r>
    <s v="ORD-2023-292714"/>
    <x v="48"/>
    <d v="2023-08-01T00:00:00"/>
    <s v="QUARTER 3"/>
    <x v="5"/>
    <x v="1"/>
    <s v="PRN-1504"/>
    <n v="1303.56"/>
    <n v="1791.37"/>
    <n v="0.126"/>
    <n v="22"/>
    <x v="49"/>
    <n v="28678.32"/>
    <n v="5766.142359999998"/>
    <n v="16.74040459605536"/>
  </r>
  <r>
    <s v="ORD-2024-468501"/>
    <x v="49"/>
    <d v="2024-11-22T00:00:00"/>
    <s v="QUARTER 4"/>
    <x v="14"/>
    <x v="6"/>
    <s v="ACC-6348"/>
    <n v="1454.11"/>
    <n v="2629.75"/>
    <n v="0.29199999999999998"/>
    <n v="8"/>
    <x v="50"/>
    <n v="11632.88"/>
    <n v="3262.0239999999994"/>
    <n v="21.900268709351867"/>
  </r>
  <r>
    <s v="ORD-2024-260775"/>
    <x v="50"/>
    <d v="2024-11-06T00:00:00"/>
    <s v="QUARTER 4"/>
    <x v="7"/>
    <x v="5"/>
    <s v="MON-4330"/>
    <n v="72.94"/>
    <n v="106.3"/>
    <n v="0.29499999999999998"/>
    <n v="8"/>
    <x v="51"/>
    <n v="583.52"/>
    <n v="16.012000000000057"/>
    <n v="2.6707498515508856"/>
  </r>
  <r>
    <s v="ORD-2023-419187"/>
    <x v="51"/>
    <d v="2023-04-05T00:00:00"/>
    <s v="QUARTER 1"/>
    <x v="5"/>
    <x v="4"/>
    <s v="LAP-7819"/>
    <n v="533.26"/>
    <n v="385.72"/>
    <n v="0"/>
    <n v="15"/>
    <x v="52"/>
    <n v="7998.9"/>
    <n v="-2213.0999999999995"/>
    <n v="-38.250544436378711"/>
  </r>
  <r>
    <s v="ORD-2025-578007"/>
    <x v="52"/>
    <d v="2025-02-16T00:00:00"/>
    <s v="QUARTER 1"/>
    <x v="7"/>
    <x v="4"/>
    <s v="LAP-3779"/>
    <n v="204.11"/>
    <n v="236.87"/>
    <n v="0.182"/>
    <n v="13"/>
    <x v="53"/>
    <n v="2653.4300000000003"/>
    <n v="-134.55441999999994"/>
    <n v="-5.3418446337075496"/>
  </r>
  <r>
    <s v="ORD-2023-235230"/>
    <x v="53"/>
    <d v="2023-09-01T00:00:00"/>
    <s v="QUARTER 3"/>
    <x v="13"/>
    <x v="2"/>
    <s v="NET-9989"/>
    <n v="44.42"/>
    <n v="41.9"/>
    <n v="0.14399999999999999"/>
    <n v="6"/>
    <x v="54"/>
    <n v="266.52"/>
    <n v="-51.321600000000018"/>
    <n v="-23.848504449847223"/>
  </r>
  <r>
    <s v="ORD-2025-765220"/>
    <x v="54"/>
    <d v="2025-04-30T00:00:00"/>
    <s v="QUARTER 2"/>
    <x v="11"/>
    <x v="5"/>
    <s v="MON-4925"/>
    <n v="855.78"/>
    <n v="977.38"/>
    <n v="0.14699999999999999"/>
    <n v="38"/>
    <x v="55"/>
    <n v="32519.64"/>
    <n v="-838.84467999999833"/>
    <n v="-2.6478018355506308"/>
  </r>
  <r>
    <s v="ORD-2025-931538"/>
    <x v="55"/>
    <d v="2025-03-01T00:00:00"/>
    <s v="QUARTER 1"/>
    <x v="5"/>
    <x v="4"/>
    <s v="LAP-6989"/>
    <n v="1154.6400000000001"/>
    <n v="2794.13"/>
    <n v="3.5000000000000003E-2"/>
    <n v="11"/>
    <x v="56"/>
    <n v="12701.04"/>
    <n v="16958.649949999999"/>
    <n v="57.177435025749482"/>
  </r>
  <r>
    <s v="ORD-2024-289089"/>
    <x v="56"/>
    <d v="2024-12-18T00:00:00"/>
    <s v="QUARTER 4"/>
    <x v="4"/>
    <x v="6"/>
    <s v="ACC-5780"/>
    <n v="346.82"/>
    <n v="701.95"/>
    <n v="0.14699999999999999"/>
    <n v="8"/>
    <x v="57"/>
    <n v="2774.56"/>
    <n v="2015.5468000000005"/>
    <n v="42.077283120284505"/>
  </r>
  <r>
    <s v="ORD-2025-639542"/>
    <x v="57"/>
    <d v="2025-06-18T00:00:00"/>
    <s v="QUARTER 2"/>
    <x v="10"/>
    <x v="6"/>
    <s v="ACC-1770"/>
    <n v="1225.5"/>
    <n v="1221"/>
    <n v="7.4999999999999997E-2"/>
    <n v="56"/>
    <x v="58"/>
    <n v="68628"/>
    <n v="-5380.1999999999971"/>
    <n v="-8.5065409389733677"/>
  </r>
  <r>
    <s v="ORD-2025-762301"/>
    <x v="58"/>
    <d v="2025-05-13T00:00:00"/>
    <s v="QUARTER 2"/>
    <x v="8"/>
    <x v="6"/>
    <s v="ACC-2252"/>
    <n v="1057.5999999999999"/>
    <n v="1437.06"/>
    <n v="0.20499999999999999"/>
    <n v="4"/>
    <x v="59"/>
    <n v="4230.3999999999996"/>
    <n v="339.45080000000053"/>
    <n v="7.428049948589142"/>
  </r>
  <r>
    <s v="ORD-2024-906395"/>
    <x v="59"/>
    <d v="2024-04-09T00:00:00"/>
    <s v="QUARTER 1"/>
    <x v="2"/>
    <x v="0"/>
    <s v="CMP-8002"/>
    <n v="1176.56"/>
    <n v="1911.89"/>
    <n v="0.11899999999999999"/>
    <n v="20"/>
    <x v="60"/>
    <n v="23531.199999999997"/>
    <n v="10156.301800000008"/>
    <n v="30.148575160892477"/>
  </r>
  <r>
    <s v="ORD-2025-779574"/>
    <x v="60"/>
    <d v="2025-09-12T00:00:00"/>
    <s v="QUARTER 3"/>
    <x v="7"/>
    <x v="0"/>
    <s v="CMP-6971"/>
    <n v="1470.15"/>
    <n v="2593.7800000000002"/>
    <n v="0.11"/>
    <n v="12"/>
    <x v="61"/>
    <n v="17641.800000000003"/>
    <n v="10059.770399999998"/>
    <n v="36.314801849645306"/>
  </r>
  <r>
    <s v="ORD-2025-526650"/>
    <x v="61"/>
    <d v="2025-05-25T00:00:00"/>
    <s v="QUARTER 2"/>
    <x v="2"/>
    <x v="3"/>
    <s v="PHN-8350"/>
    <n v="603.45000000000005"/>
    <n v="1244.08"/>
    <n v="0.2"/>
    <n v="11"/>
    <x v="62"/>
    <n v="6637.9500000000007"/>
    <n v="4309.9539999999997"/>
    <n v="39.367846119220623"/>
  </r>
  <r>
    <s v="ORD-2024-247979"/>
    <x v="62"/>
    <d v="2024-11-18T00:00:00"/>
    <s v="QUARTER 4"/>
    <x v="7"/>
    <x v="5"/>
    <s v="MON-5188"/>
    <n v="1233.58"/>
    <n v="1912.51"/>
    <n v="0.255"/>
    <n v="51"/>
    <x v="63"/>
    <n v="62912.579999999994"/>
    <n v="9753.2374500000078"/>
    <n v="13.4220432553601"/>
  </r>
  <r>
    <s v="ORD-2023-480975"/>
    <x v="63"/>
    <d v="2023-02-26T00:00:00"/>
    <s v="QUARTER 1"/>
    <x v="11"/>
    <x v="4"/>
    <s v="LAP-3393"/>
    <n v="498.5"/>
    <n v="755.87"/>
    <n v="0.13"/>
    <n v="40"/>
    <x v="64"/>
    <n v="19940"/>
    <n v="6364.275999999998"/>
    <n v="24.194834330357537"/>
  </r>
  <r>
    <s v="ORD-2023-239789"/>
    <x v="64"/>
    <d v="2023-12-26T00:00:00"/>
    <s v="QUARTER 4"/>
    <x v="7"/>
    <x v="3"/>
    <s v="PHN-4644"/>
    <n v="1303.1099999999999"/>
    <n v="1145.67"/>
    <n v="0.184"/>
    <n v="13"/>
    <x v="65"/>
    <n v="16940.43"/>
    <n v="-4787.1626399999986"/>
    <n v="-39.389922875851205"/>
  </r>
  <r>
    <s v="ORD-2023-548874"/>
    <x v="65"/>
    <d v="2023-04-09T00:00:00"/>
    <s v="QUARTER 1"/>
    <x v="4"/>
    <x v="6"/>
    <s v="ACC-9150"/>
    <n v="1082.17"/>
    <n v="1234.0999999999999"/>
    <n v="0.189"/>
    <n v="16"/>
    <x v="66"/>
    <n v="17314.72"/>
    <n v="-1301.0384000000031"/>
    <n v="-8.1245427035342281"/>
  </r>
  <r>
    <s v="ORD-2024-347736"/>
    <x v="66"/>
    <d v="2024-06-06T00:00:00"/>
    <s v="QUARTER 2"/>
    <x v="0"/>
    <x v="5"/>
    <s v="MON-6870"/>
    <n v="673.88"/>
    <n v="1228.01"/>
    <n v="0.105"/>
    <n v="13"/>
    <x v="67"/>
    <n v="8760.44"/>
    <n v="5527.4563499999986"/>
    <n v="38.686285332689998"/>
  </r>
  <r>
    <s v="ORD-2023-749324"/>
    <x v="67"/>
    <d v="2023-09-07T00:00:00"/>
    <s v="QUARTER 3"/>
    <x v="14"/>
    <x v="5"/>
    <s v="MON-2296"/>
    <n v="494.61"/>
    <n v="605.23"/>
    <n v="0.20399999999999999"/>
    <n v="18"/>
    <x v="68"/>
    <n v="8902.98"/>
    <n v="-231.24455999999918"/>
    <n v="-2.6666468505639647"/>
  </r>
  <r>
    <s v="ORD-2023-809913"/>
    <x v="68"/>
    <d v="2023-05-10T00:00:00"/>
    <s v="QUARTER 2"/>
    <x v="8"/>
    <x v="0"/>
    <s v="CMP-7371"/>
    <n v="882.33"/>
    <n v="1880.15"/>
    <n v="0.05"/>
    <n v="5"/>
    <x v="69"/>
    <n v="4411.6500000000005"/>
    <n v="4519.0624999999991"/>
    <n v="50.601365792482952"/>
  </r>
  <r>
    <s v="ORD-2024-287210"/>
    <x v="69"/>
    <d v="2024-03-21T00:00:00"/>
    <s v="QUARTER 1"/>
    <x v="12"/>
    <x v="6"/>
    <s v="ACC-2761"/>
    <n v="910.63"/>
    <n v="1269.4000000000001"/>
    <n v="6.8000000000000005E-2"/>
    <n v="9"/>
    <x v="70"/>
    <n v="8195.67"/>
    <n v="2452.0571999999993"/>
    <n v="23.028925834989455"/>
  </r>
  <r>
    <s v="ORD-2025-640677"/>
    <x v="70"/>
    <d v="2025-05-06T00:00:00"/>
    <s v="QUARTER 2"/>
    <x v="9"/>
    <x v="4"/>
    <s v="LAP-4517"/>
    <n v="264.19"/>
    <n v="620.92999999999995"/>
    <n v="0.14199999999999999"/>
    <n v="12"/>
    <x v="71"/>
    <n v="3170.2799999999997"/>
    <n v="3222.8152799999998"/>
    <n v="50.410875152794532"/>
  </r>
  <r>
    <s v="ORD-2024-939873"/>
    <x v="71"/>
    <d v="2024-05-07T00:00:00"/>
    <s v="QUARTER 2"/>
    <x v="8"/>
    <x v="4"/>
    <s v="LAP-8489"/>
    <n v="1376.51"/>
    <n v="1455.91"/>
    <n v="0.185"/>
    <n v="17"/>
    <x v="72"/>
    <n v="23400.67"/>
    <n v="-3229.0369499999979"/>
    <n v="-16.007811276340849"/>
  </r>
  <r>
    <s v="ORD-2024-800947"/>
    <x v="72"/>
    <d v="2024-12-20T00:00:00"/>
    <s v="QUARTER 4"/>
    <x v="1"/>
    <x v="2"/>
    <s v="NET-1846"/>
    <n v="717.55"/>
    <n v="546.42999999999995"/>
    <n v="4.7E-2"/>
    <n v="18"/>
    <x v="73"/>
    <n v="12915.9"/>
    <n v="-3542.4397800000006"/>
    <n v="-37.792231437026366"/>
  </r>
  <r>
    <s v="ORD-2023-382272"/>
    <x v="73"/>
    <d v="2023-05-20T00:00:00"/>
    <s v="QUARTER 2"/>
    <x v="8"/>
    <x v="0"/>
    <s v="CMP-5208"/>
    <n v="917.88"/>
    <n v="1347.92"/>
    <n v="0.34300000000000003"/>
    <n v="5"/>
    <x v="74"/>
    <n v="4589.3999999999996"/>
    <n v="-161.48279999999886"/>
    <n v="-3.6469245630880094"/>
  </r>
  <r>
    <s v="ORD-2023-722117"/>
    <x v="74"/>
    <d v="2023-10-08T00:00:00"/>
    <s v="QUARTER 3"/>
    <x v="5"/>
    <x v="0"/>
    <s v="CMP-1009"/>
    <n v="825.64"/>
    <n v="1108.43"/>
    <n v="0.114"/>
    <n v="7"/>
    <x v="75"/>
    <n v="5779.48"/>
    <n v="1095.0028600000005"/>
    <n v="15.928512475773349"/>
  </r>
  <r>
    <s v="ORD-2024-446699"/>
    <x v="75"/>
    <d v="2024-09-25T00:00:00"/>
    <s v="QUARTER 3"/>
    <x v="3"/>
    <x v="6"/>
    <s v="ACC-4490"/>
    <n v="1394.65"/>
    <n v="3144.1"/>
    <n v="0.13400000000000001"/>
    <n v="13"/>
    <x v="76"/>
    <n v="18130.45"/>
    <n v="17265.827799999995"/>
    <n v="48.778653782630208"/>
  </r>
  <r>
    <s v="ORD-2024-451005"/>
    <x v="76"/>
    <d v="2024-06-30T00:00:00"/>
    <s v="QUARTER 2"/>
    <x v="4"/>
    <x v="6"/>
    <s v="ACC-9162"/>
    <n v="1112.98"/>
    <n v="2095.73"/>
    <n v="7.1999999999999995E-2"/>
    <n v="17"/>
    <x v="77"/>
    <n v="18920.66"/>
    <n v="14141.576480000007"/>
    <n v="42.772594916724778"/>
  </r>
  <r>
    <s v="ORD-2023-290279"/>
    <x v="77"/>
    <d v="2023-06-16T00:00:00"/>
    <s v="QUARTER 2"/>
    <x v="11"/>
    <x v="0"/>
    <s v="CMP-5820"/>
    <n v="357.36"/>
    <n v="703.62"/>
    <n v="0.25700000000000001"/>
    <n v="20"/>
    <x v="78"/>
    <n v="7147.2000000000007"/>
    <n v="3308.5931999999993"/>
    <n v="31.643636563125593"/>
  </r>
  <r>
    <s v="ORD-2024-192263"/>
    <x v="78"/>
    <d v="2024-12-21T00:00:00"/>
    <s v="QUARTER 4"/>
    <x v="2"/>
    <x v="5"/>
    <s v="MON-7943"/>
    <n v="1122.68"/>
    <n v="1997.19"/>
    <n v="0.186"/>
    <n v="3"/>
    <x v="79"/>
    <n v="3368.04"/>
    <n v="1509.0979800000005"/>
    <n v="30.942285951073305"/>
  </r>
  <r>
    <s v="ORD-2023-159379"/>
    <x v="79"/>
    <d v="2023-02-11T00:00:00"/>
    <s v="QUARTER 1"/>
    <x v="12"/>
    <x v="2"/>
    <s v="NET-5018"/>
    <n v="1410.05"/>
    <n v="2763.95"/>
    <n v="0.161"/>
    <n v="26"/>
    <x v="80"/>
    <n v="36661.299999999996"/>
    <n v="23631.505299999997"/>
    <n v="39.194569206750778"/>
  </r>
  <r>
    <s v="ORD-2023-343322"/>
    <x v="67"/>
    <d v="2023-09-12T00:00:00"/>
    <s v="QUARTER 3"/>
    <x v="2"/>
    <x v="1"/>
    <s v="PRN-9669"/>
    <n v="1183.95"/>
    <n v="1503.53"/>
    <n v="0.24099999999999999"/>
    <n v="16"/>
    <x v="81"/>
    <n v="18943.2"/>
    <n v="-684.33167999999932"/>
    <n v="-3.7479413729623703"/>
  </r>
  <r>
    <s v="ORD-2025-114382"/>
    <x v="80"/>
    <d v="2025-05-24T00:00:00"/>
    <s v="QUARTER 2"/>
    <x v="11"/>
    <x v="0"/>
    <s v="CMP-2865"/>
    <n v="170.39"/>
    <n v="388.04"/>
    <n v="8.4000000000000005E-2"/>
    <n v="15"/>
    <x v="82"/>
    <n v="2555.85"/>
    <n v="2775.8196000000003"/>
    <n v="52.062858508711798"/>
  </r>
  <r>
    <s v="ORD-2025-488349"/>
    <x v="81"/>
    <d v="2025-04-23T00:00:00"/>
    <s v="QUARTER 2"/>
    <x v="14"/>
    <x v="5"/>
    <s v="MON-3371"/>
    <n v="23.24"/>
    <n v="44.57"/>
    <n v="0.215"/>
    <n v="15"/>
    <x v="83"/>
    <n v="348.59999999999997"/>
    <n v="176.21174999999999"/>
    <n v="33.576182316802168"/>
  </r>
  <r>
    <s v="ORD-2025-330203"/>
    <x v="82"/>
    <d v="2025-04-17T00:00:00"/>
    <s v="QUARTER 1"/>
    <x v="10"/>
    <x v="2"/>
    <s v="NET-7166"/>
    <n v="1421.19"/>
    <n v="1808.26"/>
    <n v="0.104"/>
    <n v="13"/>
    <x v="84"/>
    <n v="18475.47"/>
    <n v="2587.1424799999986"/>
    <n v="12.283103449093122"/>
  </r>
  <r>
    <s v="ORD-2023-841426"/>
    <x v="83"/>
    <d v="2023-12-23T00:00:00"/>
    <s v="QUARTER 4"/>
    <x v="14"/>
    <x v="0"/>
    <s v="CMP-4531"/>
    <n v="1186.18"/>
    <n v="1285.0899999999999"/>
    <n v="7.0000000000000007E-2"/>
    <n v="11"/>
    <x v="85"/>
    <n v="13047.980000000001"/>
    <n v="98.49069999999665"/>
    <n v="0.7491797779612186"/>
  </r>
  <r>
    <s v="ORD-2024-594592"/>
    <x v="84"/>
    <d v="2024-04-25T00:00:00"/>
    <s v="QUARTER 2"/>
    <x v="11"/>
    <x v="0"/>
    <s v="CMP-8196"/>
    <n v="1366.48"/>
    <n v="1678.14"/>
    <n v="0.154"/>
    <n v="10"/>
    <x v="86"/>
    <n v="13664.8"/>
    <n v="532.26440000000184"/>
    <n v="3.7491159087790131"/>
  </r>
  <r>
    <s v="ORD-2025-863978"/>
    <x v="85"/>
    <d v="2025-08-19T00:00:00"/>
    <s v="QUARTER 3"/>
    <x v="12"/>
    <x v="0"/>
    <s v="CMP-2854"/>
    <n v="601.51"/>
    <n v="679.35"/>
    <n v="0.188"/>
    <n v="3"/>
    <x v="87"/>
    <n v="1804.53"/>
    <n v="-149.63339999999971"/>
    <n v="-9.0418579626062243"/>
  </r>
  <r>
    <s v="ORD-2024-604471"/>
    <x v="86"/>
    <d v="2024-01-25T00:00:00"/>
    <s v="QUARTER 1"/>
    <x v="0"/>
    <x v="5"/>
    <s v="MON-8973"/>
    <n v="523.70000000000005"/>
    <n v="1109.92"/>
    <n v="0.03"/>
    <n v="11"/>
    <x v="88"/>
    <n v="5760.7000000000007"/>
    <n v="6082.1463999999996"/>
    <n v="51.357133197302971"/>
  </r>
  <r>
    <s v="ORD-2023-258768"/>
    <x v="87"/>
    <d v="2023-07-02T00:00:00"/>
    <s v="QUARTER 2"/>
    <x v="9"/>
    <x v="5"/>
    <s v="MON-2990"/>
    <n v="55.65"/>
    <n v="83.57"/>
    <n v="6.6000000000000003E-2"/>
    <n v="8"/>
    <x v="89"/>
    <n v="445.2"/>
    <n v="179.23503999999997"/>
    <n v="28.70355257449998"/>
  </r>
  <r>
    <s v="ORD-2025-626047"/>
    <x v="88"/>
    <d v="2025-05-15T00:00:00"/>
    <s v="QUARTER 2"/>
    <x v="13"/>
    <x v="2"/>
    <s v="NET-1966"/>
    <n v="691.19"/>
    <n v="1284.3"/>
    <n v="7.3999999999999996E-2"/>
    <n v="7"/>
    <x v="90"/>
    <n v="4838.33"/>
    <n v="3486.5026000000016"/>
    <n v="41.880753253825198"/>
  </r>
  <r>
    <s v="ORD-2025-526752"/>
    <x v="57"/>
    <d v="2025-06-25T00:00:00"/>
    <s v="QUARTER 2"/>
    <x v="12"/>
    <x v="3"/>
    <s v="PHN-3482"/>
    <n v="527.33000000000004"/>
    <n v="911.72"/>
    <n v="0.14399999999999999"/>
    <n v="25"/>
    <x v="91"/>
    <n v="13183.250000000002"/>
    <n v="6327.5579999999991"/>
    <n v="32.431040272652979"/>
  </r>
  <r>
    <s v="ORD-2023-374486"/>
    <x v="45"/>
    <d v="2023-06-24T00:00:00"/>
    <s v="QUARTER 2"/>
    <x v="6"/>
    <x v="1"/>
    <s v="PRN-6490"/>
    <n v="804.01"/>
    <n v="1405.07"/>
    <n v="9.6000000000000002E-2"/>
    <n v="8"/>
    <x v="92"/>
    <n v="6432.08"/>
    <n v="3729.3862399999998"/>
    <n v="36.701260939287437"/>
  </r>
  <r>
    <s v="ORD-2024-997336"/>
    <x v="89"/>
    <d v="2024-11-02T00:00:00"/>
    <s v="QUARTER 4"/>
    <x v="9"/>
    <x v="6"/>
    <s v="ACC-9038"/>
    <n v="412.09"/>
    <n v="968.94"/>
    <n v="9.9000000000000005E-2"/>
    <n v="23"/>
    <x v="93"/>
    <n v="9478.07"/>
    <n v="10601.273620000004"/>
    <n v="52.79691318913742"/>
  </r>
  <r>
    <s v="ORD-2025-725646"/>
    <x v="60"/>
    <d v="2025-09-30T00:00:00"/>
    <s v="QUARTER 3"/>
    <x v="4"/>
    <x v="3"/>
    <s v="PHN-6954"/>
    <n v="1009.48"/>
    <n v="1088.81"/>
    <n v="0.16"/>
    <n v="6"/>
    <x v="94"/>
    <n v="6056.88"/>
    <n v="-569.27760000000035"/>
    <n v="-10.373885688219692"/>
  </r>
  <r>
    <s v="ORD-2023-868734"/>
    <x v="90"/>
    <d v="2023-04-27T00:00:00"/>
    <s v="QUARTER 2"/>
    <x v="2"/>
    <x v="1"/>
    <s v="PRN-8970"/>
    <n v="1084.79"/>
    <n v="2484.9899999999998"/>
    <n v="3.4000000000000002E-2"/>
    <n v="18"/>
    <x v="95"/>
    <n v="19526.22"/>
    <n v="23682.78611999999"/>
    <n v="54.809837685755113"/>
  </r>
  <r>
    <s v="ORD-2025-262491"/>
    <x v="91"/>
    <d v="2025-08-16T00:00:00"/>
    <s v="QUARTER 3"/>
    <x v="7"/>
    <x v="5"/>
    <s v="MON-1822"/>
    <n v="24.44"/>
    <n v="28.69"/>
    <n v="0.14599999999999999"/>
    <n v="6"/>
    <x v="96"/>
    <n v="146.64000000000001"/>
    <n v="0.36755999999999744"/>
    <n v="0.25002795774584474"/>
  </r>
  <r>
    <s v="ORD-2024-638884"/>
    <x v="92"/>
    <d v="2024-05-28T00:00:00"/>
    <s v="QUARTER 2"/>
    <x v="9"/>
    <x v="6"/>
    <s v="ACC-5177"/>
    <n v="1227.08"/>
    <n v="1896.62"/>
    <n v="0"/>
    <n v="18"/>
    <x v="97"/>
    <n v="22087.439999999999"/>
    <n v="12051.719999999998"/>
    <n v="35.3017473189147"/>
  </r>
  <r>
    <s v="ORD-2025-541501"/>
    <x v="93"/>
    <d v="2025-08-18T00:00:00"/>
    <s v="QUARTER 3"/>
    <x v="12"/>
    <x v="2"/>
    <s v="NET-1804"/>
    <n v="547.32000000000005"/>
    <n v="419.17"/>
    <n v="9.1999999999999998E-2"/>
    <n v="14"/>
    <x v="98"/>
    <n v="7662.4800000000005"/>
    <n v="-2333.9909600000001"/>
    <n v="-43.802116181137905"/>
  </r>
  <r>
    <s v="ORD-2023-422918"/>
    <x v="2"/>
    <d v="2023-03-20T00:00:00"/>
    <s v="QUARTER 1"/>
    <x v="10"/>
    <x v="4"/>
    <s v="LAP-3679"/>
    <n v="1200.78"/>
    <n v="2001.17"/>
    <n v="0.29199999999999998"/>
    <n v="18"/>
    <x v="99"/>
    <n v="21614.04"/>
    <n v="3888.8704799999978"/>
    <n v="15.248732034132907"/>
  </r>
  <r>
    <s v="ORD-2025-328504"/>
    <x v="94"/>
    <d v="2025-02-15T00:00:00"/>
    <s v="QUARTER 1"/>
    <x v="4"/>
    <x v="3"/>
    <s v="PHN-8368"/>
    <n v="1253.22"/>
    <n v="3104.71"/>
    <n v="0"/>
    <n v="17"/>
    <x v="100"/>
    <n v="21304.74"/>
    <n v="31475.329999999998"/>
    <n v="59.634877331538206"/>
  </r>
  <r>
    <s v="ORD-2024-851883"/>
    <x v="95"/>
    <d v="2024-01-22T00:00:00"/>
    <s v="QUARTER 1"/>
    <x v="1"/>
    <x v="0"/>
    <s v="CMP-8141"/>
    <n v="313.60000000000002"/>
    <n v="334.28"/>
    <n v="0.14000000000000001"/>
    <n v="22"/>
    <x v="101"/>
    <n v="6899.2000000000007"/>
    <n v="-574.62240000000111"/>
    <n v="-9.0855458868905519"/>
  </r>
  <r>
    <s v="ORD-2025-662997"/>
    <x v="96"/>
    <d v="2025-04-04T00:00:00"/>
    <s v="QUARTER 1"/>
    <x v="0"/>
    <x v="4"/>
    <s v="LAP-7136"/>
    <n v="862.08"/>
    <n v="1952.83"/>
    <n v="0"/>
    <n v="7"/>
    <x v="102"/>
    <n v="6034.56"/>
    <n v="7635.2499999999991"/>
    <n v="55.854836314476927"/>
  </r>
  <r>
    <s v="ORD-2024-478165"/>
    <x v="97"/>
    <d v="2024-12-28T00:00:00"/>
    <s v="QUARTER 4"/>
    <x v="9"/>
    <x v="6"/>
    <s v="ACC-2386"/>
    <n v="107.03"/>
    <n v="242.29"/>
    <n v="0.18"/>
    <n v="30"/>
    <x v="103"/>
    <n v="3210.9"/>
    <n v="2749.4340000000007"/>
    <n v="46.128857879440986"/>
  </r>
  <r>
    <s v="ORD-2024-771210"/>
    <x v="98"/>
    <d v="2024-10-05T00:00:00"/>
    <s v="QUARTER 3"/>
    <x v="10"/>
    <x v="4"/>
    <s v="LAP-5150"/>
    <n v="1405.56"/>
    <n v="2968.87"/>
    <n v="0.16900000000000001"/>
    <n v="5"/>
    <x v="104"/>
    <n v="7027.7999999999993"/>
    <n v="5307.8548499999997"/>
    <n v="43.028561633272346"/>
  </r>
  <r>
    <s v="ORD-2024-155337"/>
    <x v="99"/>
    <d v="2024-05-27T00:00:00"/>
    <s v="QUARTER 2"/>
    <x v="12"/>
    <x v="0"/>
    <s v="CMP-8101"/>
    <n v="1157.51"/>
    <n v="1394.3"/>
    <n v="0.27800000000000002"/>
    <n v="12"/>
    <x v="105"/>
    <n v="13890.119999999999"/>
    <n v="-1809.9048000000003"/>
    <n v="-14.982388724333326"/>
  </r>
  <r>
    <s v="ORD-2023-251563"/>
    <x v="21"/>
    <d v="2023-06-07T00:00:00"/>
    <s v="QUARTER 2"/>
    <x v="1"/>
    <x v="3"/>
    <s v="PHN-8970"/>
    <n v="12.85"/>
    <n v="15.41"/>
    <n v="0.13700000000000001"/>
    <n v="39"/>
    <x v="106"/>
    <n v="501.15"/>
    <n v="17.504369999999994"/>
    <n v="3.374958548985135"/>
  </r>
  <r>
    <s v="ORD-2024-286833"/>
    <x v="100"/>
    <d v="2024-09-04T00:00:00"/>
    <s v="QUARTER 3"/>
    <x v="1"/>
    <x v="3"/>
    <s v="PHN-2341"/>
    <n v="1138.8"/>
    <n v="2250.81"/>
    <n v="0.123"/>
    <n v="12"/>
    <x v="107"/>
    <n v="13665.599999999999"/>
    <n v="10021.924440000003"/>
    <n v="42.308872188756261"/>
  </r>
  <r>
    <s v="ORD-2024-792558"/>
    <x v="101"/>
    <d v="2024-11-08T00:00:00"/>
    <s v="QUARTER 4"/>
    <x v="1"/>
    <x v="2"/>
    <s v="NET-6387"/>
    <n v="82.14"/>
    <n v="166.04"/>
    <n v="0"/>
    <n v="10"/>
    <x v="108"/>
    <n v="821.4"/>
    <n v="838.99999999999989"/>
    <n v="50.529992772825828"/>
  </r>
  <r>
    <s v="ORD-2024-166150"/>
    <x v="102"/>
    <d v="2024-06-08T00:00:00"/>
    <s v="QUARTER 2"/>
    <x v="8"/>
    <x v="6"/>
    <s v="ACC-9820"/>
    <n v="292.94"/>
    <n v="356.55"/>
    <n v="0.22900000000000001"/>
    <n v="2"/>
    <x v="109"/>
    <n v="585.88"/>
    <n v="-36.079899999999952"/>
    <n v="-6.5623669402751927"/>
  </r>
  <r>
    <s v="ORD-2024-909942"/>
    <x v="103"/>
    <d v="2024-07-07T00:00:00"/>
    <s v="QUARTER 2"/>
    <x v="1"/>
    <x v="0"/>
    <s v="CMP-6392"/>
    <n v="550.22"/>
    <n v="1025.05"/>
    <n v="0"/>
    <n v="27"/>
    <x v="110"/>
    <n v="14855.94"/>
    <n v="12820.409999999998"/>
    <n v="46.322618408858105"/>
  </r>
  <r>
    <s v="ORD-2024-223618"/>
    <x v="104"/>
    <d v="2024-06-11T00:00:00"/>
    <s v="QUARTER 2"/>
    <x v="12"/>
    <x v="4"/>
    <s v="LAP-9230"/>
    <n v="1187.1300000000001"/>
    <n v="1795.17"/>
    <n v="1.2E-2"/>
    <n v="17"/>
    <x v="111"/>
    <n v="20181.210000000003"/>
    <n v="9970.4653199999957"/>
    <n v="33.067699271046664"/>
  </r>
  <r>
    <s v="ORD-2024-919471"/>
    <x v="105"/>
    <d v="2024-07-26T00:00:00"/>
    <s v="QUARTER 2"/>
    <x v="5"/>
    <x v="2"/>
    <s v="NET-4241"/>
    <n v="5.36"/>
    <n v="4.37"/>
    <n v="0.11799999999999999"/>
    <n v="9"/>
    <x v="112"/>
    <n v="48.24"/>
    <n v="-13.550940000000004"/>
    <n v="-39.064016148030547"/>
  </r>
  <r>
    <s v="ORD-2025-649239"/>
    <x v="106"/>
    <d v="2025-01-24T00:00:00"/>
    <s v="QUARTER 1"/>
    <x v="3"/>
    <x v="6"/>
    <s v="ACC-4511"/>
    <n v="142.09"/>
    <n v="218.5"/>
    <n v="0.11899999999999999"/>
    <n v="11"/>
    <x v="113"/>
    <n v="1562.99"/>
    <n v="554.49349999999981"/>
    <n v="26.186437816398563"/>
  </r>
  <r>
    <s v="ORD-2023-975863"/>
    <x v="107"/>
    <d v="2023-12-05T00:00:00"/>
    <s v="QUARTER 4"/>
    <x v="4"/>
    <x v="2"/>
    <s v="NET-3033"/>
    <n v="354.24"/>
    <n v="249.87"/>
    <n v="0"/>
    <n v="6"/>
    <x v="114"/>
    <n v="2125.44"/>
    <n v="-626.22"/>
    <n v="-41.769720254532352"/>
  </r>
  <r>
    <s v="ORD-2023-869884"/>
    <x v="108"/>
    <d v="2023-03-05T00:00:00"/>
    <s v="QUARTER 1"/>
    <x v="3"/>
    <x v="5"/>
    <s v="MON-2828"/>
    <n v="1473.58"/>
    <n v="3436.52"/>
    <n v="0.108"/>
    <n v="8"/>
    <x v="115"/>
    <n v="11788.64"/>
    <n v="12734.366720000002"/>
    <n v="51.928243813652564"/>
  </r>
  <r>
    <s v="ORD-2025-698069"/>
    <x v="109"/>
    <d v="2025-06-10T00:00:00"/>
    <s v="QUARTER 2"/>
    <x v="7"/>
    <x v="1"/>
    <s v="PRN-6429"/>
    <n v="75.180000000000007"/>
    <n v="53.45"/>
    <n v="0.157"/>
    <n v="17"/>
    <x v="116"/>
    <n v="1278.0600000000002"/>
    <n v="-512.06805000000008"/>
    <n v="-66.850317421743142"/>
  </r>
  <r>
    <s v="ORD-2024-474999"/>
    <x v="6"/>
    <d v="2025-01-02T00:00:00"/>
    <s v="QUARTER 4"/>
    <x v="9"/>
    <x v="4"/>
    <s v="LAP-8214"/>
    <n v="1391.99"/>
    <n v="3469.7"/>
    <n v="0.184"/>
    <n v="23"/>
    <x v="117"/>
    <n v="32015.77"/>
    <n v="33103.559599999993"/>
    <n v="50.835227886006976"/>
  </r>
  <r>
    <s v="ORD-2023-427304"/>
    <x v="110"/>
    <d v="2023-06-19T00:00:00"/>
    <s v="QUARTER 2"/>
    <x v="9"/>
    <x v="5"/>
    <s v="MON-9194"/>
    <n v="339.61"/>
    <n v="621.02"/>
    <n v="7.0999999999999994E-2"/>
    <n v="10"/>
    <x v="118"/>
    <n v="3396.1000000000004"/>
    <n v="2373.1758"/>
    <n v="41.13472612975098"/>
  </r>
  <r>
    <s v="ORD-2025-956101"/>
    <x v="111"/>
    <d v="2025-07-18T00:00:00"/>
    <s v="QUARTER 3"/>
    <x v="2"/>
    <x v="4"/>
    <s v="LAP-2218"/>
    <n v="57.96"/>
    <n v="88.51"/>
    <n v="4.2999999999999997E-2"/>
    <n v="7"/>
    <x v="119"/>
    <n v="405.72"/>
    <n v="187.20848999999998"/>
    <n v="31.573535958779779"/>
  </r>
  <r>
    <s v="ORD-2025-184082"/>
    <x v="112"/>
    <d v="2025-07-12T00:00:00"/>
    <s v="QUARTER 2"/>
    <x v="9"/>
    <x v="2"/>
    <s v="NET-6370"/>
    <n v="801.24"/>
    <n v="1959.09"/>
    <n v="0.123"/>
    <n v="23"/>
    <x v="120"/>
    <n v="18428.52"/>
    <n v="21088.284389999997"/>
    <n v="53.365358650651764"/>
  </r>
  <r>
    <s v="ORD-2023-576840"/>
    <x v="113"/>
    <d v="2023-12-13T00:00:00"/>
    <s v="QUARTER 4"/>
    <x v="10"/>
    <x v="5"/>
    <s v="MON-3745"/>
    <n v="1297.42"/>
    <n v="2742.97"/>
    <n v="6.9000000000000006E-2"/>
    <n v="9"/>
    <x v="121"/>
    <n v="11676.78"/>
    <n v="11306.565629999999"/>
    <n v="49.194602961727291"/>
  </r>
  <r>
    <s v="ORD-2023-178249"/>
    <x v="114"/>
    <d v="2024-01-20T00:00:00"/>
    <s v="QUARTER 4"/>
    <x v="4"/>
    <x v="3"/>
    <s v="PHN-7924"/>
    <n v="1395.49"/>
    <n v="1679.42"/>
    <n v="0.20300000000000001"/>
    <n v="12"/>
    <x v="122"/>
    <n v="16745.88"/>
    <n v="-683.90712000000167"/>
    <n v="-4.2579272490964488"/>
  </r>
  <r>
    <s v="ORD-2024-588972"/>
    <x v="62"/>
    <d v="2024-11-29T00:00:00"/>
    <s v="QUARTER 4"/>
    <x v="2"/>
    <x v="2"/>
    <s v="NET-8561"/>
    <n v="1363.51"/>
    <n v="1433.9"/>
    <n v="5.7000000000000002E-2"/>
    <n v="8"/>
    <x v="123"/>
    <n v="10908.08"/>
    <n v="-90.738400000000183"/>
    <n v="-0.83882346842037592"/>
  </r>
  <r>
    <s v="ORD-2023-603238"/>
    <x v="115"/>
    <d v="2023-09-04T00:00:00"/>
    <s v="QUARTER 3"/>
    <x v="9"/>
    <x v="0"/>
    <s v="CMP-2136"/>
    <n v="178.19"/>
    <n v="284.43"/>
    <n v="8.8999999999999996E-2"/>
    <n v="8"/>
    <x v="124"/>
    <n v="1425.52"/>
    <n v="647.40584000000035"/>
    <n v="31.231500302972741"/>
  </r>
  <r>
    <s v="ORD-2023-883066"/>
    <x v="116"/>
    <d v="2023-09-06T00:00:00"/>
    <s v="QUARTER 3"/>
    <x v="5"/>
    <x v="0"/>
    <s v="CMP-6352"/>
    <n v="950.77"/>
    <n v="694.78"/>
    <n v="8.4000000000000005E-2"/>
    <n v="14"/>
    <x v="125"/>
    <n v="13310.779999999999"/>
    <n v="-4400.9212799999987"/>
    <n v="-49.393839097821278"/>
  </r>
  <r>
    <s v="ORD-2024-584090"/>
    <x v="117"/>
    <d v="2024-06-26T00:00:00"/>
    <s v="QUARTER 2"/>
    <x v="12"/>
    <x v="0"/>
    <s v="CMP-2040"/>
    <n v="1064.32"/>
    <n v="1848.39"/>
    <n v="7.2999999999999995E-2"/>
    <n v="38"/>
    <x v="126"/>
    <n v="40444.159999999996"/>
    <n v="24667.226140000013"/>
    <n v="37.88465827921631"/>
  </r>
  <r>
    <s v="ORD-2025-537785"/>
    <x v="118"/>
    <d v="2025-08-14T00:00:00"/>
    <s v="QUARTER 3"/>
    <x v="6"/>
    <x v="0"/>
    <s v="CMP-6346"/>
    <n v="41.76"/>
    <n v="45.19"/>
    <n v="0.17899999999999999"/>
    <n v="23"/>
    <x v="127"/>
    <n v="960.4799999999999"/>
    <n v="-107.15723000000003"/>
    <n v="-12.557643340514637"/>
  </r>
  <r>
    <s v="ORD-2024-605518"/>
    <x v="119"/>
    <d v="2024-06-13T00:00:00"/>
    <s v="QUARTER 2"/>
    <x v="9"/>
    <x v="3"/>
    <s v="PHN-4356"/>
    <n v="157.78"/>
    <n v="361.1"/>
    <n v="0.187"/>
    <n v="9"/>
    <x v="128"/>
    <n v="1420.02"/>
    <n v="1222.1486999999997"/>
    <n v="46.255513510549115"/>
  </r>
  <r>
    <s v="ORD-2023-521818"/>
    <x v="120"/>
    <d v="2023-01-30T00:00:00"/>
    <s v="QUARTER 1"/>
    <x v="8"/>
    <x v="2"/>
    <s v="NET-4155"/>
    <n v="413.52"/>
    <n v="1004.34"/>
    <n v="0.111"/>
    <n v="18"/>
    <x v="129"/>
    <n v="7443.36"/>
    <n v="8628.0886800000007"/>
    <n v="53.685817948304596"/>
  </r>
  <r>
    <s v="ORD-2025-650719"/>
    <x v="121"/>
    <d v="2025-02-28T00:00:00"/>
    <s v="QUARTER 1"/>
    <x v="5"/>
    <x v="5"/>
    <s v="MON-5179"/>
    <n v="414.95"/>
    <n v="1027.73"/>
    <n v="6.3E-2"/>
    <n v="8"/>
    <x v="130"/>
    <n v="3319.6"/>
    <n v="4384.2640800000008"/>
    <n v="56.909935513815569"/>
  </r>
  <r>
    <s v="ORD-2025-501927"/>
    <x v="122"/>
    <d v="2025-03-24T00:00:00"/>
    <s v="QUARTER 1"/>
    <x v="10"/>
    <x v="6"/>
    <s v="ACC-4056"/>
    <n v="555.95000000000005"/>
    <n v="468.09"/>
    <n v="0.14199999999999999"/>
    <n v="11"/>
    <x v="131"/>
    <n v="6115.4500000000007"/>
    <n v="-1697.6165800000008"/>
    <n v="-38.426450674095378"/>
  </r>
  <r>
    <s v="ORD-2023-430904"/>
    <x v="123"/>
    <d v="2023-01-31T00:00:00"/>
    <s v="QUARTER 1"/>
    <x v="13"/>
    <x v="4"/>
    <s v="LAP-9782"/>
    <n v="941.2"/>
    <n v="668.02"/>
    <n v="0.22"/>
    <n v="16"/>
    <x v="132"/>
    <n v="15059.2"/>
    <n v="-6722.3104000000003"/>
    <n v="-80.633314371825193"/>
  </r>
  <r>
    <s v="ORD-2025-354346"/>
    <x v="124"/>
    <d v="2025-01-15T00:00:00"/>
    <s v="QUARTER 1"/>
    <x v="0"/>
    <x v="3"/>
    <s v="PHN-2875"/>
    <n v="304.77999999999997"/>
    <n v="537.27"/>
    <n v="0.187"/>
    <n v="8"/>
    <x v="133"/>
    <n v="2438.2399999999998"/>
    <n v="1056.16408"/>
    <n v="30.22444044307549"/>
  </r>
  <r>
    <s v="ORD-2024-164288"/>
    <x v="125"/>
    <d v="2024-12-26T00:00:00"/>
    <s v="QUARTER 4"/>
    <x v="12"/>
    <x v="1"/>
    <s v="PRN-4788"/>
    <n v="699.57"/>
    <n v="572.71"/>
    <n v="0.192"/>
    <n v="26"/>
    <x v="134"/>
    <n v="18188.82"/>
    <n v="-6157.3283199999987"/>
    <n v="-51.176765805651115"/>
  </r>
  <r>
    <s v="ORD-2023-867285"/>
    <x v="126"/>
    <d v="2023-04-17T00:00:00"/>
    <s v="QUARTER 2"/>
    <x v="6"/>
    <x v="5"/>
    <s v="MON-3043"/>
    <n v="1087.81"/>
    <n v="2323.87"/>
    <n v="9.4E-2"/>
    <n v="13"/>
    <x v="135"/>
    <n v="14141.529999999999"/>
    <n v="13229.010859999999"/>
    <n v="48.333026839572653"/>
  </r>
  <r>
    <s v="ORD-2024-836421"/>
    <x v="127"/>
    <d v="2025-01-12T00:00:00"/>
    <s v="QUARTER 4"/>
    <x v="1"/>
    <x v="0"/>
    <s v="CMP-3720"/>
    <n v="1412.15"/>
    <n v="1631.04"/>
    <n v="8.9999999999999993E-3"/>
    <n v="6"/>
    <x v="136"/>
    <n v="8472.9000000000015"/>
    <n v="1225.2638399999978"/>
    <n v="12.633977526203536"/>
  </r>
  <r>
    <s v="ORD-2023-613287"/>
    <x v="51"/>
    <d v="2023-04-12T00:00:00"/>
    <s v="QUARTER 1"/>
    <x v="0"/>
    <x v="3"/>
    <s v="PHN-8014"/>
    <n v="304.22000000000003"/>
    <n v="393.31"/>
    <n v="0.26500000000000001"/>
    <n v="15"/>
    <x v="137"/>
    <n v="4563.3"/>
    <n v="-227.05725000000075"/>
    <n v="-5.2362670424759035"/>
  </r>
  <r>
    <s v="ORD-2024-783321"/>
    <x v="128"/>
    <d v="2024-12-15T00:00:00"/>
    <s v="QUARTER 4"/>
    <x v="3"/>
    <x v="1"/>
    <s v="PRN-4911"/>
    <n v="1203.58"/>
    <n v="1856.16"/>
    <n v="0.129"/>
    <n v="22"/>
    <x v="138"/>
    <n v="26478.76"/>
    <n v="9088.9779200000085"/>
    <n v="25.553994860295031"/>
  </r>
  <r>
    <s v="ORD-2024-232632"/>
    <x v="129"/>
    <d v="2024-02-14T00:00:00"/>
    <s v="QUARTER 1"/>
    <x v="4"/>
    <x v="6"/>
    <s v="ACC-1021"/>
    <n v="65.930000000000007"/>
    <n v="84.9"/>
    <n v="0.25900000000000001"/>
    <n v="23"/>
    <x v="139"/>
    <n v="1516.39"/>
    <n v="-69.439300000000003"/>
    <n v="-4.7990093926489692"/>
  </r>
  <r>
    <s v="ORD-2023-906481"/>
    <x v="130"/>
    <d v="2023-05-18T00:00:00"/>
    <s v="QUARTER 2"/>
    <x v="11"/>
    <x v="5"/>
    <s v="MON-2266"/>
    <n v="1463.92"/>
    <n v="2252.2399999999998"/>
    <n v="0.11799999999999999"/>
    <n v="44"/>
    <x v="140"/>
    <n v="64412.480000000003"/>
    <n v="22992.449919999992"/>
    <n v="26.30566713004006"/>
  </r>
  <r>
    <s v="ORD-2024-902741"/>
    <x v="131"/>
    <d v="2025-01-11T00:00:00"/>
    <s v="QUARTER 4"/>
    <x v="11"/>
    <x v="3"/>
    <s v="PHN-8057"/>
    <n v="501.81"/>
    <n v="921.62"/>
    <n v="0.01"/>
    <n v="9"/>
    <x v="141"/>
    <n v="4516.29"/>
    <n v="3695.3442000000005"/>
    <n v="45.001325071202032"/>
  </r>
  <r>
    <s v="ORD-2023-912395"/>
    <x v="132"/>
    <d v="2023-08-25T00:00:00"/>
    <s v="QUARTER 3"/>
    <x v="12"/>
    <x v="6"/>
    <s v="ACC-7078"/>
    <n v="1261.48"/>
    <n v="1643.18"/>
    <n v="0.151"/>
    <n v="23"/>
    <x v="142"/>
    <n v="29014.04"/>
    <n v="3072.3358599999992"/>
    <n v="9.5752037357079054"/>
  </r>
  <r>
    <s v="ORD-2024-389102"/>
    <x v="133"/>
    <d v="2024-07-06T00:00:00"/>
    <s v="QUARTER 2"/>
    <x v="4"/>
    <x v="1"/>
    <s v="PRN-4453"/>
    <n v="817.23"/>
    <n v="1467.17"/>
    <n v="0.245"/>
    <n v="9"/>
    <x v="143"/>
    <n v="7355.07"/>
    <n v="2614.3501500000002"/>
    <n v="26.223693160328892"/>
  </r>
  <r>
    <s v="ORD-2023-309373"/>
    <x v="134"/>
    <d v="2023-07-14T00:00:00"/>
    <s v="QUARTER 3"/>
    <x v="5"/>
    <x v="2"/>
    <s v="NET-2394"/>
    <n v="578.85"/>
    <n v="998.76"/>
    <n v="8.2000000000000003E-2"/>
    <n v="28"/>
    <x v="144"/>
    <n v="16207.800000000001"/>
    <n v="9464.3270399999983"/>
    <n v="36.866158480960834"/>
  </r>
  <r>
    <s v="ORD-2023-825495"/>
    <x v="135"/>
    <d v="2023-11-30T00:00:00"/>
    <s v="QUARTER 4"/>
    <x v="6"/>
    <x v="4"/>
    <s v="LAP-1525"/>
    <n v="275.56"/>
    <n v="630.72"/>
    <n v="0.107"/>
    <n v="23"/>
    <x v="145"/>
    <n v="6337.88"/>
    <n v="6616.4780800000017"/>
    <n v="51.075306388319333"/>
  </r>
  <r>
    <s v="ORD-2025-244832"/>
    <x v="136"/>
    <d v="2025-09-28T00:00:00"/>
    <s v="QUARTER 3"/>
    <x v="1"/>
    <x v="4"/>
    <s v="LAP-3278"/>
    <n v="891.46"/>
    <n v="728.61"/>
    <n v="0.185"/>
    <n v="6"/>
    <x v="146"/>
    <n v="5348.76"/>
    <n v="-1785.8571000000006"/>
    <n v="-50.123653383874171"/>
  </r>
  <r>
    <s v="ORD-2024-211453"/>
    <x v="137"/>
    <d v="2024-04-24T00:00:00"/>
    <s v="QUARTER 2"/>
    <x v="7"/>
    <x v="6"/>
    <s v="ACC-6543"/>
    <n v="683.42"/>
    <n v="951.51"/>
    <n v="0"/>
    <n v="14"/>
    <x v="147"/>
    <n v="9567.8799999999992"/>
    <n v="3753.26"/>
    <n v="28.175216235247134"/>
  </r>
  <r>
    <s v="ORD-2023-192324"/>
    <x v="138"/>
    <d v="2023-09-16T00:00:00"/>
    <s v="QUARTER 3"/>
    <x v="5"/>
    <x v="1"/>
    <s v="PRN-4432"/>
    <n v="376.83"/>
    <n v="732.88"/>
    <n v="0.188"/>
    <n v="25"/>
    <x v="148"/>
    <n v="9420.75"/>
    <n v="5456.7140000000018"/>
    <n v="36.677716040852133"/>
  </r>
  <r>
    <s v="ORD-2024-438404"/>
    <x v="139"/>
    <d v="2024-10-18T00:00:00"/>
    <s v="QUARTER 3"/>
    <x v="13"/>
    <x v="3"/>
    <s v="PHN-4568"/>
    <n v="1297"/>
    <n v="2411.52"/>
    <n v="2.1000000000000001E-2"/>
    <n v="18"/>
    <x v="149"/>
    <n v="23346"/>
    <n v="19149.805439999996"/>
    <n v="45.06281323938591"/>
  </r>
  <r>
    <s v="ORD-2025-246470"/>
    <x v="140"/>
    <d v="2025-05-16T00:00:00"/>
    <s v="QUARTER 2"/>
    <x v="11"/>
    <x v="1"/>
    <s v="PRN-6178"/>
    <n v="763.32"/>
    <n v="568.29"/>
    <n v="0.13100000000000001"/>
    <n v="16"/>
    <x v="150"/>
    <n v="12213.12"/>
    <n v="-4311.6158400000013"/>
    <n v="-54.567026134426555"/>
  </r>
  <r>
    <s v="ORD-2023-497686"/>
    <x v="141"/>
    <d v="2023-07-23T00:00:00"/>
    <s v="QUARTER 3"/>
    <x v="9"/>
    <x v="4"/>
    <s v="LAP-6342"/>
    <n v="1001.96"/>
    <n v="1254.95"/>
    <n v="4.4999999999999998E-2"/>
    <n v="18"/>
    <x v="151"/>
    <n v="18035.28"/>
    <n v="3537.3105000000032"/>
    <n v="16.397244920585699"/>
  </r>
  <r>
    <s v="ORD-2023-596758"/>
    <x v="142"/>
    <d v="2023-12-07T00:00:00"/>
    <s v="QUARTER 4"/>
    <x v="10"/>
    <x v="1"/>
    <s v="PRN-8175"/>
    <n v="1097.5899999999999"/>
    <n v="845.55"/>
    <n v="0.184"/>
    <n v="6"/>
    <x v="152"/>
    <n v="6585.5399999999991"/>
    <n v="-2445.7271999999994"/>
    <n v="-59.078207594314399"/>
  </r>
  <r>
    <s v="ORD-2024-201376"/>
    <x v="143"/>
    <d v="2024-03-04T00:00:00"/>
    <s v="QUARTER 1"/>
    <x v="11"/>
    <x v="1"/>
    <s v="PRN-7089"/>
    <n v="928.68"/>
    <n v="2145.17"/>
    <n v="0.13600000000000001"/>
    <n v="16"/>
    <x v="153"/>
    <n v="14858.88"/>
    <n v="14795.950080000001"/>
    <n v="49.893896003062174"/>
  </r>
  <r>
    <s v="ORD-2023-842488"/>
    <x v="144"/>
    <d v="2023-11-02T00:00:00"/>
    <s v="QUARTER 4"/>
    <x v="7"/>
    <x v="6"/>
    <s v="ACC-4124"/>
    <n v="867.89"/>
    <n v="1349.94"/>
    <n v="0.184"/>
    <n v="10"/>
    <x v="154"/>
    <n v="8678.9"/>
    <n v="2336.6104000000032"/>
    <n v="21.212003031652557"/>
  </r>
  <r>
    <s v="ORD-2024-136321"/>
    <x v="145"/>
    <d v="2024-08-17T00:00:00"/>
    <s v="QUARTER 3"/>
    <x v="11"/>
    <x v="2"/>
    <s v="NET-7924"/>
    <n v="436.58"/>
    <n v="527.48"/>
    <n v="0.111"/>
    <n v="19"/>
    <x v="155"/>
    <n v="8295.02"/>
    <n v="614.64468000000124"/>
    <n v="6.8986286473802645"/>
  </r>
  <r>
    <s v="ORD-2024-764468"/>
    <x v="146"/>
    <d v="2024-02-21T00:00:00"/>
    <s v="QUARTER 1"/>
    <x v="8"/>
    <x v="2"/>
    <s v="NET-8761"/>
    <n v="656.2"/>
    <n v="1467.17"/>
    <n v="1.7999999999999999E-2"/>
    <n v="5"/>
    <x v="156"/>
    <n v="3281"/>
    <n v="3922.8047000000006"/>
    <n v="54.454623124360943"/>
  </r>
  <r>
    <s v="ORD-2024-553449"/>
    <x v="39"/>
    <d v="2024-09-18T00:00:00"/>
    <s v="QUARTER 3"/>
    <x v="5"/>
    <x v="0"/>
    <s v="CMP-3875"/>
    <n v="896.75"/>
    <n v="1651.14"/>
    <n v="2.5000000000000001E-2"/>
    <n v="15"/>
    <x v="157"/>
    <n v="13451.25"/>
    <n v="10696.672500000001"/>
    <n v="44.296450346815554"/>
  </r>
  <r>
    <s v="ORD-2025-766923"/>
    <x v="147"/>
    <d v="2025-02-15T00:00:00"/>
    <s v="QUARTER 1"/>
    <x v="4"/>
    <x v="6"/>
    <s v="ACC-3989"/>
    <n v="815.83"/>
    <n v="1982.18"/>
    <n v="0.127"/>
    <n v="6"/>
    <x v="158"/>
    <n v="4894.9800000000005"/>
    <n v="5487.6788399999996"/>
    <n v="52.854272923408509"/>
  </r>
  <r>
    <s v="ORD-2025-418232"/>
    <x v="91"/>
    <d v="2025-08-21T00:00:00"/>
    <s v="QUARTER 3"/>
    <x v="2"/>
    <x v="3"/>
    <s v="PHN-9234"/>
    <n v="1220.4100000000001"/>
    <n v="2552.2199999999998"/>
    <n v="0.18099999999999999"/>
    <n v="14"/>
    <x v="159"/>
    <n v="17085.740000000002"/>
    <n v="12178.014519999993"/>
    <n v="41.614668793360273"/>
  </r>
  <r>
    <s v="ORD-2023-848013"/>
    <x v="148"/>
    <d v="2023-03-04T00:00:00"/>
    <s v="QUARTER 1"/>
    <x v="12"/>
    <x v="5"/>
    <s v="MON-9906"/>
    <n v="299.75"/>
    <n v="523.01"/>
    <n v="0.157"/>
    <n v="50"/>
    <x v="160"/>
    <n v="14987.5"/>
    <n v="7057.3714999999975"/>
    <n v="32.013665854210124"/>
  </r>
  <r>
    <s v="ORD-2024-357368"/>
    <x v="149"/>
    <d v="2024-11-24T00:00:00"/>
    <s v="QUARTER 4"/>
    <x v="6"/>
    <x v="0"/>
    <s v="CMP-4610"/>
    <n v="811.05"/>
    <n v="1217.71"/>
    <n v="7.1999999999999995E-2"/>
    <n v="5"/>
    <x v="161"/>
    <n v="4055.25"/>
    <n v="1594.9244000000008"/>
    <n v="28.227879125288602"/>
  </r>
  <r>
    <s v="ORD-2024-219735"/>
    <x v="150"/>
    <d v="2024-04-07T00:00:00"/>
    <s v="QUARTER 2"/>
    <x v="13"/>
    <x v="3"/>
    <s v="PHN-5445"/>
    <n v="1023.27"/>
    <n v="1343.64"/>
    <n v="0.13300000000000001"/>
    <n v="7"/>
    <x v="162"/>
    <n v="7162.8899999999994"/>
    <n v="991.66116000000147"/>
    <n v="12.160830688810115"/>
  </r>
  <r>
    <s v="ORD-2023-240507"/>
    <x v="151"/>
    <d v="2023-03-26T00:00:00"/>
    <s v="QUARTER 1"/>
    <x v="2"/>
    <x v="5"/>
    <s v="MON-9227"/>
    <n v="135.12"/>
    <n v="301.7"/>
    <n v="0.14000000000000001"/>
    <n v="47"/>
    <x v="163"/>
    <n v="6350.64"/>
    <n v="5844.0739999999996"/>
    <n v="47.923009920527861"/>
  </r>
  <r>
    <s v="ORD-2024-134084"/>
    <x v="152"/>
    <d v="2024-06-16T00:00:00"/>
    <s v="QUARTER 2"/>
    <x v="1"/>
    <x v="1"/>
    <s v="PRN-4097"/>
    <n v="918.42"/>
    <n v="1511.71"/>
    <n v="0.02"/>
    <n v="8"/>
    <x v="164"/>
    <n v="7347.36"/>
    <n v="4504.4463999999998"/>
    <n v="38.006412254590998"/>
  </r>
  <r>
    <s v="ORD-2023-884625"/>
    <x v="153"/>
    <d v="2023-03-12T00:00:00"/>
    <s v="QUARTER 1"/>
    <x v="4"/>
    <x v="5"/>
    <s v="MON-6699"/>
    <n v="1234.81"/>
    <n v="2055.2399999999998"/>
    <n v="5.2999999999999999E-2"/>
    <n v="44"/>
    <x v="165"/>
    <n v="54331.64"/>
    <n v="31306.100319999998"/>
    <n v="36.556429680441617"/>
  </r>
  <r>
    <s v="ORD-2023-157993"/>
    <x v="154"/>
    <d v="2023-05-18T00:00:00"/>
    <s v="QUARTER 2"/>
    <x v="10"/>
    <x v="4"/>
    <s v="LAP-1482"/>
    <n v="329.03"/>
    <n v="391.15"/>
    <n v="0.19700000000000001"/>
    <n v="46"/>
    <x v="166"/>
    <n v="15135.38"/>
    <n v="-687.08130000000165"/>
    <n v="-4.7554477815440084"/>
  </r>
  <r>
    <s v="ORD-2024-329104"/>
    <x v="155"/>
    <d v="2024-06-14T00:00:00"/>
    <s v="QUARTER 2"/>
    <x v="13"/>
    <x v="5"/>
    <s v="MON-2100"/>
    <n v="1481.74"/>
    <n v="1848.97"/>
    <n v="0.254"/>
    <n v="9"/>
    <x v="167"/>
    <n v="13335.66"/>
    <n v="-921.67541999999958"/>
    <n v="-7.4244930309072403"/>
  </r>
  <r>
    <s v="ORD-2023-304451"/>
    <x v="156"/>
    <d v="2023-10-23T00:00:00"/>
    <s v="QUARTER 4"/>
    <x v="3"/>
    <x v="5"/>
    <s v="MON-7602"/>
    <n v="906.81"/>
    <n v="1395.56"/>
    <n v="0.185"/>
    <n v="6"/>
    <x v="168"/>
    <n v="5440.86"/>
    <n v="1383.4284000000007"/>
    <n v="20.272126834498973"/>
  </r>
  <r>
    <s v="ORD-2024-942981"/>
    <x v="157"/>
    <d v="2024-11-08T00:00:00"/>
    <s v="QUARTER 4"/>
    <x v="1"/>
    <x v="0"/>
    <s v="CMP-1072"/>
    <n v="343.85"/>
    <n v="538.04"/>
    <n v="0.13900000000000001"/>
    <n v="5"/>
    <x v="169"/>
    <n v="1719.25"/>
    <n v="597.01219999999967"/>
    <n v="25.774810813732564"/>
  </r>
  <r>
    <s v="ORD-2024-605629"/>
    <x v="158"/>
    <d v="2024-07-15T00:00:00"/>
    <s v="QUARTER 3"/>
    <x v="3"/>
    <x v="6"/>
    <s v="ACC-2735"/>
    <n v="801.77"/>
    <n v="1218.92"/>
    <n v="0.254"/>
    <n v="16"/>
    <x v="170"/>
    <n v="12828.32"/>
    <n v="1720.7091200000013"/>
    <n v="11.826968698788344"/>
  </r>
  <r>
    <s v="ORD-2023-450877"/>
    <x v="159"/>
    <d v="2023-10-10T00:00:00"/>
    <s v="QUARTER 3"/>
    <x v="14"/>
    <x v="0"/>
    <s v="CMP-5211"/>
    <n v="845.63"/>
    <n v="2062.12"/>
    <n v="0.13400000000000001"/>
    <n v="5"/>
    <x v="171"/>
    <n v="4228.1499999999996"/>
    <n v="4700.8295999999991"/>
    <n v="52.646884757133947"/>
  </r>
  <r>
    <s v="ORD-2023-286994"/>
    <x v="160"/>
    <d v="2023-03-09T00:00:00"/>
    <s v="QUARTER 1"/>
    <x v="12"/>
    <x v="0"/>
    <s v="CMP-1632"/>
    <n v="6.85"/>
    <n v="10.18"/>
    <n v="4.7E-2"/>
    <n v="10"/>
    <x v="172"/>
    <n v="68.5"/>
    <n v="28.5154"/>
    <n v="29.39265312517394"/>
  </r>
  <r>
    <s v="ORD-2025-700847"/>
    <x v="19"/>
    <d v="2025-05-21T00:00:00"/>
    <s v="QUARTER 2"/>
    <x v="7"/>
    <x v="4"/>
    <s v="LAP-7099"/>
    <n v="1263.8399999999999"/>
    <n v="2281.7199999999998"/>
    <n v="7.8E-2"/>
    <n v="15"/>
    <x v="173"/>
    <n v="18957.599999999999"/>
    <n v="12598.587599999999"/>
    <n v="39.924301882398495"/>
  </r>
  <r>
    <s v="ORD-2024-970848"/>
    <x v="155"/>
    <d v="2024-06-03T00:00:00"/>
    <s v="QUARTER 2"/>
    <x v="9"/>
    <x v="1"/>
    <s v="PRN-3785"/>
    <n v="180.89"/>
    <n v="249.57"/>
    <n v="2.1999999999999999E-2"/>
    <n v="8"/>
    <x v="174"/>
    <n v="1447.12"/>
    <n v="505.51567999999997"/>
    <n v="25.888888806948362"/>
  </r>
  <r>
    <s v="ORD-2025-845715"/>
    <x v="161"/>
    <d v="2025-05-04T00:00:00"/>
    <s v="QUARTER 2"/>
    <x v="11"/>
    <x v="5"/>
    <s v="MON-6962"/>
    <n v="1413.87"/>
    <n v="3275"/>
    <n v="0.255"/>
    <n v="38"/>
    <x v="175"/>
    <n v="53727.06"/>
    <n v="38988.19"/>
    <n v="42.051539525590456"/>
  </r>
  <r>
    <s v="ORD-2023-664749"/>
    <x v="162"/>
    <d v="2023-09-11T00:00:00"/>
    <s v="QUARTER 3"/>
    <x v="13"/>
    <x v="1"/>
    <s v="PRN-5107"/>
    <n v="943.79"/>
    <n v="1913.76"/>
    <n v="9.0999999999999998E-2"/>
    <n v="9"/>
    <x v="176"/>
    <n v="8494.11"/>
    <n v="7162.3605599999992"/>
    <n v="45.74696789133808"/>
  </r>
  <r>
    <s v="ORD-2024-960952"/>
    <x v="163"/>
    <d v="2024-02-21T00:00:00"/>
    <s v="QUARTER 1"/>
    <x v="10"/>
    <x v="0"/>
    <s v="CMP-9264"/>
    <n v="39.229999999999997"/>
    <n v="30.09"/>
    <n v="0.17699999999999999"/>
    <n v="13"/>
    <x v="177"/>
    <n v="509.98999999999995"/>
    <n v="-188.05708999999996"/>
    <n v="-58.414993981199359"/>
  </r>
  <r>
    <s v="ORD-2023-987700"/>
    <x v="164"/>
    <d v="2023-04-16T00:00:00"/>
    <s v="QUARTER 2"/>
    <x v="7"/>
    <x v="5"/>
    <s v="MON-5259"/>
    <n v="213.1"/>
    <n v="501.31"/>
    <n v="5.6000000000000001E-2"/>
    <n v="15"/>
    <x v="178"/>
    <n v="3196.5"/>
    <n v="3902.0495999999994"/>
    <n v="54.969674368409002"/>
  </r>
  <r>
    <s v="ORD-2025-652467"/>
    <x v="165"/>
    <d v="2025-09-12T00:00:00"/>
    <s v="QUARTER 3"/>
    <x v="5"/>
    <x v="1"/>
    <s v="PRN-8137"/>
    <n v="352.66"/>
    <n v="411.18"/>
    <n v="0.17299999999999999"/>
    <n v="13"/>
    <x v="179"/>
    <n v="4584.58"/>
    <n v="-163.98382000000038"/>
    <n v="-3.7095408248758064"/>
  </r>
  <r>
    <s v="ORD-2025-667201"/>
    <x v="166"/>
    <d v="2025-09-18T00:00:00"/>
    <s v="QUARTER 3"/>
    <x v="4"/>
    <x v="6"/>
    <s v="ACC-6777"/>
    <n v="5.5"/>
    <n v="5.92"/>
    <n v="0.21199999999999999"/>
    <n v="4"/>
    <x v="180"/>
    <n v="22"/>
    <n v="-3.3401600000000009"/>
    <n v="-17.900260666758133"/>
  </r>
  <r>
    <s v="ORD-2024-237478"/>
    <x v="167"/>
    <d v="2024-10-11T00:00:00"/>
    <s v="QUARTER 4"/>
    <x v="5"/>
    <x v="3"/>
    <s v="PHN-7488"/>
    <n v="1132.6099999999999"/>
    <n v="2206.63"/>
    <n v="6.3E-2"/>
    <n v="20"/>
    <x v="181"/>
    <n v="22652.199999999997"/>
    <n v="18700.046200000012"/>
    <n v="45.221355351671342"/>
  </r>
  <r>
    <s v="ORD-2025-898843"/>
    <x v="168"/>
    <d v="2025-03-04T00:00:00"/>
    <s v="QUARTER 1"/>
    <x v="4"/>
    <x v="6"/>
    <s v="ACC-9591"/>
    <n v="766.59"/>
    <n v="1912.8"/>
    <n v="0.19600000000000001"/>
    <n v="5"/>
    <x v="182"/>
    <n v="3832.9500000000003"/>
    <n v="3856.5059999999999"/>
    <n v="50.153170783472845"/>
  </r>
  <r>
    <s v="ORD-2023-334213"/>
    <x v="67"/>
    <d v="2023-08-23T00:00:00"/>
    <s v="QUARTER 3"/>
    <x v="1"/>
    <x v="5"/>
    <s v="MON-5517"/>
    <n v="790.63"/>
    <n v="1382.31"/>
    <n v="0.10100000000000001"/>
    <n v="7"/>
    <x v="183"/>
    <n v="5534.41"/>
    <n v="3164.4668300000012"/>
    <n v="36.377878338116446"/>
  </r>
  <r>
    <s v="ORD-2024-640340"/>
    <x v="1"/>
    <d v="2024-10-29T00:00:00"/>
    <s v="QUARTER 4"/>
    <x v="12"/>
    <x v="5"/>
    <s v="MON-8758"/>
    <n v="1023.06"/>
    <n v="1355.61"/>
    <n v="0.153"/>
    <n v="23"/>
    <x v="184"/>
    <n v="23530.379999999997"/>
    <n v="2878.2584100000022"/>
    <n v="10.89892771188881"/>
  </r>
  <r>
    <s v="ORD-2023-399631"/>
    <x v="169"/>
    <d v="2023-07-21T00:00:00"/>
    <s v="QUARTER 2"/>
    <x v="1"/>
    <x v="6"/>
    <s v="ACC-3385"/>
    <n v="734.34"/>
    <n v="887.9"/>
    <n v="2.5000000000000001E-2"/>
    <n v="12"/>
    <x v="185"/>
    <n v="8812.08"/>
    <n v="1576.3499999999985"/>
    <n v="15.174092716608753"/>
  </r>
  <r>
    <s v="ORD-2025-542939"/>
    <x v="170"/>
    <d v="2025-02-08T00:00:00"/>
    <s v="QUARTER 1"/>
    <x v="6"/>
    <x v="5"/>
    <s v="MON-1593"/>
    <n v="594.74"/>
    <n v="1020.69"/>
    <n v="0.21099999999999999"/>
    <n v="6"/>
    <x v="186"/>
    <n v="3568.44"/>
    <n v="1263.5064600000001"/>
    <n v="26.149016146176425"/>
  </r>
  <r>
    <s v="ORD-2023-521818"/>
    <x v="171"/>
    <d v="2023-02-28T00:00:00"/>
    <s v="QUARTER 1"/>
    <x v="5"/>
    <x v="6"/>
    <s v="ACC-4631"/>
    <n v="1262.0999999999999"/>
    <n v="1395.53"/>
    <n v="0.23300000000000001"/>
    <n v="25"/>
    <x v="187"/>
    <n v="31552.499999999996"/>
    <n v="-4793.2122499999969"/>
    <n v="-17.912331205452197"/>
  </r>
  <r>
    <s v="ORD-2023-825836"/>
    <x v="172"/>
    <d v="2023-07-31T00:00:00"/>
    <s v="QUARTER 3"/>
    <x v="0"/>
    <x v="5"/>
    <s v="MON-7869"/>
    <n v="1334.64"/>
    <n v="2273.42"/>
    <n v="0.11799999999999999"/>
    <n v="14"/>
    <x v="188"/>
    <n v="18684.960000000003"/>
    <n v="9387.2301599999992"/>
    <n v="33.439607335575268"/>
  </r>
  <r>
    <s v="ORD-2024-503082"/>
    <x v="173"/>
    <d v="2024-06-08T00:00:00"/>
    <s v="QUARTER 2"/>
    <x v="6"/>
    <x v="5"/>
    <s v="MON-4271"/>
    <n v="1075.9000000000001"/>
    <n v="1242.1500000000001"/>
    <n v="1.2E-2"/>
    <n v="7"/>
    <x v="189"/>
    <n v="7531.3000000000011"/>
    <n v="1059.4094000000005"/>
    <n v="12.332036280961853"/>
  </r>
  <r>
    <s v="ORD-2024-760799"/>
    <x v="163"/>
    <d v="2024-02-19T00:00:00"/>
    <s v="QUARTER 1"/>
    <x v="10"/>
    <x v="4"/>
    <s v="LAP-5531"/>
    <n v="993.75"/>
    <n v="1310.29"/>
    <n v="0.215"/>
    <n v="19"/>
    <x v="190"/>
    <n v="18881.25"/>
    <n v="661.72535000000062"/>
    <n v="3.3860010471742243"/>
  </r>
  <r>
    <s v="ORD-2023-197661"/>
    <x v="174"/>
    <d v="2023-08-22T00:00:00"/>
    <s v="QUARTER 3"/>
    <x v="13"/>
    <x v="5"/>
    <s v="MON-7511"/>
    <n v="446.69"/>
    <n v="967.25"/>
    <n v="9.4E-2"/>
    <n v="10"/>
    <x v="191"/>
    <n v="4466.8999999999996"/>
    <n v="4296.3850000000002"/>
    <n v="49.027105702941313"/>
  </r>
  <r>
    <s v="ORD-2024-212990"/>
    <x v="175"/>
    <d v="2024-09-03T00:00:00"/>
    <s v="QUARTER 3"/>
    <x v="2"/>
    <x v="4"/>
    <s v="LAP-7979"/>
    <n v="797.8"/>
    <n v="886.22"/>
    <n v="0.23599999999999999"/>
    <n v="36"/>
    <x v="192"/>
    <n v="28720.799999999999"/>
    <n v="-4346.2051199999987"/>
    <n v="-17.830881462428632"/>
  </r>
  <r>
    <s v="ORD-2023-925146"/>
    <x v="176"/>
    <d v="2023-11-13T00:00:00"/>
    <s v="QUARTER 4"/>
    <x v="1"/>
    <x v="1"/>
    <s v="PRN-4983"/>
    <n v="986.44"/>
    <n v="790.61"/>
    <n v="7.1999999999999995E-2"/>
    <n v="6"/>
    <x v="193"/>
    <n v="5918.64"/>
    <n v="-1516.5235200000006"/>
    <n v="-34.449872621271496"/>
  </r>
  <r>
    <s v="ORD-2023-177794"/>
    <x v="177"/>
    <d v="2023-05-26T00:00:00"/>
    <s v="QUARTER 2"/>
    <x v="1"/>
    <x v="2"/>
    <s v="NET-5941"/>
    <n v="249.71"/>
    <n v="361.33"/>
    <n v="9.4E-2"/>
    <n v="12"/>
    <x v="194"/>
    <n v="2996.52"/>
    <n v="931.85976000000028"/>
    <n v="23.721223937881206"/>
  </r>
  <r>
    <s v="ORD-2024-444710"/>
    <x v="178"/>
    <d v="2024-10-01T00:00:00"/>
    <s v="QUARTER 3"/>
    <x v="11"/>
    <x v="5"/>
    <s v="MON-6341"/>
    <n v="1378.8"/>
    <n v="1952.04"/>
    <n v="0.159"/>
    <n v="19"/>
    <x v="195"/>
    <n v="26197.200000000001"/>
    <n v="4994.4471599999997"/>
    <n v="16.012130216723058"/>
  </r>
  <r>
    <s v="ORD-2024-668926"/>
    <x v="179"/>
    <d v="2024-11-14T00:00:00"/>
    <s v="QUARTER 4"/>
    <x v="5"/>
    <x v="3"/>
    <s v="PHN-9789"/>
    <n v="1406.4"/>
    <n v="1564.76"/>
    <n v="0.185"/>
    <n v="17"/>
    <x v="196"/>
    <n v="23908.800000000003"/>
    <n v="-2229.0502000000051"/>
    <n v="-10.281715520536151"/>
  </r>
  <r>
    <s v="ORD-2024-968374"/>
    <x v="180"/>
    <d v="2024-03-03T00:00:00"/>
    <s v="QUARTER 1"/>
    <x v="5"/>
    <x v="3"/>
    <s v="PHN-5082"/>
    <n v="516.86"/>
    <n v="852.54"/>
    <n v="5.0999999999999997E-2"/>
    <n v="14"/>
    <x v="197"/>
    <n v="7236.04"/>
    <n v="4090.8064399999994"/>
    <n v="36.116022775355994"/>
  </r>
  <r>
    <s v="ORD-2023-575584"/>
    <x v="181"/>
    <d v="2023-02-21T00:00:00"/>
    <s v="QUARTER 1"/>
    <x v="3"/>
    <x v="2"/>
    <s v="NET-3460"/>
    <n v="1142.8800000000001"/>
    <n v="1465.29"/>
    <n v="0.186"/>
    <n v="7"/>
    <x v="198"/>
    <n v="8000.1600000000008"/>
    <n v="349.06241999999929"/>
    <n v="4.18077759150174"/>
  </r>
  <r>
    <s v="ORD-2023-701153"/>
    <x v="28"/>
    <d v="2023-05-13T00:00:00"/>
    <s v="QUARTER 2"/>
    <x v="1"/>
    <x v="1"/>
    <s v="PRN-7019"/>
    <n v="1320.33"/>
    <n v="2645.23"/>
    <n v="0.155"/>
    <n v="25"/>
    <x v="199"/>
    <n v="33008.25"/>
    <n v="22872.233749999999"/>
    <n v="40.930629470436536"/>
  </r>
  <r>
    <s v="ORD-2023-382017"/>
    <x v="7"/>
    <d v="2023-01-19T00:00:00"/>
    <s v="QUARTER 1"/>
    <x v="10"/>
    <x v="3"/>
    <s v="PHN-3159"/>
    <n v="833.57"/>
    <n v="881.57"/>
    <n v="5.7000000000000002E-2"/>
    <n v="18"/>
    <x v="200"/>
    <n v="15004.26"/>
    <n v="-40.490820000000895"/>
    <n v="-0.27059238560107823"/>
  </r>
  <r>
    <s v="ORD-2024-999607"/>
    <x v="182"/>
    <d v="2024-01-29T00:00:00"/>
    <s v="QUARTER 1"/>
    <x v="8"/>
    <x v="1"/>
    <s v="PRN-8604"/>
    <n v="493.76"/>
    <n v="625.04"/>
    <n v="0.25800000000000001"/>
    <n v="10"/>
    <x v="201"/>
    <n v="4937.6000000000004"/>
    <n v="-299.80320000000029"/>
    <n v="-6.4643453115496632"/>
  </r>
  <r>
    <s v="ORD-2023-133848"/>
    <x v="183"/>
    <d v="2023-09-07T00:00:00"/>
    <s v="QUARTER 3"/>
    <x v="11"/>
    <x v="3"/>
    <s v="PHN-2013"/>
    <n v="590.33000000000004"/>
    <n v="973.04"/>
    <n v="0"/>
    <n v="26"/>
    <x v="202"/>
    <n v="15348.580000000002"/>
    <n v="9950.4599999999991"/>
    <n v="39.331373838691107"/>
  </r>
  <r>
    <s v="ORD-2023-586275"/>
    <x v="184"/>
    <d v="2023-02-03T00:00:00"/>
    <s v="QUARTER 1"/>
    <x v="12"/>
    <x v="2"/>
    <s v="NET-6036"/>
    <n v="884.36"/>
    <n v="1545.34"/>
    <n v="0.24299999999999999"/>
    <n v="41"/>
    <x v="203"/>
    <n v="36258.76"/>
    <n v="11703.957579999995"/>
    <n v="24.402198562827966"/>
  </r>
  <r>
    <s v="ORD-2025-964661"/>
    <x v="185"/>
    <d v="2025-02-25T00:00:00"/>
    <s v="QUARTER 1"/>
    <x v="14"/>
    <x v="5"/>
    <s v="MON-4959"/>
    <n v="1016.32"/>
    <n v="2253.42"/>
    <n v="5.5E-2"/>
    <n v="12"/>
    <x v="204"/>
    <n v="12195.84"/>
    <n v="13357.942800000001"/>
    <n v="52.273837124419799"/>
  </r>
  <r>
    <s v="ORD-2023-390998"/>
    <x v="44"/>
    <d v="2023-04-28T00:00:00"/>
    <s v="QUARTER 2"/>
    <x v="6"/>
    <x v="5"/>
    <s v="MON-1663"/>
    <n v="1178.42"/>
    <n v="2446.56"/>
    <n v="2.9000000000000001E-2"/>
    <n v="11"/>
    <x v="205"/>
    <n v="12962.62"/>
    <n v="13169.08736"/>
    <n v="50.395051416188828"/>
  </r>
  <r>
    <s v="ORD-2023-920483"/>
    <x v="186"/>
    <d v="2023-08-01T00:00:00"/>
    <s v="QUARTER 3"/>
    <x v="5"/>
    <x v="0"/>
    <s v="CMP-7256"/>
    <n v="137.46"/>
    <n v="188.3"/>
    <n v="3.7999999999999999E-2"/>
    <n v="37"/>
    <x v="206"/>
    <n v="5086.0200000000004"/>
    <n v="1616.3301999999994"/>
    <n v="24.115872071262398"/>
  </r>
  <r>
    <s v="ORD-2025-146850"/>
    <x v="52"/>
    <d v="2025-02-14T00:00:00"/>
    <s v="QUARTER 1"/>
    <x v="1"/>
    <x v="6"/>
    <s v="ACC-1659"/>
    <n v="1030.44"/>
    <n v="2562.84"/>
    <n v="0.14799999999999999"/>
    <n v="13"/>
    <x v="207"/>
    <n v="13395.720000000001"/>
    <n v="14990.295839999995"/>
    <n v="52.808734852027037"/>
  </r>
  <r>
    <s v="ORD-2024-687100"/>
    <x v="187"/>
    <d v="2024-10-07T00:00:00"/>
    <s v="QUARTER 3"/>
    <x v="4"/>
    <x v="1"/>
    <s v="PRN-6068"/>
    <n v="1248.3900000000001"/>
    <n v="1805.11"/>
    <n v="0.20300000000000001"/>
    <n v="11"/>
    <x v="208"/>
    <n v="13732.29"/>
    <n v="2093.1093699999965"/>
    <n v="13.226265707820787"/>
  </r>
  <r>
    <s v="ORD-2025-629393"/>
    <x v="188"/>
    <d v="2025-08-07T00:00:00"/>
    <s v="QUARTER 3"/>
    <x v="12"/>
    <x v="6"/>
    <s v="ACC-8999"/>
    <n v="1204.95"/>
    <n v="2065.73"/>
    <n v="0.13600000000000001"/>
    <n v="10"/>
    <x v="209"/>
    <n v="12049.5"/>
    <n v="5798.4071999999978"/>
    <n v="32.48788294910004"/>
  </r>
  <r>
    <s v="ORD-2024-686712"/>
    <x v="189"/>
    <d v="2024-10-23T00:00:00"/>
    <s v="QUARTER 4"/>
    <x v="8"/>
    <x v="0"/>
    <s v="CMP-3978"/>
    <n v="1095.6099999999999"/>
    <n v="2366.5100000000002"/>
    <n v="0.152"/>
    <n v="9"/>
    <x v="210"/>
    <n v="9860.49"/>
    <n v="8200.7143200000046"/>
    <n v="45.405135641586071"/>
  </r>
  <r>
    <s v="ORD-2025-586799"/>
    <x v="190"/>
    <d v="2025-08-04T00:00:00"/>
    <s v="QUARTER 3"/>
    <x v="10"/>
    <x v="5"/>
    <s v="MON-7868"/>
    <n v="90.3"/>
    <n v="131.76"/>
    <n v="0.10199999999999999"/>
    <n v="15"/>
    <x v="211"/>
    <n v="1354.5"/>
    <n v="420.30719999999997"/>
    <n v="23.681851189244668"/>
  </r>
  <r>
    <s v="ORD-2024-988736"/>
    <x v="191"/>
    <d v="2024-10-01T00:00:00"/>
    <s v="QUARTER 3"/>
    <x v="4"/>
    <x v="1"/>
    <s v="PRN-3014"/>
    <n v="1166.18"/>
    <n v="1335.02"/>
    <n v="0.128"/>
    <n v="6"/>
    <x v="212"/>
    <n v="6997.08"/>
    <n v="-12.25536000000011"/>
    <n v="-0.1754569460458224"/>
  </r>
  <r>
    <s v="ORD-2025-564184"/>
    <x v="192"/>
    <d v="2025-02-06T00:00:00"/>
    <s v="QUARTER 1"/>
    <x v="5"/>
    <x v="3"/>
    <s v="PHN-1671"/>
    <n v="1445.27"/>
    <n v="2691.45"/>
    <n v="0"/>
    <n v="9"/>
    <x v="213"/>
    <n v="13007.43"/>
    <n v="11215.619999999999"/>
    <n v="46.301436028906352"/>
  </r>
  <r>
    <s v="ORD-2023-653343"/>
    <x v="193"/>
    <d v="2023-11-28T00:00:00"/>
    <s v="QUARTER 4"/>
    <x v="4"/>
    <x v="6"/>
    <s v="ACC-5260"/>
    <n v="388.51"/>
    <n v="776.46"/>
    <n v="0.157"/>
    <n v="12"/>
    <x v="214"/>
    <n v="4662.12"/>
    <n v="3192.54936"/>
    <n v="40.645241876864944"/>
  </r>
  <r>
    <s v="ORD-2024-197852"/>
    <x v="194"/>
    <d v="2024-03-30T00:00:00"/>
    <s v="QUARTER 1"/>
    <x v="2"/>
    <x v="2"/>
    <s v="NET-7588"/>
    <n v="231.11"/>
    <n v="318.17"/>
    <n v="0.20100000000000001"/>
    <n v="60"/>
    <x v="215"/>
    <n v="13866.6"/>
    <n v="1386.4697999999989"/>
    <n v="9.0897754889969686"/>
  </r>
  <r>
    <s v="ORD-2023-431328"/>
    <x v="195"/>
    <d v="2024-01-14T00:00:00"/>
    <s v="QUARTER 4"/>
    <x v="4"/>
    <x v="5"/>
    <s v="MON-1572"/>
    <n v="1085.6099999999999"/>
    <n v="1246.4100000000001"/>
    <n v="0.113"/>
    <n v="7"/>
    <x v="216"/>
    <n v="7599.2699999999995"/>
    <n v="139.68969000000106"/>
    <n v="1.8050189637310416"/>
  </r>
  <r>
    <s v="ORD-2023-613317"/>
    <x v="196"/>
    <d v="2023-01-22T00:00:00"/>
    <s v="QUARTER 1"/>
    <x v="9"/>
    <x v="5"/>
    <s v="MON-2537"/>
    <n v="150.86000000000001"/>
    <n v="346.96"/>
    <n v="0.19600000000000001"/>
    <n v="8"/>
    <x v="217"/>
    <n v="1206.8800000000001"/>
    <n v="1024.7667200000001"/>
    <n v="45.919755614365343"/>
  </r>
  <r>
    <s v="ORD-2024-720756"/>
    <x v="197"/>
    <d v="2024-11-09T00:00:00"/>
    <s v="QUARTER 4"/>
    <x v="9"/>
    <x v="1"/>
    <s v="PRN-5666"/>
    <n v="391.64"/>
    <n v="504.76"/>
    <n v="4.0000000000000001E-3"/>
    <n v="13"/>
    <x v="218"/>
    <n v="5091.32"/>
    <n v="1444.3124800000005"/>
    <n v="22.099046793402319"/>
  </r>
  <r>
    <s v="ORD-2024-777623"/>
    <x v="198"/>
    <d v="2024-10-14T00:00:00"/>
    <s v="QUARTER 3"/>
    <x v="11"/>
    <x v="1"/>
    <s v="PRN-2749"/>
    <n v="386.96"/>
    <n v="937.46"/>
    <n v="0.26600000000000001"/>
    <n v="41"/>
    <x v="219"/>
    <n v="15865.359999999999"/>
    <n v="12346.561240000001"/>
    <n v="43.763631462626336"/>
  </r>
  <r>
    <s v="ORD-2025-762212"/>
    <x v="199"/>
    <d v="2025-09-24T00:00:00"/>
    <s v="QUARTER 3"/>
    <x v="5"/>
    <x v="0"/>
    <s v="CMP-4970"/>
    <n v="589.14"/>
    <n v="1300.58"/>
    <n v="5.5E-2"/>
    <n v="11"/>
    <x v="220"/>
    <n v="6480.54"/>
    <n v="7038.989099999998"/>
    <n v="52.065342275863728"/>
  </r>
  <r>
    <s v="ORD-2023-271918"/>
    <x v="200"/>
    <d v="2023-10-02T00:00:00"/>
    <s v="QUARTER 3"/>
    <x v="2"/>
    <x v="6"/>
    <s v="ACC-3551"/>
    <n v="145.58000000000001"/>
    <n v="228.15"/>
    <n v="0.20399999999999999"/>
    <n v="5"/>
    <x v="221"/>
    <n v="727.90000000000009"/>
    <n v="180.13699999999994"/>
    <n v="19.838068272548359"/>
  </r>
  <r>
    <s v="ORD-2023-713375"/>
    <x v="201"/>
    <d v="2023-09-10T00:00:00"/>
    <s v="QUARTER 3"/>
    <x v="13"/>
    <x v="0"/>
    <s v="CMP-7063"/>
    <n v="241.14"/>
    <n v="496.52"/>
    <n v="9.2999999999999999E-2"/>
    <n v="10"/>
    <x v="222"/>
    <n v="2411.3999999999996"/>
    <n v="2092.0364"/>
    <n v="46.454223268257991"/>
  </r>
  <r>
    <s v="ORD-2025-678688"/>
    <x v="202"/>
    <d v="2025-07-17T00:00:00"/>
    <s v="QUARTER 3"/>
    <x v="5"/>
    <x v="2"/>
    <s v="NET-1612"/>
    <n v="1198.9000000000001"/>
    <n v="2941.2"/>
    <n v="5.0999999999999997E-2"/>
    <n v="24"/>
    <x v="223"/>
    <n v="28773.600000000002"/>
    <n v="38215.171199999982"/>
    <n v="57.047129713583978"/>
  </r>
  <r>
    <s v="ORD-2023-501220"/>
    <x v="44"/>
    <d v="2023-05-07T00:00:00"/>
    <s v="QUARTER 2"/>
    <x v="13"/>
    <x v="4"/>
    <s v="LAP-9766"/>
    <n v="1089.1500000000001"/>
    <n v="1088.2"/>
    <n v="5.0999999999999997E-2"/>
    <n v="15"/>
    <x v="224"/>
    <n v="16337.250000000002"/>
    <n v="-846.72300000000178"/>
    <n v="-5.4660696824582002"/>
  </r>
  <r>
    <s v="ORD-2023-195665"/>
    <x v="203"/>
    <d v="2023-12-20T00:00:00"/>
    <s v="QUARTER 4"/>
    <x v="1"/>
    <x v="3"/>
    <s v="PHN-7274"/>
    <n v="1080.43"/>
    <n v="2529.15"/>
    <n v="0.14699999999999999"/>
    <n v="10"/>
    <x v="225"/>
    <n v="10804.300000000001"/>
    <n v="10769.349499999998"/>
    <n v="49.918997247081435"/>
  </r>
  <r>
    <s v="ORD-2023-290237"/>
    <x v="204"/>
    <d v="2023-08-07T00:00:00"/>
    <s v="QUARTER 3"/>
    <x v="8"/>
    <x v="2"/>
    <s v="NET-1645"/>
    <n v="1352.44"/>
    <n v="2698.01"/>
    <n v="0.13100000000000001"/>
    <n v="13"/>
    <x v="226"/>
    <n v="17581.72"/>
    <n v="12897.698970000001"/>
    <n v="42.31609199209089"/>
  </r>
  <r>
    <s v="ORD-2023-302041"/>
    <x v="205"/>
    <d v="2023-10-29T00:00:00"/>
    <s v="QUARTER 4"/>
    <x v="7"/>
    <x v="6"/>
    <s v="ACC-5079"/>
    <n v="1239.8399999999999"/>
    <n v="1482.75"/>
    <n v="6.7000000000000004E-2"/>
    <n v="4"/>
    <x v="227"/>
    <n v="4959.3599999999997"/>
    <n v="574.26300000000083"/>
    <n v="10.377703721413633"/>
  </r>
  <r>
    <s v="ORD-2025-289139"/>
    <x v="206"/>
    <d v="2025-08-30T00:00:00"/>
    <s v="QUARTER 3"/>
    <x v="11"/>
    <x v="1"/>
    <s v="PRN-2098"/>
    <n v="933.29"/>
    <n v="1456.81"/>
    <n v="0.123"/>
    <n v="13"/>
    <x v="228"/>
    <n v="12132.77"/>
    <n v="4476.3208099999974"/>
    <n v="26.951028573489978"/>
  </r>
  <r>
    <s v="ORD-2023-949710"/>
    <x v="207"/>
    <d v="2023-04-01T00:00:00"/>
    <s v="QUARTER 1"/>
    <x v="14"/>
    <x v="1"/>
    <s v="PRN-7049"/>
    <n v="1024.0999999999999"/>
    <n v="918.19"/>
    <n v="0.189"/>
    <n v="10"/>
    <x v="229"/>
    <n v="10241"/>
    <n v="-2794.4790999999996"/>
    <n v="-37.527311579827824"/>
  </r>
  <r>
    <s v="ORD-2023-603650"/>
    <x v="208"/>
    <d v="2023-06-10T00:00:00"/>
    <s v="QUARTER 2"/>
    <x v="6"/>
    <x v="0"/>
    <s v="CMP-6925"/>
    <n v="54.62"/>
    <n v="48.94"/>
    <n v="0.14799999999999999"/>
    <n v="16"/>
    <x v="230"/>
    <n v="873.92"/>
    <n v="-206.76991999999996"/>
    <n v="-30.993014345437832"/>
  </r>
  <r>
    <s v="ORD-2025-757957"/>
    <x v="209"/>
    <d v="2025-05-06T00:00:00"/>
    <s v="QUARTER 2"/>
    <x v="0"/>
    <x v="3"/>
    <s v="PHN-2787"/>
    <n v="394.13"/>
    <n v="932.29"/>
    <n v="0.109"/>
    <n v="7"/>
    <x v="231"/>
    <n v="2758.91"/>
    <n v="3055.7827299999999"/>
    <n v="52.552780893032683"/>
  </r>
  <r>
    <s v="ORD-2024-423853"/>
    <x v="210"/>
    <d v="2024-09-08T00:00:00"/>
    <s v="QUARTER 3"/>
    <x v="11"/>
    <x v="1"/>
    <s v="PRN-1141"/>
    <n v="197.63"/>
    <n v="325.79000000000002"/>
    <n v="0.11600000000000001"/>
    <n v="10"/>
    <x v="232"/>
    <n v="1976.3"/>
    <n v="903.68360000000007"/>
    <n v="31.378081458519418"/>
  </r>
  <r>
    <s v="ORD-2024-569164"/>
    <x v="211"/>
    <d v="2024-09-25T00:00:00"/>
    <s v="QUARTER 3"/>
    <x v="14"/>
    <x v="5"/>
    <s v="MON-5249"/>
    <n v="195.54"/>
    <n v="405.97"/>
    <n v="0.187"/>
    <n v="16"/>
    <x v="233"/>
    <n v="3128.64"/>
    <n v="2152.21776"/>
    <n v="40.755079152141377"/>
  </r>
  <r>
    <s v="ORD-2023-946143"/>
    <x v="212"/>
    <d v="2023-03-30T00:00:00"/>
    <s v="QUARTER 1"/>
    <x v="11"/>
    <x v="0"/>
    <s v="CMP-8230"/>
    <n v="1309.77"/>
    <n v="1589.07"/>
    <n v="0.10199999999999999"/>
    <n v="10"/>
    <x v="234"/>
    <n v="13097.7"/>
    <n v="1172.1485999999986"/>
    <n v="8.2141628328137894"/>
  </r>
  <r>
    <s v="ORD-2024-281211"/>
    <x v="40"/>
    <d v="2024-02-02T00:00:00"/>
    <s v="QUARTER 1"/>
    <x v="11"/>
    <x v="1"/>
    <s v="PRN-7816"/>
    <n v="1237.68"/>
    <n v="1432.8"/>
    <n v="6.8000000000000005E-2"/>
    <n v="13"/>
    <x v="235"/>
    <n v="16089.84"/>
    <n v="1269.9647999999979"/>
    <n v="7.3155476955593306"/>
  </r>
  <r>
    <s v="ORD-2024-805860"/>
    <x v="213"/>
    <d v="2024-10-02T00:00:00"/>
    <s v="QUARTER 3"/>
    <x v="12"/>
    <x v="3"/>
    <s v="PHN-8804"/>
    <n v="1338.99"/>
    <n v="1765.76"/>
    <n v="0.126"/>
    <n v="24"/>
    <x v="236"/>
    <n v="32135.760000000002"/>
    <n v="4902.8217599999989"/>
    <n v="13.237066666777251"/>
  </r>
  <r>
    <s v="ORD-2025-132174"/>
    <x v="214"/>
    <d v="2025-07-23T00:00:00"/>
    <s v="QUARTER 3"/>
    <x v="10"/>
    <x v="0"/>
    <s v="CMP-8851"/>
    <n v="1364.89"/>
    <n v="2757.54"/>
    <n v="0.17199999999999999"/>
    <n v="61"/>
    <x v="237"/>
    <n v="83258.290000000008"/>
    <n v="56019.54032"/>
    <n v="40.221433799831182"/>
  </r>
  <r>
    <s v="ORD-2023-964434"/>
    <x v="215"/>
    <d v="2023-12-07T00:00:00"/>
    <s v="QUARTER 4"/>
    <x v="4"/>
    <x v="3"/>
    <s v="PHN-2447"/>
    <n v="699.33"/>
    <n v="873.75"/>
    <n v="0.23499999999999999"/>
    <n v="10"/>
    <x v="238"/>
    <n v="6993.3"/>
    <n v="-309.11250000000018"/>
    <n v="-4.6245336475076471"/>
  </r>
  <r>
    <s v="ORD-2024-897622"/>
    <x v="216"/>
    <d v="2024-04-24T00:00:00"/>
    <s v="QUARTER 1"/>
    <x v="3"/>
    <x v="4"/>
    <s v="LAP-2846"/>
    <n v="160.82"/>
    <n v="258.52"/>
    <n v="0.13"/>
    <n v="17"/>
    <x v="239"/>
    <n v="2733.94"/>
    <n v="1089.5708"/>
    <n v="28.496605789631875"/>
  </r>
  <r>
    <s v="ORD-2023-517216"/>
    <x v="217"/>
    <d v="2023-10-08T00:00:00"/>
    <s v="QUARTER 3"/>
    <x v="1"/>
    <x v="1"/>
    <s v="PRN-5005"/>
    <n v="385.32"/>
    <n v="606.76"/>
    <n v="8.5999999999999993E-2"/>
    <n v="8"/>
    <x v="240"/>
    <n v="3082.56"/>
    <n v="1354.0691200000006"/>
    <n v="30.520223425842737"/>
  </r>
  <r>
    <s v="ORD-2025-509940"/>
    <x v="218"/>
    <d v="2025-05-27T00:00:00"/>
    <s v="QUARTER 2"/>
    <x v="9"/>
    <x v="3"/>
    <s v="PHN-3800"/>
    <n v="918.12"/>
    <n v="1337.69"/>
    <n v="9.5000000000000001E-2"/>
    <n v="8"/>
    <x v="241"/>
    <n v="7344.96"/>
    <n v="2339.9156000000012"/>
    <n v="24.160512707050163"/>
  </r>
  <r>
    <s v="ORD-2025-646342"/>
    <x v="219"/>
    <d v="2025-08-08T00:00:00"/>
    <s v="QUARTER 3"/>
    <x v="13"/>
    <x v="4"/>
    <s v="LAP-4828"/>
    <n v="1225.94"/>
    <n v="1793.08"/>
    <n v="0.13600000000000001"/>
    <n v="22"/>
    <x v="242"/>
    <n v="26970.68"/>
    <n v="7112.1846399999922"/>
    <n v="20.867332353434463"/>
  </r>
  <r>
    <s v="ORD-2024-866535"/>
    <x v="220"/>
    <d v="2024-12-12T00:00:00"/>
    <s v="QUARTER 4"/>
    <x v="5"/>
    <x v="1"/>
    <s v="PRN-5492"/>
    <n v="72.06"/>
    <n v="122.74"/>
    <n v="0.23799999999999999"/>
    <n v="8"/>
    <x v="243"/>
    <n v="576.48"/>
    <n v="171.74303999999995"/>
    <n v="22.953455162246801"/>
  </r>
  <r>
    <s v="ORD-2023-747341"/>
    <x v="44"/>
    <d v="2023-04-28T00:00:00"/>
    <s v="QUARTER 2"/>
    <x v="12"/>
    <x v="3"/>
    <s v="PHN-7132"/>
    <n v="1013.54"/>
    <n v="927.93"/>
    <n v="0.17499999999999999"/>
    <n v="16"/>
    <x v="244"/>
    <n v="16216.64"/>
    <n v="-3967.9639999999999"/>
    <n v="-32.395044166406237"/>
  </r>
  <r>
    <s v="ORD-2024-853298"/>
    <x v="221"/>
    <d v="2024-03-26T00:00:00"/>
    <s v="QUARTER 1"/>
    <x v="2"/>
    <x v="3"/>
    <s v="PHN-4741"/>
    <n v="65.64"/>
    <n v="151.88"/>
    <n v="0.16700000000000001"/>
    <n v="23"/>
    <x v="245"/>
    <n v="1509.72"/>
    <n v="1400.1489199999999"/>
    <n v="48.117250587356352"/>
  </r>
  <r>
    <s v="ORD-2024-544865"/>
    <x v="222"/>
    <d v="2024-03-04T00:00:00"/>
    <s v="QUARTER 1"/>
    <x v="14"/>
    <x v="4"/>
    <s v="LAP-2774"/>
    <n v="1350.98"/>
    <n v="2210.4"/>
    <n v="0.26300000000000001"/>
    <n v="6"/>
    <x v="246"/>
    <n v="8105.88"/>
    <n v="1668.5088000000005"/>
    <n v="17.070211080615092"/>
  </r>
  <r>
    <s v="ORD-2025-946490"/>
    <x v="81"/>
    <d v="2025-05-02T00:00:00"/>
    <s v="QUARTER 2"/>
    <x v="0"/>
    <x v="5"/>
    <s v="MON-2842"/>
    <n v="20.149999999999999"/>
    <n v="39.74"/>
    <n v="0.151"/>
    <n v="18"/>
    <x v="247"/>
    <n v="362.7"/>
    <n v="244.60668000000004"/>
    <n v="40.277291203185847"/>
  </r>
  <r>
    <s v="ORD-2024-320972"/>
    <x v="223"/>
    <d v="2024-11-08T00:00:00"/>
    <s v="QUARTER 4"/>
    <x v="12"/>
    <x v="2"/>
    <s v="NET-2628"/>
    <n v="803.28"/>
    <n v="1009"/>
    <n v="0.11"/>
    <n v="4"/>
    <x v="248"/>
    <n v="3213.12"/>
    <n v="378.92000000000007"/>
    <n v="10.548880302001093"/>
  </r>
  <r>
    <s v="ORD-2025-248586"/>
    <x v="224"/>
    <d v="2025-09-30T00:00:00"/>
    <s v="QUARTER 3"/>
    <x v="9"/>
    <x v="5"/>
    <s v="MON-2998"/>
    <n v="1212.99"/>
    <n v="1653.64"/>
    <n v="0.107"/>
    <n v="8"/>
    <x v="249"/>
    <n v="9703.92"/>
    <n v="2109.6841600000007"/>
    <n v="17.858090819931455"/>
  </r>
  <r>
    <s v="ORD-2024-664046"/>
    <x v="225"/>
    <d v="2024-09-08T00:00:00"/>
    <s v="QUARTER 3"/>
    <x v="10"/>
    <x v="0"/>
    <s v="CMP-7563"/>
    <n v="462.94"/>
    <n v="1015.7"/>
    <n v="0.14299999999999999"/>
    <n v="14"/>
    <x v="250"/>
    <n v="6481.16"/>
    <n v="5705.2086000000018"/>
    <n v="46.81631409048304"/>
  </r>
  <r>
    <s v="ORD-2023-276806"/>
    <x v="226"/>
    <d v="2023-03-24T00:00:00"/>
    <s v="QUARTER 1"/>
    <x v="2"/>
    <x v="4"/>
    <s v="LAP-6160"/>
    <n v="481.71"/>
    <n v="912.45"/>
    <n v="0.20300000000000001"/>
    <n v="24"/>
    <x v="251"/>
    <n v="11561.039999999999"/>
    <n v="5892.3036000000011"/>
    <n v="33.760313983619739"/>
  </r>
  <r>
    <s v="ORD-2024-220234"/>
    <x v="227"/>
    <d v="2024-04-09T00:00:00"/>
    <s v="QUARTER 1"/>
    <x v="9"/>
    <x v="5"/>
    <s v="MON-4361"/>
    <n v="648.64"/>
    <n v="815.19"/>
    <n v="0.22500000000000001"/>
    <n v="28"/>
    <x v="252"/>
    <n v="18161.919999999998"/>
    <n v="-472.29699999999866"/>
    <n v="-2.6699099240272033"/>
  </r>
  <r>
    <s v="ORD-2024-301260"/>
    <x v="228"/>
    <d v="2024-07-31T00:00:00"/>
    <s v="QUARTER 3"/>
    <x v="2"/>
    <x v="1"/>
    <s v="PRN-2829"/>
    <n v="798.97"/>
    <n v="1814.06"/>
    <n v="0.122"/>
    <n v="16"/>
    <x v="253"/>
    <n v="12783.52"/>
    <n v="12700.39488"/>
    <n v="49.836906691159058"/>
  </r>
  <r>
    <s v="ORD-2024-350100"/>
    <x v="229"/>
    <d v="2024-11-20T00:00:00"/>
    <s v="QUARTER 4"/>
    <x v="10"/>
    <x v="5"/>
    <s v="MON-8939"/>
    <n v="317.25"/>
    <n v="758.92"/>
    <n v="5.2999999999999999E-2"/>
    <n v="9"/>
    <x v="254"/>
    <n v="2855.25"/>
    <n v="3613.0251599999992"/>
    <n v="55.857629284898877"/>
  </r>
  <r>
    <s v="ORD-2024-855600"/>
    <x v="230"/>
    <d v="2024-05-19T00:00:00"/>
    <s v="QUARTER 2"/>
    <x v="0"/>
    <x v="4"/>
    <s v="LAP-5009"/>
    <n v="668.97"/>
    <n v="1667.44"/>
    <n v="3.4000000000000002E-2"/>
    <n v="15"/>
    <x v="255"/>
    <n v="10034.550000000001"/>
    <n v="14126.6556"/>
    <n v="58.468339013679014"/>
  </r>
  <r>
    <s v="ORD-2023-474313"/>
    <x v="231"/>
    <d v="2023-10-06T00:00:00"/>
    <s v="QUARTER 4"/>
    <x v="2"/>
    <x v="0"/>
    <s v="CMP-4807"/>
    <n v="1470.26"/>
    <n v="2562.5500000000002"/>
    <n v="0.17299999999999999"/>
    <n v="9"/>
    <x v="256"/>
    <n v="13232.34"/>
    <n v="5840.7196499999991"/>
    <n v="30.622877279157461"/>
  </r>
  <r>
    <s v="ORD-2023-256951"/>
    <x v="44"/>
    <d v="2023-05-07T00:00:00"/>
    <s v="QUARTER 2"/>
    <x v="10"/>
    <x v="2"/>
    <s v="NET-2439"/>
    <n v="516.96"/>
    <n v="745.38"/>
    <n v="0.19700000000000001"/>
    <n v="4"/>
    <x v="257"/>
    <n v="2067.84"/>
    <n v="326.32055999999966"/>
    <n v="13.6298527948351"/>
  </r>
  <r>
    <s v="ORD-2025-184754"/>
    <x v="232"/>
    <d v="2025-07-05T00:00:00"/>
    <s v="QUARTER 2"/>
    <x v="3"/>
    <x v="5"/>
    <s v="MON-7626"/>
    <n v="314.93"/>
    <n v="687.95"/>
    <n v="0.20499999999999999"/>
    <n v="8"/>
    <x v="258"/>
    <n v="2519.44"/>
    <n v="1855.922"/>
    <n v="42.417564535231598"/>
  </r>
  <r>
    <s v="ORD-2023-888140"/>
    <x v="233"/>
    <d v="2023-10-13T00:00:00"/>
    <s v="QUARTER 4"/>
    <x v="4"/>
    <x v="6"/>
    <s v="ACC-3567"/>
    <n v="715.94"/>
    <n v="550.07000000000005"/>
    <n v="0.14000000000000001"/>
    <n v="16"/>
    <x v="259"/>
    <n v="11455.04"/>
    <n v="-3886.0768000000007"/>
    <n v="-51.342260456491594"/>
  </r>
  <r>
    <s v="ORD-2023-638181"/>
    <x v="234"/>
    <d v="2023-06-07T00:00:00"/>
    <s v="QUARTER 2"/>
    <x v="6"/>
    <x v="0"/>
    <s v="CMP-4630"/>
    <n v="1120.06"/>
    <n v="2068.21"/>
    <n v="7.8E-2"/>
    <n v="12"/>
    <x v="260"/>
    <n v="13440.72"/>
    <n v="9441.9554400000034"/>
    <n v="41.262462795303286"/>
  </r>
  <r>
    <s v="ORD-2023-521280"/>
    <x v="235"/>
    <d v="2023-06-19T00:00:00"/>
    <s v="QUARTER 2"/>
    <x v="7"/>
    <x v="6"/>
    <s v="ACC-1882"/>
    <n v="1471.58"/>
    <n v="2576.65"/>
    <n v="4.0000000000000001E-3"/>
    <n v="7"/>
    <x v="261"/>
    <n v="10301.06"/>
    <n v="7663.3438000000006"/>
    <n v="42.658492234515464"/>
  </r>
  <r>
    <s v="ORD-2023-630430"/>
    <x v="236"/>
    <d v="2023-08-24T00:00:00"/>
    <s v="QUARTER 3"/>
    <x v="2"/>
    <x v="2"/>
    <s v="NET-9125"/>
    <n v="582.88"/>
    <n v="1044.1400000000001"/>
    <n v="0.216"/>
    <n v="10"/>
    <x v="262"/>
    <n v="5828.8"/>
    <n v="2357.2576000000008"/>
    <n v="28.796005539956138"/>
  </r>
  <r>
    <s v="ORD-2025-908258"/>
    <x v="237"/>
    <d v="2025-06-27T00:00:00"/>
    <s v="QUARTER 2"/>
    <x v="13"/>
    <x v="3"/>
    <s v="PHN-3819"/>
    <n v="93.91"/>
    <n v="99.04"/>
    <n v="5.7000000000000002E-2"/>
    <n v="6"/>
    <x v="263"/>
    <n v="563.46"/>
    <n v="-3.0916800000001103"/>
    <n v="-0.55172283829323376"/>
  </r>
  <r>
    <s v="ORD-2025-440093"/>
    <x v="140"/>
    <d v="2025-04-26T00:00:00"/>
    <s v="QUARTER 2"/>
    <x v="9"/>
    <x v="4"/>
    <s v="LAP-3490"/>
    <n v="1457.44"/>
    <n v="1996.81"/>
    <n v="0.126"/>
    <n v="23"/>
    <x v="264"/>
    <n v="33521.120000000003"/>
    <n v="6618.7546199999924"/>
    <n v="16.489225944672352"/>
  </r>
  <r>
    <s v="ORD-2025-898022"/>
    <x v="238"/>
    <d v="2025-09-11T00:00:00"/>
    <s v="QUARTER 3"/>
    <x v="12"/>
    <x v="1"/>
    <s v="PRN-1276"/>
    <n v="1207.6300000000001"/>
    <n v="921.68"/>
    <n v="0.19600000000000001"/>
    <n v="17"/>
    <x v="265"/>
    <n v="20529.710000000003"/>
    <n v="-7932.1877600000025"/>
    <n v="-62.966253274897987"/>
  </r>
  <r>
    <s v="ORD-2024-500511"/>
    <x v="239"/>
    <d v="2024-10-08T00:00:00"/>
    <s v="QUARTER 4"/>
    <x v="6"/>
    <x v="5"/>
    <s v="MON-9733"/>
    <n v="1108.1099999999999"/>
    <n v="2503.79"/>
    <n v="0.184"/>
    <n v="19"/>
    <x v="266"/>
    <n v="21054.089999999997"/>
    <n v="17764.670160000009"/>
    <n v="45.763105485025896"/>
  </r>
  <r>
    <s v="ORD-2023-632893"/>
    <x v="240"/>
    <d v="2023-05-07T00:00:00"/>
    <s v="QUARTER 2"/>
    <x v="8"/>
    <x v="0"/>
    <s v="CMP-9392"/>
    <n v="1269.6500000000001"/>
    <n v="2462.77"/>
    <n v="0.107"/>
    <n v="8"/>
    <x v="267"/>
    <n v="10157.200000000001"/>
    <n v="7436.8288800000009"/>
    <n v="42.269050089225502"/>
  </r>
  <r>
    <s v="ORD-2023-967239"/>
    <x v="241"/>
    <d v="2024-01-01T00:00:00"/>
    <s v="QUARTER 4"/>
    <x v="0"/>
    <x v="3"/>
    <s v="PHN-3014"/>
    <n v="526.49"/>
    <n v="496.2"/>
    <n v="0"/>
    <n v="14"/>
    <x v="268"/>
    <n v="7370.8600000000006"/>
    <n v="-424.0600000000004"/>
    <n v="-6.1043933897621985"/>
  </r>
  <r>
    <s v="ORD-2024-885858"/>
    <x v="242"/>
    <d v="2024-01-23T00:00:00"/>
    <s v="QUARTER 1"/>
    <x v="8"/>
    <x v="1"/>
    <s v="PRN-6776"/>
    <n v="720"/>
    <n v="907.59"/>
    <n v="0.154"/>
    <n v="10"/>
    <x v="269"/>
    <n v="7200"/>
    <n v="478.21139999999923"/>
    <n v="6.2281614179052074"/>
  </r>
  <r>
    <s v="ORD-2023-253245"/>
    <x v="243"/>
    <d v="2023-08-14T00:00:00"/>
    <s v="QUARTER 3"/>
    <x v="1"/>
    <x v="6"/>
    <s v="ACC-3951"/>
    <n v="232.73"/>
    <n v="334.19"/>
    <n v="0.13400000000000001"/>
    <n v="25"/>
    <x v="270"/>
    <n v="5818.25"/>
    <n v="1416.9634999999998"/>
    <n v="19.584266587295591"/>
  </r>
  <r>
    <s v="ORD-2025-484073"/>
    <x v="244"/>
    <d v="2025-03-09T00:00:00"/>
    <s v="QUARTER 1"/>
    <x v="7"/>
    <x v="5"/>
    <s v="MON-1436"/>
    <n v="325.87"/>
    <n v="538.79"/>
    <n v="0.17399999999999999"/>
    <n v="16"/>
    <x v="271"/>
    <n v="5213.92"/>
    <n v="1906.7286400000003"/>
    <n v="26.777457172778014"/>
  </r>
  <r>
    <s v="ORD-2024-745822"/>
    <x v="245"/>
    <d v="2024-04-17T00:00:00"/>
    <s v="QUARTER 1"/>
    <x v="10"/>
    <x v="5"/>
    <s v="MON-8651"/>
    <n v="1025.51"/>
    <n v="1436.54"/>
    <n v="0.13900000000000001"/>
    <n v="28"/>
    <x v="272"/>
    <n v="28714.28"/>
    <n v="5917.8263200000001"/>
    <n v="17.087688127656453"/>
  </r>
  <r>
    <s v="ORD-2023-369160"/>
    <x v="246"/>
    <d v="2023-08-13T00:00:00"/>
    <s v="QUARTER 3"/>
    <x v="0"/>
    <x v="5"/>
    <s v="MON-3307"/>
    <n v="1082.3800000000001"/>
    <n v="1766.55"/>
    <n v="0.16400000000000001"/>
    <n v="20"/>
    <x v="273"/>
    <n v="21647.600000000002"/>
    <n v="7889.1159999999982"/>
    <n v="26.709523157550752"/>
  </r>
  <r>
    <s v="ORD-2024-834983"/>
    <x v="247"/>
    <d v="2024-04-13T00:00:00"/>
    <s v="QUARTER 1"/>
    <x v="11"/>
    <x v="1"/>
    <s v="PRN-8758"/>
    <n v="287.61"/>
    <n v="628.54"/>
    <n v="0.13500000000000001"/>
    <n v="21"/>
    <x v="274"/>
    <n v="6039.81"/>
    <n v="5377.619099999999"/>
    <n v="47.100087531964611"/>
  </r>
  <r>
    <s v="ORD-2024-499009"/>
    <x v="248"/>
    <d v="2024-01-27T00:00:00"/>
    <s v="QUARTER 1"/>
    <x v="13"/>
    <x v="4"/>
    <s v="LAP-7056"/>
    <n v="1410.97"/>
    <n v="1650.75"/>
    <n v="0.13500000000000001"/>
    <n v="6"/>
    <x v="275"/>
    <n v="8465.82"/>
    <n v="101.57250000000022"/>
    <n v="1.1855707556295596"/>
  </r>
  <r>
    <s v="ORD-2024-948800"/>
    <x v="249"/>
    <d v="2024-04-11T00:00:00"/>
    <s v="QUARTER 1"/>
    <x v="7"/>
    <x v="2"/>
    <s v="NET-5523"/>
    <n v="1338.35"/>
    <n v="2247.14"/>
    <n v="0.115"/>
    <n v="40"/>
    <x v="276"/>
    <n v="53534"/>
    <n v="26014.755999999994"/>
    <n v="32.702907384246203"/>
  </r>
  <r>
    <s v="ORD-2025-678328"/>
    <x v="36"/>
    <d v="2025-07-14T00:00:00"/>
    <s v="QUARTER 2"/>
    <x v="7"/>
    <x v="6"/>
    <s v="ACC-8094"/>
    <n v="385.08"/>
    <n v="893.19"/>
    <n v="0.151"/>
    <n v="8"/>
    <x v="277"/>
    <n v="3080.64"/>
    <n v="2985.9064800000001"/>
    <n v="49.219213762621663"/>
  </r>
  <r>
    <s v="ORD-2024-580808"/>
    <x v="250"/>
    <d v="2024-07-03T00:00:00"/>
    <s v="QUARTER 2"/>
    <x v="9"/>
    <x v="3"/>
    <s v="PHN-6832"/>
    <n v="1173.83"/>
    <n v="2328.9"/>
    <n v="0.12"/>
    <n v="17"/>
    <x v="278"/>
    <n v="19955.11"/>
    <n v="14885.234000000004"/>
    <n v="42.724130393201634"/>
  </r>
  <r>
    <s v="ORD-2023-211715"/>
    <x v="251"/>
    <d v="2023-11-14T00:00:00"/>
    <s v="QUARTER 4"/>
    <x v="9"/>
    <x v="4"/>
    <s v="LAP-2378"/>
    <n v="953.46"/>
    <n v="2066.75"/>
    <n v="0.13800000000000001"/>
    <n v="5"/>
    <x v="279"/>
    <n v="4767.3"/>
    <n v="4140.392499999999"/>
    <n v="46.481089238318447"/>
  </r>
  <r>
    <s v="ORD-2023-715175"/>
    <x v="252"/>
    <d v="2023-06-23T00:00:00"/>
    <s v="QUARTER 2"/>
    <x v="7"/>
    <x v="5"/>
    <s v="MON-5424"/>
    <n v="1097.0899999999999"/>
    <n v="2182.31"/>
    <n v="0.112"/>
    <n v="9"/>
    <x v="280"/>
    <n v="9873.81"/>
    <n v="7567.2115200000026"/>
    <n v="43.387432962699549"/>
  </r>
  <r>
    <s v="ORD-2025-685236"/>
    <x v="253"/>
    <d v="2025-03-29T00:00:00"/>
    <s v="QUARTER 1"/>
    <x v="10"/>
    <x v="2"/>
    <s v="NET-8430"/>
    <n v="1106.96"/>
    <n v="2726.62"/>
    <n v="0.317"/>
    <n v="7"/>
    <x v="281"/>
    <n v="7748.72"/>
    <n v="5287.2502200000008"/>
    <n v="40.558931408789306"/>
  </r>
  <r>
    <s v="ORD-2023-274037"/>
    <x v="183"/>
    <d v="2023-08-25T00:00:00"/>
    <s v="QUARTER 3"/>
    <x v="13"/>
    <x v="3"/>
    <s v="PHN-1234"/>
    <n v="91.85"/>
    <n v="111.29"/>
    <n v="0"/>
    <n v="6"/>
    <x v="282"/>
    <n v="551.09999999999991"/>
    <n v="116.6400000000001"/>
    <n v="17.467876718483257"/>
  </r>
  <r>
    <s v="ORD-2025-983096"/>
    <x v="254"/>
    <d v="2025-05-28T00:00:00"/>
    <s v="QUARTER 2"/>
    <x v="5"/>
    <x v="4"/>
    <s v="LAP-9016"/>
    <n v="623.4"/>
    <n v="1100.0899999999999"/>
    <n v="0.114"/>
    <n v="12"/>
    <x v="283"/>
    <n v="7480.7999999999993"/>
    <n v="4215.3568799999994"/>
    <n v="36.040529579490389"/>
  </r>
  <r>
    <s v="ORD-2024-366010"/>
    <x v="95"/>
    <d v="2024-02-05T00:00:00"/>
    <s v="QUARTER 1"/>
    <x v="5"/>
    <x v="4"/>
    <s v="LAP-9931"/>
    <n v="1017.93"/>
    <n v="1529.14"/>
    <n v="0.155"/>
    <n v="12"/>
    <x v="284"/>
    <n v="12215.16"/>
    <n v="3290.3196000000007"/>
    <n v="21.220366508366503"/>
  </r>
  <r>
    <s v="ORD-2023-610470"/>
    <x v="255"/>
    <d v="2023-07-21T00:00:00"/>
    <s v="QUARTER 2"/>
    <x v="1"/>
    <x v="3"/>
    <s v="PHN-6818"/>
    <n v="554.76"/>
    <n v="728.69"/>
    <n v="0.22"/>
    <n v="7"/>
    <x v="285"/>
    <n v="3883.3199999999997"/>
    <n v="95.32740000000058"/>
    <n v="2.3959750743431192"/>
  </r>
  <r>
    <s v="ORD-2025-541048"/>
    <x v="256"/>
    <d v="2025-04-13T00:00:00"/>
    <s v="QUARTER 2"/>
    <x v="9"/>
    <x v="3"/>
    <s v="PHN-3803"/>
    <n v="7.02"/>
    <n v="6.28"/>
    <n v="0.13400000000000001"/>
    <n v="14"/>
    <x v="286"/>
    <n v="98.28"/>
    <n v="-22.141279999999995"/>
    <n v="-29.080184169106065"/>
  </r>
  <r>
    <s v="ORD-2024-862371"/>
    <x v="257"/>
    <d v="2024-09-07T00:00:00"/>
    <s v="QUARTER 3"/>
    <x v="5"/>
    <x v="2"/>
    <s v="NET-9835"/>
    <n v="1066.6500000000001"/>
    <n v="2569.77"/>
    <n v="0.13400000000000001"/>
    <n v="9"/>
    <x v="287"/>
    <n v="9599.85"/>
    <n v="10428.937380000001"/>
    <n v="52.069739331368346"/>
  </r>
  <r>
    <s v="ORD-2024-277241"/>
    <x v="10"/>
    <d v="2024-01-30T00:00:00"/>
    <s v="QUARTER 1"/>
    <x v="9"/>
    <x v="6"/>
    <s v="ACC-6223"/>
    <n v="798.45"/>
    <n v="1592.02"/>
    <n v="6.6000000000000003E-2"/>
    <n v="18"/>
    <x v="288"/>
    <n v="14372.1"/>
    <n v="12392.940239999998"/>
    <n v="46.302714768494582"/>
  </r>
  <r>
    <s v="ORD-2023-369150"/>
    <x v="258"/>
    <d v="2023-08-10T00:00:00"/>
    <s v="QUARTER 3"/>
    <x v="4"/>
    <x v="0"/>
    <s v="CMP-8659"/>
    <n v="1271.56"/>
    <n v="995.47"/>
    <n v="0.192"/>
    <n v="13"/>
    <x v="289"/>
    <n v="16530.28"/>
    <n v="-6073.8631199999982"/>
    <n v="-58.087423155607752"/>
  </r>
  <r>
    <s v="ORD-2025-922513"/>
    <x v="259"/>
    <d v="2025-08-28T00:00:00"/>
    <s v="QUARTER 3"/>
    <x v="8"/>
    <x v="6"/>
    <s v="ACC-4483"/>
    <n v="521.05999999999995"/>
    <n v="1240.31"/>
    <n v="0.14599999999999999"/>
    <n v="18"/>
    <x v="290"/>
    <n v="9379.0799999999981"/>
    <n v="9686.9653199999993"/>
    <n v="50.807417885650977"/>
  </r>
  <r>
    <s v="ORD-2025-752845"/>
    <x v="260"/>
    <d v="2025-04-07T00:00:00"/>
    <s v="QUARTER 1"/>
    <x v="4"/>
    <x v="1"/>
    <s v="PRN-8763"/>
    <n v="71.62"/>
    <n v="118.37"/>
    <n v="0.156"/>
    <n v="11"/>
    <x v="291"/>
    <n v="787.82"/>
    <n v="311.12708000000009"/>
    <n v="28.311379652603474"/>
  </r>
  <r>
    <s v="ORD-2023-667815"/>
    <x v="261"/>
    <d v="2023-11-09T00:00:00"/>
    <s v="QUARTER 4"/>
    <x v="8"/>
    <x v="6"/>
    <s v="ACC-8557"/>
    <n v="1142.48"/>
    <n v="2105.5300000000002"/>
    <n v="0.20699999999999999"/>
    <n v="14"/>
    <x v="292"/>
    <n v="15994.720000000001"/>
    <n v="7380.8740600000019"/>
    <n v="31.575129346680658"/>
  </r>
  <r>
    <s v="ORD-2023-375011"/>
    <x v="262"/>
    <d v="2023-09-22T00:00:00"/>
    <s v="QUARTER 3"/>
    <x v="7"/>
    <x v="6"/>
    <s v="ACC-1492"/>
    <n v="209.81"/>
    <n v="523"/>
    <n v="5.8999999999999997E-2"/>
    <n v="15"/>
    <x v="293"/>
    <n v="3147.15"/>
    <n v="4234.9950000000008"/>
    <n v="57.368082041195358"/>
  </r>
  <r>
    <s v="ORD-2025-487025"/>
    <x v="263"/>
    <d v="2025-05-04T00:00:00"/>
    <s v="QUARTER 2"/>
    <x v="12"/>
    <x v="0"/>
    <s v="CMP-3743"/>
    <n v="786.2"/>
    <n v="1075.3"/>
    <n v="0.08"/>
    <n v="9"/>
    <x v="294"/>
    <n v="7075.8"/>
    <n v="1827.6839999999984"/>
    <n v="20.527739478163813"/>
  </r>
  <r>
    <s v="ORD-2025-398335"/>
    <x v="264"/>
    <d v="2025-06-27T00:00:00"/>
    <s v="QUARTER 2"/>
    <x v="6"/>
    <x v="4"/>
    <s v="LAP-1619"/>
    <n v="1362.31"/>
    <n v="3294.57"/>
    <n v="0.113"/>
    <n v="7"/>
    <x v="295"/>
    <n v="9536.17"/>
    <n v="10919.815130000001"/>
    <n v="53.382005611577213"/>
  </r>
  <r>
    <s v="ORD-2024-792137"/>
    <x v="265"/>
    <d v="2024-03-16T00:00:00"/>
    <s v="QUARTER 1"/>
    <x v="7"/>
    <x v="1"/>
    <s v="PRN-7976"/>
    <n v="248.24"/>
    <n v="464.05"/>
    <n v="0.16900000000000001"/>
    <n v="11"/>
    <x v="296"/>
    <n v="2730.6400000000003"/>
    <n v="1511.2410499999996"/>
    <n v="35.626672039754617"/>
  </r>
  <r>
    <s v="ORD-2023-602648"/>
    <x v="266"/>
    <d v="2023-07-08T00:00:00"/>
    <s v="QUARTER 2"/>
    <x v="9"/>
    <x v="5"/>
    <s v="MON-4326"/>
    <n v="337"/>
    <n v="511.03"/>
    <n v="0.108"/>
    <n v="7"/>
    <x v="297"/>
    <n v="2359"/>
    <n v="831.8713200000002"/>
    <n v="26.070349963219456"/>
  </r>
  <r>
    <s v="ORD-2024-207096"/>
    <x v="267"/>
    <d v="2024-04-05T00:00:00"/>
    <s v="QUARTER 1"/>
    <x v="1"/>
    <x v="5"/>
    <s v="MON-5444"/>
    <n v="5.66"/>
    <n v="4.22"/>
    <n v="0.11899999999999999"/>
    <n v="18"/>
    <x v="298"/>
    <n v="101.88"/>
    <n v="-34.959239999999994"/>
    <n v="-52.239753403876456"/>
  </r>
  <r>
    <s v="ORD-2025-939953"/>
    <x v="268"/>
    <d v="2025-01-22T00:00:00"/>
    <s v="QUARTER 1"/>
    <x v="5"/>
    <x v="6"/>
    <s v="ACC-5422"/>
    <n v="591.72"/>
    <n v="577.24"/>
    <n v="0"/>
    <n v="22"/>
    <x v="299"/>
    <n v="13017.84"/>
    <n v="-318.55999999999949"/>
    <n v="-2.5084886702238194"/>
  </r>
  <r>
    <s v="ORD-2025-191328"/>
    <x v="269"/>
    <d v="2025-05-27T00:00:00"/>
    <s v="QUARTER 2"/>
    <x v="0"/>
    <x v="0"/>
    <s v="CMP-9307"/>
    <n v="862.89"/>
    <n v="1426.03"/>
    <n v="5.6000000000000001E-2"/>
    <n v="19"/>
    <x v="300"/>
    <n v="16394.91"/>
    <n v="9182.3640799999994"/>
    <n v="35.900479665188776"/>
  </r>
  <r>
    <s v="ORD-2023-166668"/>
    <x v="231"/>
    <d v="2023-10-31T00:00:00"/>
    <s v="QUARTER 4"/>
    <x v="1"/>
    <x v="1"/>
    <s v="PRN-6520"/>
    <n v="649.91"/>
    <n v="1360.12"/>
    <n v="0.19400000000000001"/>
    <n v="9"/>
    <x v="301"/>
    <n v="5849.19"/>
    <n v="4017.1204799999987"/>
    <n v="40.715528749506767"/>
  </r>
  <r>
    <s v="ORD-2023-594700"/>
    <x v="258"/>
    <d v="2023-07-22T00:00:00"/>
    <s v="QUARTER 3"/>
    <x v="9"/>
    <x v="2"/>
    <s v="NET-1699"/>
    <n v="1269.55"/>
    <n v="2071.1"/>
    <n v="0.129"/>
    <n v="22"/>
    <x v="302"/>
    <n v="27930.1"/>
    <n v="11756.318200000002"/>
    <n v="29.623026549672353"/>
  </r>
  <r>
    <s v="ORD-2025-278048"/>
    <x v="270"/>
    <d v="2025-07-08T00:00:00"/>
    <s v="QUARTER 2"/>
    <x v="8"/>
    <x v="3"/>
    <s v="PHN-5316"/>
    <n v="892.73"/>
    <n v="979.84"/>
    <n v="0.17399999999999999"/>
    <n v="10"/>
    <x v="303"/>
    <n v="8927.2999999999993"/>
    <n v="-833.82159999999931"/>
    <n v="-10.302388649112839"/>
  </r>
  <r>
    <s v="ORD-2024-878493"/>
    <x v="271"/>
    <d v="2024-06-20T00:00:00"/>
    <s v="QUARTER 2"/>
    <x v="1"/>
    <x v="4"/>
    <s v="LAP-4607"/>
    <n v="231.63"/>
    <n v="537.39"/>
    <n v="0.08"/>
    <n v="12"/>
    <x v="304"/>
    <n v="2779.56"/>
    <n v="3153.2256000000002"/>
    <n v="53.149158129024585"/>
  </r>
  <r>
    <s v="ORD-2025-138578"/>
    <x v="70"/>
    <d v="2025-04-12T00:00:00"/>
    <s v="QUARTER 2"/>
    <x v="10"/>
    <x v="5"/>
    <s v="MON-5276"/>
    <n v="86.68"/>
    <n v="213.32"/>
    <n v="3.7999999999999999E-2"/>
    <n v="8"/>
    <x v="305"/>
    <n v="693.44"/>
    <n v="948.27071999999976"/>
    <n v="57.761133459614612"/>
  </r>
  <r>
    <s v="ORD-2025-944081"/>
    <x v="82"/>
    <d v="2025-03-26T00:00:00"/>
    <s v="QUARTER 1"/>
    <x v="3"/>
    <x v="6"/>
    <s v="ACC-9533"/>
    <n v="1450.43"/>
    <n v="1994.67"/>
    <n v="0.1"/>
    <n v="24"/>
    <x v="306"/>
    <n v="34810.32"/>
    <n v="8274.5520000000033"/>
    <n v="19.205237513529116"/>
  </r>
  <r>
    <s v="ORD-2025-364852"/>
    <x v="272"/>
    <d v="2025-06-09T00:00:00"/>
    <s v="QUARTER 2"/>
    <x v="10"/>
    <x v="2"/>
    <s v="NET-3749"/>
    <n v="382.96"/>
    <n v="552.84"/>
    <n v="0.17599999999999999"/>
    <n v="8"/>
    <x v="307"/>
    <n v="3063.68"/>
    <n v="580.64128000000073"/>
    <n v="15.932768693763483"/>
  </r>
  <r>
    <s v="ORD-2025-415018"/>
    <x v="268"/>
    <d v="2025-02-04T00:00:00"/>
    <s v="QUARTER 1"/>
    <x v="4"/>
    <x v="1"/>
    <s v="PRN-2991"/>
    <n v="122.29"/>
    <n v="224.95"/>
    <n v="0.153"/>
    <n v="28"/>
    <x v="308"/>
    <n v="3424.1200000000003"/>
    <n v="1910.7941999999989"/>
    <n v="35.816774710266181"/>
  </r>
  <r>
    <s v="ORD-2023-884192"/>
    <x v="273"/>
    <d v="2023-01-29T00:00:00"/>
    <s v="QUARTER 1"/>
    <x v="14"/>
    <x v="4"/>
    <s v="LAP-4551"/>
    <n v="401.66"/>
    <n v="772.09"/>
    <n v="8.8999999999999996E-2"/>
    <n v="14"/>
    <x v="309"/>
    <n v="5623.2400000000007"/>
    <n v="4223.99586"/>
    <n v="42.89524410761905"/>
  </r>
  <r>
    <s v="ORD-2024-165942"/>
    <x v="274"/>
    <d v="2025-01-12T00:00:00"/>
    <s v="QUARTER 4"/>
    <x v="5"/>
    <x v="5"/>
    <s v="MON-6310"/>
    <n v="1399.72"/>
    <n v="3149.21"/>
    <n v="0.185"/>
    <n v="12"/>
    <x v="310"/>
    <n v="16796.64"/>
    <n v="14002.633800000003"/>
    <n v="45.464168703873796"/>
  </r>
  <r>
    <s v="ORD-2024-403664"/>
    <x v="155"/>
    <d v="2024-06-06T00:00:00"/>
    <s v="QUARTER 2"/>
    <x v="2"/>
    <x v="2"/>
    <s v="NET-1166"/>
    <n v="51.13"/>
    <n v="57.53"/>
    <n v="4.4999999999999998E-2"/>
    <n v="16"/>
    <x v="311"/>
    <n v="818.08"/>
    <n v="60.978399999999965"/>
    <n v="6.9367859973808299"/>
  </r>
  <r>
    <s v="ORD-2023-890605"/>
    <x v="169"/>
    <d v="2023-06-24T00:00:00"/>
    <s v="QUARTER 2"/>
    <x v="12"/>
    <x v="6"/>
    <s v="ACC-2903"/>
    <n v="471.42"/>
    <n v="824.81"/>
    <n v="8.7999999999999995E-2"/>
    <n v="15"/>
    <x v="312"/>
    <n v="7071.3"/>
    <n v="4212.1007999999993"/>
    <n v="37.33006453160823"/>
  </r>
  <r>
    <s v="ORD-2024-925626"/>
    <x v="275"/>
    <d v="2024-11-05T00:00:00"/>
    <s v="QUARTER 4"/>
    <x v="12"/>
    <x v="1"/>
    <s v="PRN-2293"/>
    <n v="840.68"/>
    <n v="1493.53"/>
    <n v="0"/>
    <n v="27"/>
    <x v="313"/>
    <n v="22698.359999999997"/>
    <n v="17626.95"/>
    <n v="43.711877230454029"/>
  </r>
  <r>
    <s v="ORD-2024-427031"/>
    <x v="276"/>
    <d v="2024-06-24T00:00:00"/>
    <s v="QUARTER 2"/>
    <x v="10"/>
    <x v="5"/>
    <s v="MON-1389"/>
    <n v="597.85"/>
    <n v="741.92"/>
    <n v="3.1E-2"/>
    <n v="7"/>
    <x v="314"/>
    <n v="4184.95"/>
    <n v="847.49335999999948"/>
    <n v="16.840594108544515"/>
  </r>
  <r>
    <s v="ORD-2025-231184"/>
    <x v="264"/>
    <d v="2025-06-06T00:00:00"/>
    <s v="QUARTER 2"/>
    <x v="3"/>
    <x v="0"/>
    <s v="CMP-4093"/>
    <n v="379.45"/>
    <n v="742.23"/>
    <n v="0.09"/>
    <n v="13"/>
    <x v="315"/>
    <n v="4932.8499999999995"/>
    <n v="3847.7309000000014"/>
    <n v="43.820915083192283"/>
  </r>
  <r>
    <s v="ORD-2023-363031"/>
    <x v="277"/>
    <d v="2023-05-14T00:00:00"/>
    <s v="QUARTER 2"/>
    <x v="5"/>
    <x v="3"/>
    <s v="PHN-6131"/>
    <n v="291.18"/>
    <n v="479.54"/>
    <n v="0.14099999999999999"/>
    <n v="22"/>
    <x v="316"/>
    <n v="6405.96"/>
    <n v="2656.3869199999999"/>
    <n v="29.312350801066"/>
  </r>
  <r>
    <s v="ORD-2023-619570"/>
    <x v="278"/>
    <d v="2023-11-30T00:00:00"/>
    <s v="QUARTER 4"/>
    <x v="11"/>
    <x v="2"/>
    <s v="NET-4104"/>
    <n v="1017.92"/>
    <n v="1175.25"/>
    <n v="7.4999999999999997E-2"/>
    <n v="15"/>
    <x v="317"/>
    <n v="15268.8"/>
    <n v="1037.7937500000007"/>
    <n v="6.364258323415954"/>
  </r>
  <r>
    <s v="ORD-2025-861401"/>
    <x v="279"/>
    <d v="2025-04-27T00:00:00"/>
    <s v="QUARTER 2"/>
    <x v="2"/>
    <x v="5"/>
    <s v="MON-9319"/>
    <n v="156.55000000000001"/>
    <n v="227.45"/>
    <n v="1.4E-2"/>
    <n v="13"/>
    <x v="318"/>
    <n v="2035.15"/>
    <n v="880.30409999999983"/>
    <n v="30.194407793969379"/>
  </r>
  <r>
    <s v="ORD-2023-835010"/>
    <x v="280"/>
    <d v="2023-04-15T00:00:00"/>
    <s v="QUARTER 1"/>
    <x v="0"/>
    <x v="6"/>
    <s v="ACC-2988"/>
    <n v="875.36"/>
    <n v="1178.6199999999999"/>
    <n v="0.151"/>
    <n v="53"/>
    <x v="319"/>
    <n v="46394.080000000002"/>
    <n v="6640.2841399999888"/>
    <n v="12.520719815685888"/>
  </r>
  <r>
    <s v="ORD-2024-819979"/>
    <x v="281"/>
    <d v="2024-06-18T00:00:00"/>
    <s v="QUARTER 2"/>
    <x v="6"/>
    <x v="3"/>
    <s v="PHN-9399"/>
    <n v="986.85"/>
    <n v="2422.1"/>
    <n v="7.5999999999999998E-2"/>
    <n v="10"/>
    <x v="320"/>
    <n v="9868.5"/>
    <n v="12511.704000000002"/>
    <n v="55.905227673527911"/>
  </r>
  <r>
    <s v="ORD-2024-719055"/>
    <x v="282"/>
    <d v="2024-01-02T00:00:00"/>
    <s v="QUARTER 1"/>
    <x v="5"/>
    <x v="2"/>
    <s v="NET-4554"/>
    <n v="404.77"/>
    <n v="433.88"/>
    <n v="0.215"/>
    <n v="22"/>
    <x v="321"/>
    <n v="8904.9399999999987"/>
    <n v="-1411.8323999999975"/>
    <n v="-18.841747314558745"/>
  </r>
  <r>
    <s v="ORD-2023-888245"/>
    <x v="283"/>
    <d v="2023-02-28T00:00:00"/>
    <s v="QUARTER 1"/>
    <x v="11"/>
    <x v="2"/>
    <s v="NET-5195"/>
    <n v="1299.81"/>
    <n v="3149.13"/>
    <n v="0.10299999999999999"/>
    <n v="14"/>
    <x v="322"/>
    <n v="18197.34"/>
    <n v="21349.434539999998"/>
    <n v="53.985273864511726"/>
  </r>
  <r>
    <s v="ORD-2024-206121"/>
    <x v="143"/>
    <d v="2024-03-11T00:00:00"/>
    <s v="QUARTER 1"/>
    <x v="8"/>
    <x v="0"/>
    <s v="CMP-9801"/>
    <n v="80.48"/>
    <n v="65.650000000000006"/>
    <n v="0.17599999999999999"/>
    <n v="13"/>
    <x v="323"/>
    <n v="1046.24"/>
    <n v="-342.99719999999991"/>
    <n v="-48.773652570634191"/>
  </r>
  <r>
    <s v="ORD-2024-500890"/>
    <x v="191"/>
    <d v="2024-10-08T00:00:00"/>
    <s v="QUARTER 3"/>
    <x v="1"/>
    <x v="0"/>
    <s v="CMP-3093"/>
    <n v="1010.33"/>
    <n v="2492.14"/>
    <n v="5.0999999999999997E-2"/>
    <n v="11"/>
    <x v="324"/>
    <n v="11113.630000000001"/>
    <n v="14901.819459999995"/>
    <n v="57.28065349365675"/>
  </r>
  <r>
    <s v="ORD-2023-144816"/>
    <x v="284"/>
    <d v="2023-05-29T00:00:00"/>
    <s v="QUARTER 2"/>
    <x v="11"/>
    <x v="6"/>
    <s v="ACC-2364"/>
    <n v="653.86"/>
    <n v="931.84"/>
    <n v="0.121"/>
    <n v="12"/>
    <x v="325"/>
    <n v="7846.32"/>
    <n v="1982.7283200000002"/>
    <n v="20.172129136506271"/>
  </r>
  <r>
    <s v="ORD-2024-153053"/>
    <x v="182"/>
    <d v="2024-01-29T00:00:00"/>
    <s v="QUARTER 1"/>
    <x v="5"/>
    <x v="0"/>
    <s v="CMP-5138"/>
    <n v="310.02"/>
    <n v="619.51"/>
    <n v="4.2000000000000003E-2"/>
    <n v="4"/>
    <x v="326"/>
    <n v="1240.08"/>
    <n v="1133.8823200000002"/>
    <n v="47.763282106347845"/>
  </r>
  <r>
    <s v="ORD-2023-536542"/>
    <x v="285"/>
    <d v="2023-06-18T00:00:00"/>
    <s v="QUARTER 2"/>
    <x v="10"/>
    <x v="3"/>
    <s v="PHN-2337"/>
    <n v="894.23"/>
    <n v="1421.55"/>
    <n v="0.109"/>
    <n v="3"/>
    <x v="327"/>
    <n v="2682.69"/>
    <n v="1117.1131499999997"/>
    <n v="29.399237431549572"/>
  </r>
  <r>
    <s v="ORD-2025-779530"/>
    <x v="254"/>
    <d v="2025-05-19T00:00:00"/>
    <s v="QUARTER 2"/>
    <x v="4"/>
    <x v="5"/>
    <s v="MON-2993"/>
    <n v="383.77"/>
    <n v="952.56"/>
    <n v="0.34599999999999997"/>
    <n v="10"/>
    <x v="328"/>
    <n v="3837.7"/>
    <n v="2392.0423999999994"/>
    <n v="38.397131797937575"/>
  </r>
  <r>
    <s v="ORD-2023-163610"/>
    <x v="286"/>
    <d v="2023-11-16T00:00:00"/>
    <s v="QUARTER 4"/>
    <x v="2"/>
    <x v="4"/>
    <s v="LAP-9024"/>
    <n v="1373.31"/>
    <n v="3154.14"/>
    <n v="0.2"/>
    <n v="11"/>
    <x v="329"/>
    <n v="15106.41"/>
    <n v="12650.022000000001"/>
    <n v="45.575101295440277"/>
  </r>
  <r>
    <s v="ORD-2025-653781"/>
    <x v="287"/>
    <d v="2025-01-23T00:00:00"/>
    <s v="QUARTER 1"/>
    <x v="10"/>
    <x v="3"/>
    <s v="PHN-6307"/>
    <n v="100.69"/>
    <n v="226.14"/>
    <n v="6.5000000000000002E-2"/>
    <n v="12"/>
    <x v="330"/>
    <n v="1208.28"/>
    <n v="1329.0108000000002"/>
    <n v="52.379128162999692"/>
  </r>
  <r>
    <s v="ORD-2025-737787"/>
    <x v="288"/>
    <d v="2025-09-26T00:00:00"/>
    <s v="QUARTER 3"/>
    <x v="13"/>
    <x v="2"/>
    <s v="NET-9003"/>
    <n v="425.15"/>
    <n v="885.92"/>
    <n v="0.23899999999999999"/>
    <n v="13"/>
    <x v="331"/>
    <n v="5526.95"/>
    <n v="3237.4565599999996"/>
    <n v="36.938685327258483"/>
  </r>
  <r>
    <s v="ORD-2023-944052"/>
    <x v="53"/>
    <d v="2023-09-03T00:00:00"/>
    <s v="QUARTER 3"/>
    <x v="4"/>
    <x v="6"/>
    <s v="ACC-3068"/>
    <n v="1082.25"/>
    <n v="2433.34"/>
    <n v="0.27"/>
    <n v="4"/>
    <x v="332"/>
    <n v="4329"/>
    <n v="2776.3528000000006"/>
    <n v="39.07410199251472"/>
  </r>
  <r>
    <s v="ORD-2023-181257"/>
    <x v="289"/>
    <d v="2023-12-06T00:00:00"/>
    <s v="QUARTER 4"/>
    <x v="10"/>
    <x v="6"/>
    <s v="ACC-1060"/>
    <n v="1184.99"/>
    <n v="1154.3399999999999"/>
    <n v="2.8000000000000001E-2"/>
    <n v="5"/>
    <x v="333"/>
    <n v="5924.95"/>
    <n v="-314.85760000000028"/>
    <n v="-5.6123424990290767"/>
  </r>
  <r>
    <s v="ORD-2025-323492"/>
    <x v="61"/>
    <d v="2025-05-27T00:00:00"/>
    <s v="QUARTER 2"/>
    <x v="10"/>
    <x v="3"/>
    <s v="PHN-3854"/>
    <n v="481.32"/>
    <n v="1135.99"/>
    <n v="0.14499999999999999"/>
    <n v="5"/>
    <x v="334"/>
    <n v="2406.6"/>
    <n v="2449.7572500000001"/>
    <n v="50.444337677175625"/>
  </r>
  <r>
    <s v="ORD-2024-332076"/>
    <x v="290"/>
    <d v="2024-04-18T00:00:00"/>
    <s v="QUARTER 2"/>
    <x v="6"/>
    <x v="1"/>
    <s v="PRN-1086"/>
    <n v="1288.8499999999999"/>
    <n v="2751.84"/>
    <n v="0.158"/>
    <n v="7"/>
    <x v="335"/>
    <n v="9021.9499999999989"/>
    <n v="7197.3949600000014"/>
    <n v="44.37537383753876"/>
  </r>
  <r>
    <s v="ORD-2024-571797"/>
    <x v="291"/>
    <d v="2024-07-31T00:00:00"/>
    <s v="QUARTER 3"/>
    <x v="3"/>
    <x v="3"/>
    <s v="PHN-7815"/>
    <n v="647.26"/>
    <n v="1374.72"/>
    <n v="6.6000000000000003E-2"/>
    <n v="22"/>
    <x v="336"/>
    <n v="14239.72"/>
    <n v="14008.02656"/>
    <n v="49.589890401508903"/>
  </r>
  <r>
    <s v="ORD-2024-129345"/>
    <x v="143"/>
    <d v="2024-03-03T00:00:00"/>
    <s v="QUARTER 1"/>
    <x v="8"/>
    <x v="1"/>
    <s v="PRN-5384"/>
    <n v="624.23"/>
    <n v="1318.37"/>
    <n v="0.21"/>
    <n v="37"/>
    <x v="337"/>
    <n v="23096.510000000002"/>
    <n v="15439.445099999997"/>
    <n v="40.06503811812879"/>
  </r>
  <r>
    <s v="ORD-2023-660608"/>
    <x v="292"/>
    <d v="2023-08-10T00:00:00"/>
    <s v="QUARTER 3"/>
    <x v="2"/>
    <x v="6"/>
    <s v="ACC-8178"/>
    <n v="506.83"/>
    <n v="441.74"/>
    <n v="0.24"/>
    <n v="9"/>
    <x v="338"/>
    <n v="4561.47"/>
    <n v="-1539.9684000000002"/>
    <n v="-50.966989393618064"/>
  </r>
  <r>
    <s v="ORD-2023-825084"/>
    <x v="293"/>
    <d v="2023-07-21T00:00:00"/>
    <s v="QUARTER 3"/>
    <x v="1"/>
    <x v="5"/>
    <s v="MON-1018"/>
    <n v="620.74"/>
    <n v="1330.07"/>
    <n v="0.29899999999999999"/>
    <n v="28"/>
    <x v="339"/>
    <n v="17380.72"/>
    <n v="8725.8939600000012"/>
    <n v="33.424073965967516"/>
  </r>
  <r>
    <s v="ORD-2023-261081"/>
    <x v="246"/>
    <d v="2023-08-19T00:00:00"/>
    <s v="QUARTER 3"/>
    <x v="12"/>
    <x v="6"/>
    <s v="ACC-1238"/>
    <n v="661.45"/>
    <n v="1634.86"/>
    <n v="0.56499999999999995"/>
    <n v="24"/>
    <x v="340"/>
    <n v="15874.800000000001"/>
    <n v="1193.1384000000016"/>
    <n v="6.9905244092045793"/>
  </r>
  <r>
    <s v="ORD-2023-766015"/>
    <x v="294"/>
    <d v="2023-04-13T00:00:00"/>
    <s v="QUARTER 2"/>
    <x v="3"/>
    <x v="2"/>
    <s v="NET-1816"/>
    <n v="32.1"/>
    <n v="70.599999999999994"/>
    <n v="0.28199999999999997"/>
    <n v="22"/>
    <x v="341"/>
    <n v="706.2"/>
    <n v="408.99759999999969"/>
    <n v="36.674899587301816"/>
  </r>
  <r>
    <s v="ORD-2024-333192"/>
    <x v="295"/>
    <d v="2024-11-04T00:00:00"/>
    <s v="QUARTER 4"/>
    <x v="12"/>
    <x v="1"/>
    <s v="PRN-4893"/>
    <n v="805.81"/>
    <n v="1823.04"/>
    <n v="0"/>
    <n v="11"/>
    <x v="342"/>
    <n v="8863.91"/>
    <n v="11189.529999999999"/>
    <n v="55.798556257679479"/>
  </r>
  <r>
    <s v="ORD-2024-647473"/>
    <x v="296"/>
    <d v="2024-03-04T00:00:00"/>
    <s v="QUARTER 1"/>
    <x v="9"/>
    <x v="3"/>
    <s v="PHN-1717"/>
    <n v="1231.8"/>
    <n v="2015.99"/>
    <n v="0.26100000000000001"/>
    <n v="6"/>
    <x v="343"/>
    <n v="7390.7999999999993"/>
    <n v="1548.0996600000017"/>
    <n v="17.318682599464392"/>
  </r>
  <r>
    <s v="ORD-2024-892908"/>
    <x v="297"/>
    <d v="2024-07-13T00:00:00"/>
    <s v="QUARTER 3"/>
    <x v="9"/>
    <x v="2"/>
    <s v="NET-9575"/>
    <n v="105.13"/>
    <n v="244.13"/>
    <n v="7.0999999999999994E-2"/>
    <n v="14"/>
    <x v="344"/>
    <n v="1471.82"/>
    <n v="1703.3347799999999"/>
    <n v="53.645724319618836"/>
  </r>
  <r>
    <s v="ORD-2023-573146"/>
    <x v="298"/>
    <d v="2023-12-18T00:00:00"/>
    <s v="QUARTER 4"/>
    <x v="13"/>
    <x v="4"/>
    <s v="LAP-3604"/>
    <n v="1495.79"/>
    <n v="2783.12"/>
    <n v="0.02"/>
    <n v="5"/>
    <x v="345"/>
    <n v="7478.95"/>
    <n v="6158.3379999999988"/>
    <n v="45.158084217331186"/>
  </r>
  <r>
    <s v="ORD-2024-901115"/>
    <x v="299"/>
    <d v="2024-08-02T00:00:00"/>
    <s v="QUARTER 3"/>
    <x v="1"/>
    <x v="6"/>
    <s v="ACC-6626"/>
    <n v="986.81"/>
    <n v="2050.31"/>
    <n v="0.10299999999999999"/>
    <n v="43"/>
    <x v="346"/>
    <n v="42432.829999999994"/>
    <n v="36649.677010000007"/>
    <n v="46.34359531035814"/>
  </r>
  <r>
    <s v="ORD-2023-898009"/>
    <x v="177"/>
    <d v="2023-05-16T00:00:00"/>
    <s v="QUARTER 2"/>
    <x v="1"/>
    <x v="3"/>
    <s v="PHN-1670"/>
    <n v="77.739999999999995"/>
    <n v="147.12"/>
    <n v="0"/>
    <n v="15"/>
    <x v="347"/>
    <n v="1166.0999999999999"/>
    <n v="1040.7000000000003"/>
    <n v="47.158781946710178"/>
  </r>
  <r>
    <s v="ORD-2023-208944"/>
    <x v="300"/>
    <d v="2024-01-06T00:00:00"/>
    <s v="QUARTER 4"/>
    <x v="11"/>
    <x v="0"/>
    <s v="CMP-4792"/>
    <n v="932.61"/>
    <n v="1982.98"/>
    <n v="0.14399999999999999"/>
    <n v="16"/>
    <x v="348"/>
    <n v="14921.76"/>
    <n v="12237.134079999998"/>
    <n v="45.057556629345633"/>
  </r>
  <r>
    <s v="ORD-2025-480172"/>
    <x v="301"/>
    <d v="2025-07-05T00:00:00"/>
    <s v="QUARTER 2"/>
    <x v="4"/>
    <x v="4"/>
    <s v="LAP-1990"/>
    <n v="982.93"/>
    <n v="2299.3000000000002"/>
    <n v="0.113"/>
    <n v="6"/>
    <x v="349"/>
    <n v="5897.58"/>
    <n v="6339.2946000000011"/>
    <n v="51.804850562087154"/>
  </r>
  <r>
    <s v="ORD-2023-735274"/>
    <x v="30"/>
    <d v="2023-03-08T00:00:00"/>
    <s v="QUARTER 1"/>
    <x v="0"/>
    <x v="1"/>
    <s v="PRN-7410"/>
    <n v="307.37"/>
    <n v="462.61"/>
    <n v="0.188"/>
    <n v="11"/>
    <x v="350"/>
    <n v="3381.07"/>
    <n v="750.9625200000005"/>
    <n v="18.17416770959974"/>
  </r>
  <r>
    <s v="ORD-2023-212701"/>
    <x v="302"/>
    <d v="2023-12-16T00:00:00"/>
    <s v="QUARTER 4"/>
    <x v="13"/>
    <x v="5"/>
    <s v="MON-4278"/>
    <n v="879.08"/>
    <n v="1093.3900000000001"/>
    <n v="0.113"/>
    <n v="17"/>
    <x v="351"/>
    <n v="14944.36"/>
    <n v="1542.8678099999997"/>
    <n v="9.3579577341935192"/>
  </r>
  <r>
    <s v="ORD-2023-479747"/>
    <x v="293"/>
    <d v="2023-07-14T00:00:00"/>
    <s v="QUARTER 3"/>
    <x v="2"/>
    <x v="6"/>
    <s v="ACC-5334"/>
    <n v="956.38"/>
    <n v="1454.22"/>
    <n v="3.9E-2"/>
    <n v="19"/>
    <x v="352"/>
    <n v="18171.22"/>
    <n v="8381.3829799999985"/>
    <n v="31.565202802576604"/>
  </r>
  <r>
    <s v="ORD-2024-915495"/>
    <x v="303"/>
    <d v="2024-08-20T00:00:00"/>
    <s v="QUARTER 3"/>
    <x v="10"/>
    <x v="2"/>
    <s v="NET-8957"/>
    <n v="1233.3599999999999"/>
    <n v="2120.4"/>
    <n v="0.17899999999999999"/>
    <n v="20"/>
    <x v="353"/>
    <n v="24667.199999999997"/>
    <n v="10149.768000000004"/>
    <n v="29.151785991244278"/>
  </r>
  <r>
    <s v="ORD-2024-225829"/>
    <x v="304"/>
    <d v="2024-11-26T00:00:00"/>
    <s v="QUARTER 4"/>
    <x v="1"/>
    <x v="1"/>
    <s v="PRN-9960"/>
    <n v="55.35"/>
    <n v="128.68"/>
    <n v="0.128"/>
    <n v="10"/>
    <x v="354"/>
    <n v="553.5"/>
    <n v="568.58960000000025"/>
    <n v="50.67238837255065"/>
  </r>
  <r>
    <s v="ORD-2024-921935"/>
    <x v="282"/>
    <d v="2024-01-27T00:00:00"/>
    <s v="QUARTER 1"/>
    <x v="14"/>
    <x v="6"/>
    <s v="ACC-3103"/>
    <n v="657.45"/>
    <n v="1325.96"/>
    <n v="0.16700000000000001"/>
    <n v="21"/>
    <x v="355"/>
    <n v="13806.45"/>
    <n v="9388.5682799999995"/>
    <n v="40.47665824904881"/>
  </r>
  <r>
    <s v="ORD-2025-949776"/>
    <x v="305"/>
    <d v="2025-09-11T00:00:00"/>
    <s v="QUARTER 3"/>
    <x v="9"/>
    <x v="1"/>
    <s v="PRN-9490"/>
    <n v="1203.02"/>
    <n v="2439.33"/>
    <n v="0"/>
    <n v="18"/>
    <x v="356"/>
    <n v="21654.36"/>
    <n v="22253.58"/>
    <n v="50.682359500354615"/>
  </r>
  <r>
    <s v="ORD-2024-510591"/>
    <x v="150"/>
    <d v="2024-04-21T00:00:00"/>
    <s v="QUARTER 2"/>
    <x v="5"/>
    <x v="2"/>
    <s v="NET-3850"/>
    <n v="1176.69"/>
    <n v="2201.54"/>
    <n v="0.17"/>
    <n v="27"/>
    <x v="357"/>
    <n v="31770.63"/>
    <n v="17565.881399999995"/>
    <n v="35.604222717701106"/>
  </r>
  <r>
    <s v="ORD-2024-961756"/>
    <x v="306"/>
    <d v="2024-12-07T00:00:00"/>
    <s v="QUARTER 4"/>
    <x v="8"/>
    <x v="6"/>
    <s v="ACC-7047"/>
    <n v="769.9"/>
    <n v="814.36"/>
    <n v="0"/>
    <n v="5"/>
    <x v="358"/>
    <n v="3849.5"/>
    <n v="222.30000000000018"/>
    <n v="5.4595019401738831"/>
  </r>
  <r>
    <s v="ORD-2024-892173"/>
    <x v="307"/>
    <d v="2024-02-03T00:00:00"/>
    <s v="QUARTER 1"/>
    <x v="4"/>
    <x v="1"/>
    <s v="PRN-6660"/>
    <n v="666.23"/>
    <n v="1382.91"/>
    <n v="0.17599999999999999"/>
    <n v="13"/>
    <x v="359"/>
    <n v="8660.99"/>
    <n v="6152.7419200000022"/>
    <n v="41.534043907553048"/>
  </r>
  <r>
    <s v="ORD-2024-704056"/>
    <x v="308"/>
    <d v="2024-06-25T00:00:00"/>
    <s v="QUARTER 2"/>
    <x v="4"/>
    <x v="6"/>
    <s v="ACC-7838"/>
    <n v="951.44"/>
    <n v="1646.43"/>
    <n v="0.11"/>
    <n v="24"/>
    <x v="360"/>
    <n v="22834.560000000001"/>
    <n v="12333.184799999999"/>
    <n v="35.069592520473478"/>
  </r>
  <r>
    <s v="ORD-2025-591006"/>
    <x v="309"/>
    <d v="2025-07-10T00:00:00"/>
    <s v="QUARTER 2"/>
    <x v="14"/>
    <x v="3"/>
    <s v="PHN-5383"/>
    <n v="546.83000000000004"/>
    <n v="400.84"/>
    <n v="7.8E-2"/>
    <n v="13"/>
    <x v="361"/>
    <n v="7108.7900000000009"/>
    <n v="-2304.3217600000007"/>
    <n v="-47.962056254533607"/>
  </r>
  <r>
    <s v="ORD-2023-159821"/>
    <x v="310"/>
    <d v="2023-07-08T00:00:00"/>
    <s v="QUARTER 3"/>
    <x v="8"/>
    <x v="4"/>
    <s v="LAP-3904"/>
    <n v="834.26"/>
    <n v="1780.56"/>
    <n v="1.4E-2"/>
    <n v="47"/>
    <x v="362"/>
    <n v="39210.22"/>
    <n v="43304.491519999996"/>
    <n v="52.480934274979333"/>
  </r>
  <r>
    <s v="ORD-2024-343877"/>
    <x v="311"/>
    <d v="2024-03-26T00:00:00"/>
    <s v="QUARTER 1"/>
    <x v="11"/>
    <x v="5"/>
    <s v="MON-5749"/>
    <n v="1029.67"/>
    <n v="1118.43"/>
    <n v="0.27200000000000002"/>
    <n v="9"/>
    <x v="363"/>
    <n v="9267.0300000000007"/>
    <n v="-1939.0766400000002"/>
    <n v="-26.461367106736063"/>
  </r>
  <r>
    <s v="ORD-2023-386663"/>
    <x v="312"/>
    <d v="2023-06-28T00:00:00"/>
    <s v="QUARTER 2"/>
    <x v="11"/>
    <x v="1"/>
    <s v="PRN-3690"/>
    <n v="605.82000000000005"/>
    <n v="771.12"/>
    <n v="0.13200000000000001"/>
    <n v="19"/>
    <x v="364"/>
    <n v="11510.580000000002"/>
    <n v="1206.7310399999988"/>
    <n v="9.4888851597986772"/>
  </r>
  <r>
    <s v="ORD-2025-125517"/>
    <x v="313"/>
    <d v="2025-04-09T00:00:00"/>
    <s v="QUARTER 1"/>
    <x v="6"/>
    <x v="0"/>
    <s v="CMP-7055"/>
    <n v="1055.45"/>
    <n v="1210.04"/>
    <n v="8.9999999999999993E-3"/>
    <n v="18"/>
    <x v="365"/>
    <n v="18998.100000000002"/>
    <n v="2586.5935199999985"/>
    <n v="11.98346188053727"/>
  </r>
  <r>
    <s v="ORD-2024-819778"/>
    <x v="102"/>
    <d v="2024-06-15T00:00:00"/>
    <s v="QUARTER 2"/>
    <x v="7"/>
    <x v="3"/>
    <s v="PHN-6866"/>
    <n v="1295.18"/>
    <n v="3024.03"/>
    <n v="0.192"/>
    <n v="8"/>
    <x v="366"/>
    <n v="10361.44"/>
    <n v="9185.8899200000033"/>
    <n v="46.993067378483175"/>
  </r>
  <r>
    <s v="ORD-2025-624006"/>
    <x v="314"/>
    <d v="2025-03-29T00:00:00"/>
    <s v="QUARTER 1"/>
    <x v="0"/>
    <x v="0"/>
    <s v="CMP-3259"/>
    <n v="935.83"/>
    <n v="2303.46"/>
    <n v="0.105"/>
    <n v="9"/>
    <x v="367"/>
    <n v="8422.4700000000012"/>
    <n v="10131.900299999998"/>
    <n v="54.606543559174291"/>
  </r>
  <r>
    <s v="ORD-2023-132101"/>
    <x v="200"/>
    <d v="2023-10-09T00:00:00"/>
    <s v="QUARTER 3"/>
    <x v="1"/>
    <x v="4"/>
    <s v="LAP-6750"/>
    <n v="1279.56"/>
    <n v="3083.8"/>
    <n v="0.106"/>
    <n v="5"/>
    <x v="368"/>
    <n v="6397.7999999999993"/>
    <n v="7386.7860000000019"/>
    <n v="53.587289455047852"/>
  </r>
  <r>
    <s v="ORD-2025-306903"/>
    <x v="36"/>
    <d v="2025-07-23T00:00:00"/>
    <s v="QUARTER 2"/>
    <x v="2"/>
    <x v="1"/>
    <s v="PRN-3775"/>
    <n v="255.4"/>
    <n v="322.70999999999998"/>
    <n v="0.115"/>
    <n v="16"/>
    <x v="369"/>
    <n v="4086.4"/>
    <n v="483.17359999999962"/>
    <n v="10.573713048412211"/>
  </r>
  <r>
    <s v="ORD-2023-813340"/>
    <x v="315"/>
    <d v="2024-01-03T00:00:00"/>
    <s v="QUARTER 4"/>
    <x v="12"/>
    <x v="4"/>
    <s v="LAP-2942"/>
    <n v="492.75"/>
    <n v="731.29"/>
    <n v="5.8000000000000003E-2"/>
    <n v="6"/>
    <x v="370"/>
    <n v="2956.5"/>
    <n v="1176.75108"/>
    <n v="28.470350753528383"/>
  </r>
  <r>
    <s v="ORD-2023-855675"/>
    <x v="316"/>
    <d v="2023-02-28T00:00:00"/>
    <s v="QUARTER 1"/>
    <x v="4"/>
    <x v="3"/>
    <s v="PHN-2036"/>
    <n v="1214.49"/>
    <n v="1533.95"/>
    <n v="0"/>
    <n v="11"/>
    <x v="371"/>
    <n v="13359.39"/>
    <n v="3514.0600000000013"/>
    <n v="20.825972163369087"/>
  </r>
  <r>
    <s v="ORD-2023-545150"/>
    <x v="90"/>
    <d v="2023-04-08T00:00:00"/>
    <s v="QUARTER 2"/>
    <x v="11"/>
    <x v="5"/>
    <s v="MON-4373"/>
    <n v="720.35"/>
    <n v="1571.66"/>
    <n v="0.107"/>
    <n v="23"/>
    <x v="372"/>
    <n v="16568.05"/>
    <n v="15712.274740000001"/>
    <n v="48.674463056222649"/>
  </r>
  <r>
    <s v="ORD-2025-269934"/>
    <x v="256"/>
    <d v="2025-04-10T00:00:00"/>
    <s v="QUARTER 2"/>
    <x v="13"/>
    <x v="1"/>
    <s v="PRN-8657"/>
    <n v="290.14"/>
    <n v="250.73"/>
    <n v="3.4000000000000002E-2"/>
    <n v="17"/>
    <x v="373"/>
    <n v="4932.38"/>
    <n v="-814.89194000000043"/>
    <n v="-19.790997038131071"/>
  </r>
  <r>
    <s v="ORD-2024-690270"/>
    <x v="317"/>
    <d v="2024-05-27T00:00:00"/>
    <s v="QUARTER 2"/>
    <x v="0"/>
    <x v="3"/>
    <s v="PHN-7974"/>
    <n v="1484.23"/>
    <n v="3472.81"/>
    <n v="0.25600000000000001"/>
    <n v="12"/>
    <x v="374"/>
    <n v="17810.760000000002"/>
    <n v="13194.487679999998"/>
    <n v="42.555659661803411"/>
  </r>
  <r>
    <s v="ORD-2024-868223"/>
    <x v="318"/>
    <d v="2024-03-19T00:00:00"/>
    <s v="QUARTER 1"/>
    <x v="3"/>
    <x v="3"/>
    <s v="PHN-4915"/>
    <n v="988.83"/>
    <n v="1206.04"/>
    <n v="6.3E-2"/>
    <n v="34"/>
    <x v="375"/>
    <n v="33620.22"/>
    <n v="4801.8023200000025"/>
    <n v="12.497526236406605"/>
  </r>
  <r>
    <s v="ORD-2025-188059"/>
    <x v="232"/>
    <d v="2025-07-11T00:00:00"/>
    <s v="QUARTER 2"/>
    <x v="4"/>
    <x v="2"/>
    <s v="NET-3535"/>
    <n v="1227.7"/>
    <n v="2197.23"/>
    <n v="9.9000000000000005E-2"/>
    <n v="22"/>
    <x v="376"/>
    <n v="27009.4"/>
    <n v="16544.093059999999"/>
    <n v="37.985685871873898"/>
  </r>
  <r>
    <s v="ORD-2023-281890"/>
    <x v="319"/>
    <d v="2023-04-04T00:00:00"/>
    <s v="QUARTER 1"/>
    <x v="8"/>
    <x v="0"/>
    <s v="CMP-2574"/>
    <n v="1113.7"/>
    <n v="1620.6"/>
    <n v="0.13900000000000001"/>
    <n v="11"/>
    <x v="377"/>
    <n v="12250.7"/>
    <n v="3098.002599999998"/>
    <n v="20.184133348182787"/>
  </r>
  <r>
    <s v="ORD-2025-636162"/>
    <x v="320"/>
    <d v="2025-01-20T00:00:00"/>
    <s v="QUARTER 1"/>
    <x v="11"/>
    <x v="2"/>
    <s v="NET-7901"/>
    <n v="432.13"/>
    <n v="1034.6600000000001"/>
    <n v="9.1999999999999998E-2"/>
    <n v="7"/>
    <x v="378"/>
    <n v="3024.91"/>
    <n v="3551.3889600000011"/>
    <n v="54.002851476204796"/>
  </r>
  <r>
    <s v="ORD-2025-915869"/>
    <x v="321"/>
    <d v="2025-02-15T00:00:00"/>
    <s v="QUARTER 1"/>
    <x v="9"/>
    <x v="2"/>
    <s v="NET-5482"/>
    <n v="837.39"/>
    <n v="1905.42"/>
    <n v="3.2000000000000001E-2"/>
    <n v="18"/>
    <x v="379"/>
    <n v="15073.02"/>
    <n v="18127.018079999998"/>
    <n v="54.599389423350921"/>
  </r>
  <r>
    <s v="ORD-2025-192876"/>
    <x v="322"/>
    <d v="2025-02-17T00:00:00"/>
    <s v="QUARTER 1"/>
    <x v="10"/>
    <x v="0"/>
    <s v="CMP-5820"/>
    <n v="378.26"/>
    <n v="541.55999999999995"/>
    <n v="0.16300000000000001"/>
    <n v="25"/>
    <x v="380"/>
    <n v="9456.5"/>
    <n v="1875.6429999999982"/>
    <n v="16.551529573885524"/>
  </r>
  <r>
    <s v="ORD-2025-822030"/>
    <x v="85"/>
    <d v="2025-09-06T00:00:00"/>
    <s v="QUARTER 3"/>
    <x v="12"/>
    <x v="2"/>
    <s v="NET-1336"/>
    <n v="833.73"/>
    <n v="1116.5999999999999"/>
    <n v="0.17599999999999999"/>
    <n v="14"/>
    <x v="381"/>
    <n v="11672.220000000001"/>
    <n v="1208.877599999998"/>
    <n v="9.3848958958279916"/>
  </r>
  <r>
    <s v="ORD-2025-789245"/>
    <x v="323"/>
    <d v="2025-08-17T00:00:00"/>
    <s v="QUARTER 3"/>
    <x v="2"/>
    <x v="1"/>
    <s v="PRN-5876"/>
    <n v="1142.06"/>
    <n v="1455"/>
    <n v="7.8E-2"/>
    <n v="28"/>
    <x v="382"/>
    <n v="31977.68"/>
    <n v="5584.5999999999985"/>
    <n v="14.86757459877302"/>
  </r>
  <r>
    <s v="ORD-2023-594955"/>
    <x v="266"/>
    <d v="2023-07-08T00:00:00"/>
    <s v="QUARTER 2"/>
    <x v="7"/>
    <x v="2"/>
    <s v="NET-3828"/>
    <n v="1145.53"/>
    <n v="1278.3"/>
    <n v="0.09"/>
    <n v="41"/>
    <x v="383"/>
    <n v="46966.729999999996"/>
    <n v="726.64300000000367"/>
    <n v="1.5235722581416158"/>
  </r>
  <r>
    <s v="ORD-2024-398783"/>
    <x v="324"/>
    <d v="2024-08-07T00:00:00"/>
    <s v="QUARTER 3"/>
    <x v="9"/>
    <x v="5"/>
    <s v="MON-7622"/>
    <n v="941.35"/>
    <n v="899.83"/>
    <n v="5.8000000000000003E-2"/>
    <n v="18"/>
    <x v="384"/>
    <n v="16944.3"/>
    <n v="-1686.7825199999988"/>
    <n v="-11.055419220139074"/>
  </r>
  <r>
    <s v="ORD-2023-676553"/>
    <x v="234"/>
    <d v="2023-06-19T00:00:00"/>
    <s v="QUARTER 2"/>
    <x v="10"/>
    <x v="4"/>
    <s v="LAP-2806"/>
    <n v="1161.2"/>
    <n v="878.73"/>
    <n v="0.19"/>
    <n v="31"/>
    <x v="385"/>
    <n v="35997.200000000004"/>
    <n v="-13932.289700000001"/>
    <n v="-63.14229022721203"/>
  </r>
  <r>
    <s v="ORD-2025-866565"/>
    <x v="325"/>
    <d v="2025-05-26T00:00:00"/>
    <s v="QUARTER 2"/>
    <x v="3"/>
    <x v="1"/>
    <s v="PRN-8850"/>
    <n v="320.12"/>
    <n v="594.41999999999996"/>
    <n v="0.104"/>
    <n v="18"/>
    <x v="386"/>
    <n v="5762.16"/>
    <n v="3824.6457599999994"/>
    <n v="39.894891538931105"/>
  </r>
  <r>
    <s v="ORD-2024-527858"/>
    <x v="326"/>
    <d v="2024-05-12T00:00:00"/>
    <s v="QUARTER 2"/>
    <x v="4"/>
    <x v="4"/>
    <s v="LAP-9100"/>
    <n v="1163.99"/>
    <n v="1617.85"/>
    <n v="0.127"/>
    <n v="14"/>
    <x v="387"/>
    <n v="16295.86"/>
    <n v="3477.5026999999973"/>
    <n v="17.586804797749437"/>
  </r>
  <r>
    <s v="ORD-2023-619385"/>
    <x v="327"/>
    <d v="2023-10-03T00:00:00"/>
    <s v="QUARTER 3"/>
    <x v="1"/>
    <x v="4"/>
    <s v="LAP-5763"/>
    <n v="1019.36"/>
    <n v="972.91"/>
    <n v="0.14699999999999999"/>
    <n v="17"/>
    <x v="388"/>
    <n v="17329.12"/>
    <n v="-3220.9520899999989"/>
    <n v="-22.830406545678819"/>
  </r>
  <r>
    <s v="ORD-2023-835226"/>
    <x v="328"/>
    <d v="2023-11-05T00:00:00"/>
    <s v="QUARTER 4"/>
    <x v="2"/>
    <x v="4"/>
    <s v="LAP-7320"/>
    <n v="20.38"/>
    <n v="42.56"/>
    <n v="7.1999999999999995E-2"/>
    <n v="11"/>
    <x v="389"/>
    <n v="224.17999999999998"/>
    <n v="210.27248000000006"/>
    <n v="48.399419885921716"/>
  </r>
  <r>
    <s v="ORD-2025-485946"/>
    <x v="329"/>
    <d v="2025-06-30T00:00:00"/>
    <s v="QUARTER 2"/>
    <x v="0"/>
    <x v="5"/>
    <s v="MON-5891"/>
    <n v="1487.59"/>
    <n v="1480.83"/>
    <n v="8.9999999999999993E-3"/>
    <n v="11"/>
    <x v="390"/>
    <n v="16363.49"/>
    <n v="-220.9621700000007"/>
    <n v="-1.3688201273492908"/>
  </r>
  <r>
    <s v="ORD-2024-307849"/>
    <x v="330"/>
    <d v="2024-09-07T00:00:00"/>
    <s v="QUARTER 3"/>
    <x v="9"/>
    <x v="1"/>
    <s v="PRN-1183"/>
    <n v="229.96"/>
    <n v="564.26"/>
    <n v="0.105"/>
    <n v="5"/>
    <x v="391"/>
    <n v="1149.8"/>
    <n v="1375.2635000000002"/>
    <n v="54.464511486542818"/>
  </r>
  <r>
    <s v="ORD-2023-368449"/>
    <x v="331"/>
    <d v="2023-10-26T00:00:00"/>
    <s v="QUARTER 4"/>
    <x v="0"/>
    <x v="0"/>
    <s v="CMP-2096"/>
    <n v="1132.03"/>
    <n v="2137.21"/>
    <n v="0.35699999999999998"/>
    <n v="35"/>
    <x v="392"/>
    <n v="39621.049999999996"/>
    <n v="8476.8610500000068"/>
    <n v="17.624177152284052"/>
  </r>
  <r>
    <s v="ORD-2024-251426"/>
    <x v="311"/>
    <d v="2024-03-26T00:00:00"/>
    <s v="QUARTER 1"/>
    <x v="2"/>
    <x v="3"/>
    <s v="PHN-3398"/>
    <n v="1137.4100000000001"/>
    <n v="1680.93"/>
    <n v="0.254"/>
    <n v="9"/>
    <x v="393"/>
    <n v="10236.69"/>
    <n v="1049.07402"/>
    <n v="9.295551618312146"/>
  </r>
  <r>
    <s v="ORD-2023-927385"/>
    <x v="332"/>
    <d v="2023-06-20T00:00:00"/>
    <s v="QUARTER 2"/>
    <x v="11"/>
    <x v="0"/>
    <s v="CMP-8545"/>
    <n v="1295.3900000000001"/>
    <n v="2905.06"/>
    <n v="0.14799999999999999"/>
    <n v="8"/>
    <x v="394"/>
    <n v="10363.120000000001"/>
    <n v="9437.7689599999994"/>
    <n v="47.663359857556614"/>
  </r>
  <r>
    <s v="ORD-2025-486350"/>
    <x v="333"/>
    <d v="2025-06-08T00:00:00"/>
    <s v="QUARTER 2"/>
    <x v="10"/>
    <x v="6"/>
    <s v="ACC-1249"/>
    <n v="653.6"/>
    <n v="842.09"/>
    <n v="9.8000000000000004E-2"/>
    <n v="19"/>
    <x v="395"/>
    <n v="12418.4"/>
    <n v="2013.3384200000019"/>
    <n v="13.950768517324622"/>
  </r>
  <r>
    <s v="ORD-2025-677880"/>
    <x v="165"/>
    <d v="2025-09-14T00:00:00"/>
    <s v="QUARTER 3"/>
    <x v="8"/>
    <x v="5"/>
    <s v="MON-9662"/>
    <n v="1397.67"/>
    <n v="3131.37"/>
    <n v="0.10299999999999999"/>
    <n v="20"/>
    <x v="396"/>
    <n v="27953.4"/>
    <n v="28223.377799999995"/>
    <n v="50.240293062874805"/>
  </r>
  <r>
    <s v="ORD-2024-102866"/>
    <x v="334"/>
    <d v="2024-12-20T00:00:00"/>
    <s v="QUARTER 4"/>
    <x v="5"/>
    <x v="4"/>
    <s v="LAP-8347"/>
    <n v="1202.47"/>
    <n v="1444.72"/>
    <n v="0.24099999999999999"/>
    <n v="17"/>
    <x v="397"/>
    <n v="20441.990000000002"/>
    <n v="-1800.7678400000004"/>
    <n v="-9.6601382921343841"/>
  </r>
  <r>
    <s v="ORD-2025-588029"/>
    <x v="288"/>
    <d v="2025-09-23T00:00:00"/>
    <s v="QUARTER 3"/>
    <x v="14"/>
    <x v="0"/>
    <s v="CMP-6898"/>
    <n v="1310.3"/>
    <n v="2875.8"/>
    <n v="8.3000000000000004E-2"/>
    <n v="5"/>
    <x v="398"/>
    <n v="6551.5"/>
    <n v="6634.0429999999997"/>
    <n v="50.31300569115735"/>
  </r>
  <r>
    <s v="ORD-2024-972999"/>
    <x v="335"/>
    <d v="2024-10-04T00:00:00"/>
    <s v="QUARTER 3"/>
    <x v="14"/>
    <x v="5"/>
    <s v="MON-3504"/>
    <n v="1174.17"/>
    <n v="1641.61"/>
    <n v="0.122"/>
    <n v="9"/>
    <x v="399"/>
    <n v="10567.53"/>
    <n v="2404.4722199999997"/>
    <n v="18.535860380079395"/>
  </r>
  <r>
    <s v="ORD-2025-608069"/>
    <x v="336"/>
    <d v="2025-04-30T00:00:00"/>
    <s v="QUARTER 2"/>
    <x v="9"/>
    <x v="2"/>
    <s v="NET-3432"/>
    <n v="1119.04"/>
    <n v="1299.02"/>
    <n v="2.5000000000000001E-2"/>
    <n v="14"/>
    <x v="400"/>
    <n v="15666.56"/>
    <n v="2065.0630000000001"/>
    <n v="11.646215352085934"/>
  </r>
  <r>
    <s v="ORD-2024-626750"/>
    <x v="175"/>
    <d v="2024-08-15T00:00:00"/>
    <s v="QUARTER 3"/>
    <x v="14"/>
    <x v="1"/>
    <s v="PRN-5591"/>
    <n v="850.7"/>
    <n v="1118.56"/>
    <n v="0.18"/>
    <n v="19"/>
    <x v="401"/>
    <n v="16163.300000000001"/>
    <n v="1263.8648000000012"/>
    <n v="7.2522685962090687"/>
  </r>
  <r>
    <s v="ORD-2024-170021"/>
    <x v="337"/>
    <d v="2024-11-08T00:00:00"/>
    <s v="QUARTER 4"/>
    <x v="7"/>
    <x v="0"/>
    <s v="CMP-2015"/>
    <n v="1020.4"/>
    <n v="1184.71"/>
    <n v="0.106"/>
    <n v="16"/>
    <x v="402"/>
    <n v="16326.4"/>
    <n v="619.69184000000132"/>
    <n v="3.6568422138328347"/>
  </r>
  <r>
    <s v="ORD-2024-678110"/>
    <x v="20"/>
    <d v="2024-08-08T00:00:00"/>
    <s v="QUARTER 3"/>
    <x v="10"/>
    <x v="4"/>
    <s v="LAP-9901"/>
    <n v="501.5"/>
    <n v="1201.47"/>
    <n v="0.126"/>
    <n v="5"/>
    <x v="403"/>
    <n v="2507.5"/>
    <n v="2742.9239000000007"/>
    <n v="52.241951359394058"/>
  </r>
  <r>
    <s v="ORD-2025-909340"/>
    <x v="338"/>
    <d v="2025-02-03T00:00:00"/>
    <s v="QUARTER 1"/>
    <x v="9"/>
    <x v="0"/>
    <s v="CMP-8658"/>
    <n v="974.11"/>
    <n v="880.99"/>
    <n v="0.111"/>
    <n v="10"/>
    <x v="404"/>
    <n v="9741.1"/>
    <n v="-1909.0989000000009"/>
    <n v="-24.37562093805121"/>
  </r>
  <r>
    <s v="ORD-2023-854471"/>
    <x v="339"/>
    <d v="2023-04-04T00:00:00"/>
    <s v="QUARTER 1"/>
    <x v="0"/>
    <x v="5"/>
    <s v="MON-2073"/>
    <n v="1126.29"/>
    <n v="2050.87"/>
    <n v="6.4000000000000001E-2"/>
    <n v="7"/>
    <x v="405"/>
    <n v="7884.03"/>
    <n v="5553.2702399999989"/>
    <n v="41.327276616690369"/>
  </r>
  <r>
    <s v="ORD-2024-390951"/>
    <x v="340"/>
    <d v="2025-01-14T00:00:00"/>
    <s v="QUARTER 4"/>
    <x v="12"/>
    <x v="1"/>
    <s v="PRN-9378"/>
    <n v="1361.34"/>
    <n v="1737.9"/>
    <n v="7.6999999999999999E-2"/>
    <n v="14"/>
    <x v="406"/>
    <n v="19058.759999999998"/>
    <n v="3398.3838000000032"/>
    <n v="15.132751654731813"/>
  </r>
  <r>
    <s v="ORD-2025-881624"/>
    <x v="341"/>
    <d v="2025-03-21T00:00:00"/>
    <s v="QUARTER 1"/>
    <x v="2"/>
    <x v="3"/>
    <s v="PHN-5887"/>
    <n v="1437.39"/>
    <n v="1388.31"/>
    <n v="0.13800000000000001"/>
    <n v="18"/>
    <x v="407"/>
    <n v="25873.02"/>
    <n v="-4332.002040000003"/>
    <n v="-20.110479681341872"/>
  </r>
  <r>
    <s v="ORD-2025-512310"/>
    <x v="342"/>
    <d v="2025-03-15T00:00:00"/>
    <s v="QUARTER 1"/>
    <x v="11"/>
    <x v="4"/>
    <s v="LAP-8119"/>
    <n v="475.66"/>
    <n v="529.14"/>
    <n v="0.19600000000000001"/>
    <n v="11"/>
    <x v="408"/>
    <n v="5232.26"/>
    <n v="-552.54583999999977"/>
    <n v="-11.807256193613323"/>
  </r>
  <r>
    <s v="ORD-2023-674887"/>
    <x v="343"/>
    <d v="2023-12-19T00:00:00"/>
    <s v="QUARTER 4"/>
    <x v="8"/>
    <x v="6"/>
    <s v="ACC-9644"/>
    <n v="1415.05"/>
    <n v="1972.38"/>
    <n v="0"/>
    <n v="12"/>
    <x v="409"/>
    <n v="16980.599999999999"/>
    <n v="6687.9600000000028"/>
    <n v="28.256725377462772"/>
  </r>
  <r>
    <s v="ORD-2024-542244"/>
    <x v="344"/>
    <d v="2024-09-05T00:00:00"/>
    <s v="QUARTER 3"/>
    <x v="13"/>
    <x v="4"/>
    <s v="LAP-7009"/>
    <n v="466.16"/>
    <n v="876.81"/>
    <n v="0.24099999999999999"/>
    <n v="8"/>
    <x v="410"/>
    <n v="3729.28"/>
    <n v="1594.7103199999997"/>
    <n v="29.953291124691596"/>
  </r>
  <r>
    <s v="ORD-2024-375848"/>
    <x v="23"/>
    <d v="2024-05-21T00:00:00"/>
    <s v="QUARTER 2"/>
    <x v="14"/>
    <x v="1"/>
    <s v="PRN-1725"/>
    <n v="663.66"/>
    <n v="824.26"/>
    <n v="0.23899999999999999"/>
    <n v="11"/>
    <x v="411"/>
    <n v="7300.2599999999993"/>
    <n v="-400.379539999999"/>
    <n v="-5.802702558704893"/>
  </r>
  <r>
    <s v="ORD-2023-933238"/>
    <x v="345"/>
    <d v="2023-04-06T00:00:00"/>
    <s v="QUARTER 1"/>
    <x v="7"/>
    <x v="3"/>
    <s v="PHN-8483"/>
    <n v="692.18"/>
    <n v="1159.3499999999999"/>
    <n v="0.112"/>
    <n v="2"/>
    <x v="412"/>
    <n v="1384.36"/>
    <n v="674.64560000000006"/>
    <n v="32.765602968734036"/>
  </r>
  <r>
    <s v="ORD-2023-732585"/>
    <x v="346"/>
    <d v="2023-09-16T00:00:00"/>
    <s v="QUARTER 3"/>
    <x v="4"/>
    <x v="3"/>
    <s v="PHN-3971"/>
    <n v="1196.83"/>
    <n v="2513.5100000000002"/>
    <n v="8.3000000000000004E-2"/>
    <n v="7"/>
    <x v="413"/>
    <n v="8377.81"/>
    <n v="7756.4106900000006"/>
    <n v="48.074281609445372"/>
  </r>
  <r>
    <s v="ORD-2024-465898"/>
    <x v="347"/>
    <d v="2024-06-24T00:00:00"/>
    <s v="QUARTER 2"/>
    <x v="10"/>
    <x v="2"/>
    <s v="NET-6578"/>
    <n v="1253.25"/>
    <n v="3087.13"/>
    <n v="7.1999999999999995E-2"/>
    <n v="11"/>
    <x v="414"/>
    <n v="13785.75"/>
    <n v="17727.673040000001"/>
    <n v="56.254355540806401"/>
  </r>
  <r>
    <s v="ORD-2023-987081"/>
    <x v="348"/>
    <d v="2023-09-13T00:00:00"/>
    <s v="QUARTER 3"/>
    <x v="7"/>
    <x v="1"/>
    <s v="PRN-9975"/>
    <n v="1287.6400000000001"/>
    <n v="2717.15"/>
    <n v="3.2000000000000001E-2"/>
    <n v="7"/>
    <x v="415"/>
    <n v="9013.4800000000014"/>
    <n v="9397.9283999999989"/>
    <n v="51.044049405802106"/>
  </r>
  <r>
    <s v="ORD-2024-655710"/>
    <x v="26"/>
    <d v="2024-12-10T00:00:00"/>
    <s v="QUARTER 4"/>
    <x v="9"/>
    <x v="6"/>
    <s v="ACC-1075"/>
    <n v="851.49"/>
    <n v="901.79"/>
    <n v="0.245"/>
    <n v="16"/>
    <x v="416"/>
    <n v="13623.84"/>
    <n v="-2730.2168000000001"/>
    <n v="-25.062522816100341"/>
  </r>
  <r>
    <s v="ORD-2025-411385"/>
    <x v="349"/>
    <d v="2025-06-14T00:00:00"/>
    <s v="QUARTER 2"/>
    <x v="8"/>
    <x v="6"/>
    <s v="ACC-2902"/>
    <n v="618.69000000000005"/>
    <n v="796.15"/>
    <n v="0.09"/>
    <n v="11"/>
    <x v="417"/>
    <n v="6805.59"/>
    <n v="1163.8715000000002"/>
    <n v="14.604142325049191"/>
  </r>
  <r>
    <s v="ORD-2025-222035"/>
    <x v="253"/>
    <d v="2025-04-08T00:00:00"/>
    <s v="QUARTER 1"/>
    <x v="14"/>
    <x v="1"/>
    <s v="PRN-5815"/>
    <n v="80.59"/>
    <n v="157.82"/>
    <n v="0.217"/>
    <n v="6"/>
    <x v="418"/>
    <n v="483.54"/>
    <n v="257.89835999999997"/>
    <n v="34.783519967863541"/>
  </r>
  <r>
    <s v="ORD-2024-749242"/>
    <x v="350"/>
    <d v="2024-02-11T00:00:00"/>
    <s v="QUARTER 1"/>
    <x v="6"/>
    <x v="5"/>
    <s v="MON-4195"/>
    <n v="504.93"/>
    <n v="819.06"/>
    <n v="0.22600000000000001"/>
    <n v="15"/>
    <x v="419"/>
    <n v="7573.95"/>
    <n v="1935.3365999999996"/>
    <n v="20.352069312959813"/>
  </r>
  <r>
    <s v="ORD-2023-623293"/>
    <x v="351"/>
    <d v="2023-10-29T00:00:00"/>
    <s v="QUARTER 4"/>
    <x v="10"/>
    <x v="3"/>
    <s v="PHN-8478"/>
    <n v="1102.19"/>
    <n v="1711.16"/>
    <n v="0.151"/>
    <n v="10"/>
    <x v="420"/>
    <n v="11021.900000000001"/>
    <n v="3505.8484000000008"/>
    <n v="24.132083675127525"/>
  </r>
  <r>
    <s v="ORD-2025-276968"/>
    <x v="352"/>
    <d v="2025-03-17T00:00:00"/>
    <s v="QUARTER 1"/>
    <x v="10"/>
    <x v="3"/>
    <s v="PHN-1044"/>
    <n v="1205.26"/>
    <n v="1696.35"/>
    <n v="1.9E-2"/>
    <n v="6"/>
    <x v="421"/>
    <n v="7231.5599999999995"/>
    <n v="2753.1560999999983"/>
    <n v="27.573704374028214"/>
  </r>
  <r>
    <s v="ORD-2025-650841"/>
    <x v="353"/>
    <d v="2025-07-06T00:00:00"/>
    <s v="QUARTER 3"/>
    <x v="8"/>
    <x v="4"/>
    <s v="LAP-8910"/>
    <n v="1313.3"/>
    <n v="2884.34"/>
    <n v="0.157"/>
    <n v="42"/>
    <x v="422"/>
    <n v="55158.6"/>
    <n v="46964.342039999996"/>
    <n v="45.988042551305256"/>
  </r>
  <r>
    <s v="ORD-2025-831576"/>
    <x v="166"/>
    <d v="2025-09-25T00:00:00"/>
    <s v="QUARTER 3"/>
    <x v="8"/>
    <x v="3"/>
    <s v="PHN-2859"/>
    <n v="1488.91"/>
    <n v="1483.74"/>
    <n v="0.16800000000000001"/>
    <n v="24"/>
    <x v="423"/>
    <n v="35733.840000000004"/>
    <n v="-6106.5196800000049"/>
    <n v="-20.611110333450519"/>
  </r>
  <r>
    <s v="ORD-2024-468655"/>
    <x v="354"/>
    <d v="2024-03-06T00:00:00"/>
    <s v="QUARTER 1"/>
    <x v="7"/>
    <x v="1"/>
    <s v="PRN-6308"/>
    <n v="1477.84"/>
    <n v="3197.47"/>
    <n v="0.24299999999999999"/>
    <n v="24"/>
    <x v="424"/>
    <n v="35468.159999999996"/>
    <n v="22623.474960000007"/>
    <n v="38.944462443823092"/>
  </r>
  <r>
    <s v="ORD-2024-515105"/>
    <x v="355"/>
    <d v="2024-03-26T00:00:00"/>
    <s v="QUARTER 1"/>
    <x v="3"/>
    <x v="4"/>
    <s v="LAP-8469"/>
    <n v="1035.19"/>
    <n v="2322.6999999999998"/>
    <n v="0.17299999999999999"/>
    <n v="8"/>
    <x v="425"/>
    <n v="8281.52"/>
    <n v="7085.4631999999983"/>
    <n v="46.108355217047411"/>
  </r>
  <r>
    <s v="ORD-2025-803803"/>
    <x v="356"/>
    <d v="2025-09-05T00:00:00"/>
    <s v="QUARTER 3"/>
    <x v="6"/>
    <x v="4"/>
    <s v="LAP-7553"/>
    <n v="1271.0999999999999"/>
    <n v="1932.42"/>
    <n v="0.25"/>
    <n v="21"/>
    <x v="426"/>
    <n v="26693.1"/>
    <n v="3742.5149999999994"/>
    <n v="12.296498690760806"/>
  </r>
  <r>
    <s v="ORD-2024-993481"/>
    <x v="357"/>
    <d v="2024-09-12T00:00:00"/>
    <s v="QUARTER 3"/>
    <x v="0"/>
    <x v="3"/>
    <s v="PHN-3077"/>
    <n v="1154.03"/>
    <n v="1590.36"/>
    <n v="0.314"/>
    <n v="18"/>
    <x v="427"/>
    <n v="20772.54"/>
    <n v="-1134.7747200000013"/>
    <n v="-5.7785328616576743"/>
  </r>
  <r>
    <s v="ORD-2024-811752"/>
    <x v="358"/>
    <d v="2024-03-09T00:00:00"/>
    <s v="QUARTER 1"/>
    <x v="6"/>
    <x v="5"/>
    <s v="MON-3350"/>
    <n v="322.44"/>
    <n v="395.61"/>
    <n v="0"/>
    <n v="34"/>
    <x v="428"/>
    <n v="10962.96"/>
    <n v="2487.7800000000007"/>
    <n v="18.495487980586947"/>
  </r>
  <r>
    <s v="ORD-2025-673091"/>
    <x v="359"/>
    <d v="2025-05-13T00:00:00"/>
    <s v="QUARTER 2"/>
    <x v="1"/>
    <x v="3"/>
    <s v="PHN-5683"/>
    <n v="935.98"/>
    <n v="2077.69"/>
    <n v="0.17499999999999999"/>
    <n v="24"/>
    <x v="429"/>
    <n v="22463.52"/>
    <n v="18674.741999999995"/>
    <n v="45.395067978321492"/>
  </r>
  <r>
    <s v="ORD-2024-381197"/>
    <x v="360"/>
    <d v="2024-11-12T00:00:00"/>
    <s v="QUARTER 4"/>
    <x v="5"/>
    <x v="1"/>
    <s v="PRN-2409"/>
    <n v="599.84"/>
    <n v="1330.85"/>
    <n v="0.115"/>
    <n v="11"/>
    <x v="430"/>
    <n v="6598.2400000000007"/>
    <n v="6357.5847499999973"/>
    <n v="49.071246892252063"/>
  </r>
  <r>
    <s v="ORD-2024-651852"/>
    <x v="361"/>
    <d v="2025-01-08T00:00:00"/>
    <s v="QUARTER 4"/>
    <x v="11"/>
    <x v="4"/>
    <s v="LAP-8825"/>
    <n v="1201.31"/>
    <n v="2764.65"/>
    <n v="0"/>
    <n v="21"/>
    <x v="431"/>
    <n v="25227.51"/>
    <n v="32830.14"/>
    <n v="56.547483406579488"/>
  </r>
  <r>
    <s v="ORD-2023-659070"/>
    <x v="261"/>
    <d v="2023-10-21T00:00:00"/>
    <s v="QUARTER 4"/>
    <x v="1"/>
    <x v="5"/>
    <s v="MON-8697"/>
    <n v="384.19"/>
    <n v="278.35000000000002"/>
    <n v="5.6000000000000001E-2"/>
    <n v="10"/>
    <x v="432"/>
    <n v="3841.9"/>
    <n v="-1214.2760000000003"/>
    <n v="-46.211938998882658"/>
  </r>
  <r>
    <s v="ORD-2024-837651"/>
    <x v="16"/>
    <d v="2024-12-19T00:00:00"/>
    <s v="QUARTER 4"/>
    <x v="7"/>
    <x v="5"/>
    <s v="MON-4789"/>
    <n v="488.68"/>
    <n v="984.36"/>
    <n v="5.8999999999999997E-2"/>
    <n v="14"/>
    <x v="433"/>
    <n v="6841.52"/>
    <n v="6126.4386400000003"/>
    <n v="47.242891576649875"/>
  </r>
  <r>
    <s v="ORD-2024-581530"/>
    <x v="257"/>
    <d v="2024-09-18T00:00:00"/>
    <s v="QUARTER 3"/>
    <x v="7"/>
    <x v="2"/>
    <s v="NET-7998"/>
    <n v="181.74"/>
    <n v="190.84"/>
    <n v="0.214"/>
    <n v="13"/>
    <x v="434"/>
    <n v="2362.62"/>
    <n v="-412.61687999999981"/>
    <n v="-21.15980614431016"/>
  </r>
  <r>
    <s v="ORD-2023-378104"/>
    <x v="362"/>
    <d v="2023-10-20T00:00:00"/>
    <s v="QUARTER 4"/>
    <x v="1"/>
    <x v="3"/>
    <s v="PHN-8891"/>
    <n v="774.12"/>
    <n v="908.3"/>
    <n v="0"/>
    <n v="30"/>
    <x v="435"/>
    <n v="23223.599999999999"/>
    <n v="4025.4000000000015"/>
    <n v="14.772652207420462"/>
  </r>
  <r>
    <s v="ORD-2024-972318"/>
    <x v="363"/>
    <d v="2025-01-13T00:00:00"/>
    <s v="QUARTER 4"/>
    <x v="14"/>
    <x v="2"/>
    <s v="NET-9832"/>
    <n v="126.15"/>
    <n v="284.23"/>
    <n v="0.113"/>
    <n v="22"/>
    <x v="436"/>
    <n v="2775.3"/>
    <n v="2771.1642200000006"/>
    <n v="49.962716968541088"/>
  </r>
  <r>
    <s v="ORD-2023-752962"/>
    <x v="44"/>
    <d v="2023-04-21T00:00:00"/>
    <s v="QUARTER 2"/>
    <x v="12"/>
    <x v="0"/>
    <s v="CMP-8604"/>
    <n v="607.04"/>
    <n v="1229.3399999999999"/>
    <n v="0.14699999999999999"/>
    <n v="7"/>
    <x v="437"/>
    <n v="4249.28"/>
    <n v="3091.1091399999996"/>
    <n v="42.110970972310056"/>
  </r>
  <r>
    <s v="ORD-2023-808024"/>
    <x v="364"/>
    <d v="2024-01-08T00:00:00"/>
    <s v="QUARTER 4"/>
    <x v="4"/>
    <x v="6"/>
    <s v="ACC-6594"/>
    <n v="861.1"/>
    <n v="1224.72"/>
    <n v="0.17399999999999999"/>
    <n v="24"/>
    <x v="438"/>
    <n v="20666.400000000001"/>
    <n v="3612.4492800000007"/>
    <n v="14.878997098827909"/>
  </r>
  <r>
    <s v="ORD-2023-156396"/>
    <x v="365"/>
    <d v="2023-03-12T00:00:00"/>
    <s v="QUARTER 1"/>
    <x v="9"/>
    <x v="2"/>
    <s v="NET-2499"/>
    <n v="352.65"/>
    <n v="485.86"/>
    <n v="4.1000000000000002E-2"/>
    <n v="6"/>
    <x v="439"/>
    <n v="2115.8999999999996"/>
    <n v="679.73844000000008"/>
    <n v="24.314247159943907"/>
  </r>
  <r>
    <s v="ORD-2023-184577"/>
    <x v="366"/>
    <d v="2023-06-03T00:00:00"/>
    <s v="QUARTER 2"/>
    <x v="12"/>
    <x v="1"/>
    <s v="PRN-1923"/>
    <n v="979.59"/>
    <n v="2210.94"/>
    <n v="0.15"/>
    <n v="11"/>
    <x v="440"/>
    <n v="10775.49"/>
    <n v="9896.7990000000009"/>
    <n v="47.874712858358357"/>
  </r>
  <r>
    <s v="ORD-2024-446030"/>
    <x v="367"/>
    <d v="2024-03-26T00:00:00"/>
    <s v="QUARTER 1"/>
    <x v="3"/>
    <x v="3"/>
    <s v="PHN-4346"/>
    <n v="382.21"/>
    <n v="571.89"/>
    <n v="0.14799999999999999"/>
    <n v="26"/>
    <x v="441"/>
    <n v="9937.4599999999991"/>
    <n v="2731.0472800000007"/>
    <n v="21.557766985788092"/>
  </r>
  <r>
    <s v="ORD-2023-842820"/>
    <x v="368"/>
    <d v="2023-09-28T00:00:00"/>
    <s v="QUARTER 3"/>
    <x v="5"/>
    <x v="6"/>
    <s v="ACC-1375"/>
    <n v="1362.06"/>
    <n v="3398.37"/>
    <n v="0.157"/>
    <n v="11"/>
    <x v="442"/>
    <n v="14982.66"/>
    <n v="16530.425009999999"/>
    <n v="52.455749745714918"/>
  </r>
  <r>
    <s v="ORD-2024-745424"/>
    <x v="369"/>
    <d v="2024-09-04T00:00:00"/>
    <s v="QUARTER 3"/>
    <x v="4"/>
    <x v="1"/>
    <s v="PRN-4892"/>
    <n v="90.04"/>
    <n v="194.62"/>
    <n v="4.2999999999999997E-2"/>
    <n v="32"/>
    <x v="443"/>
    <n v="2881.28"/>
    <n v="3078.7628799999998"/>
    <n v="51.656723650954675"/>
  </r>
  <r>
    <s v="ORD-2024-510520"/>
    <x v="370"/>
    <d v="2024-10-03T00:00:00"/>
    <s v="QUARTER 3"/>
    <x v="6"/>
    <x v="1"/>
    <s v="PRN-9557"/>
    <n v="558.19000000000005"/>
    <n v="1031.6400000000001"/>
    <n v="0"/>
    <n v="21"/>
    <x v="444"/>
    <n v="11721.990000000002"/>
    <n v="9942.4500000000007"/>
    <n v="45.892947152107325"/>
  </r>
  <r>
    <s v="ORD-2023-769774"/>
    <x v="371"/>
    <d v="2023-06-24T00:00:00"/>
    <s v="QUARTER 2"/>
    <x v="0"/>
    <x v="1"/>
    <s v="PRN-8008"/>
    <n v="247.07"/>
    <n v="495.19"/>
    <n v="2.8000000000000001E-2"/>
    <n v="4"/>
    <x v="445"/>
    <n v="988.28"/>
    <n v="937.01872000000003"/>
    <n v="48.668744764968217"/>
  </r>
  <r>
    <s v="ORD-2023-580751"/>
    <x v="241"/>
    <d v="2024-01-13T00:00:00"/>
    <s v="QUARTER 4"/>
    <x v="5"/>
    <x v="4"/>
    <s v="LAP-1946"/>
    <n v="625.37"/>
    <n v="1319.04"/>
    <n v="7.3999999999999996E-2"/>
    <n v="8"/>
    <x v="446"/>
    <n v="5002.96"/>
    <n v="4768.4883199999995"/>
    <n v="48.800220436513548"/>
  </r>
  <r>
    <s v="ORD-2025-473192"/>
    <x v="260"/>
    <d v="2025-04-29T00:00:00"/>
    <s v="QUARTER 1"/>
    <x v="1"/>
    <x v="5"/>
    <s v="MON-7106"/>
    <n v="194.6"/>
    <n v="314.87"/>
    <n v="0.29299999999999998"/>
    <n v="25"/>
    <x v="447"/>
    <n v="4865"/>
    <n v="700.32725000000028"/>
    <n v="12.583756867127629"/>
  </r>
  <r>
    <s v="ORD-2024-886939"/>
    <x v="372"/>
    <d v="2024-06-24T00:00:00"/>
    <s v="QUARTER 2"/>
    <x v="3"/>
    <x v="5"/>
    <s v="MON-5386"/>
    <n v="1205.5"/>
    <n v="2210.17"/>
    <n v="0.104"/>
    <n v="23"/>
    <x v="448"/>
    <n v="27726.5"/>
    <n v="17820.683360000003"/>
    <n v="39.125763758314655"/>
  </r>
  <r>
    <s v="ORD-2024-566589"/>
    <x v="373"/>
    <d v="2024-07-09T00:00:00"/>
    <s v="QUARTER 2"/>
    <x v="2"/>
    <x v="3"/>
    <s v="PHN-2436"/>
    <n v="895.54"/>
    <n v="1045"/>
    <n v="0.216"/>
    <n v="15"/>
    <x v="449"/>
    <n v="13433.099999999999"/>
    <n v="-1143.8999999999978"/>
    <n v="-9.3081730299775227"/>
  </r>
  <r>
    <s v="ORD-2023-109927"/>
    <x v="374"/>
    <d v="2023-07-22T00:00:00"/>
    <s v="QUARTER 3"/>
    <x v="6"/>
    <x v="1"/>
    <s v="PRN-2301"/>
    <n v="946.99"/>
    <n v="2132.19"/>
    <n v="0.16500000000000001"/>
    <n v="7"/>
    <x v="450"/>
    <n v="6628.93"/>
    <n v="5833.72055"/>
    <n v="46.809629513362225"/>
  </r>
  <r>
    <s v="ORD-2023-780206"/>
    <x v="375"/>
    <d v="2023-02-03T00:00:00"/>
    <s v="QUARTER 1"/>
    <x v="3"/>
    <x v="6"/>
    <s v="ACC-3645"/>
    <n v="873.06"/>
    <n v="2101.5500000000002"/>
    <n v="6.6000000000000003E-2"/>
    <n v="10"/>
    <x v="451"/>
    <n v="8730.5999999999985"/>
    <n v="10897.877"/>
    <n v="55.520746719167271"/>
  </r>
  <r>
    <s v="ORD-2024-851993"/>
    <x v="376"/>
    <d v="2024-05-16T00:00:00"/>
    <s v="QUARTER 2"/>
    <x v="4"/>
    <x v="0"/>
    <s v="CMP-6811"/>
    <n v="901.19"/>
    <n v="2125.44"/>
    <n v="7.0999999999999994E-2"/>
    <n v="12"/>
    <x v="452"/>
    <n v="10814.28"/>
    <n v="12880.125119999999"/>
    <n v="54.359352154100414"/>
  </r>
  <r>
    <s v="ORD-2025-417942"/>
    <x v="57"/>
    <d v="2025-06-24T00:00:00"/>
    <s v="QUARTER 2"/>
    <x v="5"/>
    <x v="3"/>
    <s v="PHN-5675"/>
    <n v="400.39"/>
    <n v="712.75"/>
    <n v="0.115"/>
    <n v="19"/>
    <x v="453"/>
    <n v="7607.41"/>
    <n v="4377.4812500000007"/>
    <n v="36.524997671547503"/>
  </r>
  <r>
    <s v="ORD-2023-172095"/>
    <x v="377"/>
    <d v="2023-06-21T00:00:00"/>
    <s v="QUARTER 2"/>
    <x v="3"/>
    <x v="5"/>
    <s v="MON-6882"/>
    <n v="813.97"/>
    <n v="1568.83"/>
    <n v="1.7000000000000001E-2"/>
    <n v="15"/>
    <x v="454"/>
    <n v="12209.550000000001"/>
    <n v="10922.848349999995"/>
    <n v="47.21883215364911"/>
  </r>
  <r>
    <s v="ORD-2024-257550"/>
    <x v="6"/>
    <d v="2024-12-29T00:00:00"/>
    <s v="QUARTER 4"/>
    <x v="0"/>
    <x v="6"/>
    <s v="ACC-8620"/>
    <n v="1146.72"/>
    <n v="2074.34"/>
    <n v="0.111"/>
    <n v="8"/>
    <x v="455"/>
    <n v="9173.76"/>
    <n v="5578.9460800000015"/>
    <n v="37.816425337472737"/>
  </r>
  <r>
    <s v="ORD-2023-581799"/>
    <x v="142"/>
    <d v="2023-12-12T00:00:00"/>
    <s v="QUARTER 4"/>
    <x v="9"/>
    <x v="3"/>
    <s v="PHN-6506"/>
    <n v="307.43"/>
    <n v="495.19"/>
    <n v="0"/>
    <n v="42"/>
    <x v="456"/>
    <n v="12912.06"/>
    <n v="7885.92"/>
    <n v="37.916759223732306"/>
  </r>
  <r>
    <s v="ORD-2023-880296"/>
    <x v="130"/>
    <d v="2023-05-19T00:00:00"/>
    <s v="QUARTER 2"/>
    <x v="1"/>
    <x v="5"/>
    <s v="MON-5086"/>
    <n v="714.28"/>
    <n v="757.59"/>
    <n v="0.13600000000000001"/>
    <n v="12"/>
    <x v="457"/>
    <n v="8571.36"/>
    <n v="-716.66688000000067"/>
    <n v="-9.124059578791039"/>
  </r>
  <r>
    <s v="ORD-2023-191563"/>
    <x v="378"/>
    <d v="2023-12-10T00:00:00"/>
    <s v="QUARTER 4"/>
    <x v="9"/>
    <x v="4"/>
    <s v="LAP-4899"/>
    <n v="174.74"/>
    <n v="415.96"/>
    <n v="0.125"/>
    <n v="21"/>
    <x v="458"/>
    <n v="3669.54"/>
    <n v="3973.7249999999995"/>
    <n v="51.989889137691804"/>
  </r>
  <r>
    <s v="ORD-2024-202166"/>
    <x v="379"/>
    <d v="2024-05-18T00:00:00"/>
    <s v="QUARTER 2"/>
    <x v="8"/>
    <x v="0"/>
    <s v="CMP-3313"/>
    <n v="1264.04"/>
    <n v="1870.89"/>
    <n v="0"/>
    <n v="13"/>
    <x v="459"/>
    <n v="16432.52"/>
    <n v="7889.0499999999993"/>
    <n v="32.436433996653996"/>
  </r>
  <r>
    <s v="ORD-2023-539967"/>
    <x v="380"/>
    <d v="2023-07-19T00:00:00"/>
    <s v="QUARTER 3"/>
    <x v="13"/>
    <x v="0"/>
    <s v="CMP-6649"/>
    <n v="141.26"/>
    <n v="206.88"/>
    <n v="0.107"/>
    <n v="9"/>
    <x v="460"/>
    <n v="1271.3399999999999"/>
    <n v="391.35456000000022"/>
    <n v="23.537369365062467"/>
  </r>
  <r>
    <s v="ORD-2023-704111"/>
    <x v="366"/>
    <d v="2023-06-15T00:00:00"/>
    <s v="QUARTER 2"/>
    <x v="11"/>
    <x v="6"/>
    <s v="ACC-5206"/>
    <n v="40.89"/>
    <n v="62.82"/>
    <n v="0.129"/>
    <n v="17"/>
    <x v="461"/>
    <n v="695.13"/>
    <n v="235.04574000000002"/>
    <n v="25.268960465470752"/>
  </r>
  <r>
    <s v="ORD-2024-356812"/>
    <x v="35"/>
    <d v="2024-04-03T00:00:00"/>
    <s v="QUARTER 1"/>
    <x v="12"/>
    <x v="1"/>
    <s v="PRN-6911"/>
    <n v="738.16"/>
    <n v="956.49"/>
    <n v="0.152"/>
    <n v="5"/>
    <x v="462"/>
    <n v="3690.7999999999997"/>
    <n v="364.71759999999995"/>
    <n v="8.9931208780847101"/>
  </r>
  <r>
    <s v="ORD-2025-306251"/>
    <x v="381"/>
    <d v="2025-04-19T00:00:00"/>
    <s v="QUARTER 2"/>
    <x v="3"/>
    <x v="2"/>
    <s v="NET-5270"/>
    <n v="113.74"/>
    <n v="165.7"/>
    <n v="0.124"/>
    <n v="13"/>
    <x v="463"/>
    <n v="1478.62"/>
    <n v="408.37159999999994"/>
    <n v="21.641410592394795"/>
  </r>
  <r>
    <s v="ORD-2025-496178"/>
    <x v="382"/>
    <d v="2025-08-15T00:00:00"/>
    <s v="QUARTER 3"/>
    <x v="1"/>
    <x v="0"/>
    <s v="CMP-5658"/>
    <n v="275.43"/>
    <n v="608.36"/>
    <n v="0.25700000000000001"/>
    <n v="4"/>
    <x v="464"/>
    <n v="1101.72"/>
    <n v="706.32592"/>
    <n v="39.065706915231445"/>
  </r>
  <r>
    <s v="ORD-2024-508213"/>
    <x v="383"/>
    <d v="2024-12-15T00:00:00"/>
    <s v="QUARTER 4"/>
    <x v="0"/>
    <x v="0"/>
    <s v="CMP-3938"/>
    <n v="1335.76"/>
    <n v="2665.91"/>
    <n v="0.21099999999999999"/>
    <n v="40"/>
    <x v="465"/>
    <n v="53430.400000000001"/>
    <n v="30705.719600000004"/>
    <n v="36.495288522909256"/>
  </r>
  <r>
    <s v="ORD-2024-787018"/>
    <x v="308"/>
    <d v="2024-06-28T00:00:00"/>
    <s v="QUARTER 2"/>
    <x v="12"/>
    <x v="6"/>
    <s v="ACC-7671"/>
    <n v="242.31"/>
    <n v="587.95000000000005"/>
    <n v="0.22900000000000001"/>
    <n v="6"/>
    <x v="466"/>
    <n v="1453.8600000000001"/>
    <n v="1265.9967000000001"/>
    <n v="46.546448568411712"/>
  </r>
  <r>
    <s v="ORD-2023-728177"/>
    <x v="384"/>
    <d v="2024-01-14T00:00:00"/>
    <s v="QUARTER 4"/>
    <x v="14"/>
    <x v="2"/>
    <s v="NET-6014"/>
    <n v="1408.3"/>
    <n v="2193.13"/>
    <n v="7.0999999999999994E-2"/>
    <n v="7"/>
    <x v="467"/>
    <n v="9858.1"/>
    <n v="4403.8243899999998"/>
    <n v="30.878191957656281"/>
  </r>
  <r>
    <s v="ORD-2025-795385"/>
    <x v="264"/>
    <d v="2025-06-05T00:00:00"/>
    <s v="QUARTER 2"/>
    <x v="12"/>
    <x v="0"/>
    <s v="CMP-4159"/>
    <n v="1171.42"/>
    <n v="2187.8000000000002"/>
    <n v="0.23"/>
    <n v="15"/>
    <x v="468"/>
    <n v="17571.300000000003"/>
    <n v="7697.7899999999972"/>
    <n v="30.463265594447591"/>
  </r>
  <r>
    <s v="ORD-2025-947929"/>
    <x v="385"/>
    <d v="2025-04-02T00:00:00"/>
    <s v="QUARTER 1"/>
    <x v="6"/>
    <x v="1"/>
    <s v="PRN-3159"/>
    <n v="663.61"/>
    <n v="1002.11"/>
    <n v="4.5999999999999999E-2"/>
    <n v="17"/>
    <x v="469"/>
    <n v="11281.37"/>
    <n v="4970.8499799999972"/>
    <n v="30.585667595670813"/>
  </r>
  <r>
    <s v="ORD-2023-931633"/>
    <x v="386"/>
    <d v="2023-05-22T00:00:00"/>
    <s v="QUARTER 2"/>
    <x v="9"/>
    <x v="1"/>
    <s v="PRN-9488"/>
    <n v="432.01"/>
    <n v="913.78"/>
    <n v="4.9000000000000002E-2"/>
    <n v="12"/>
    <x v="470"/>
    <n v="5184.12"/>
    <n v="5243.9373600000008"/>
    <n v="50.286809699711895"/>
  </r>
  <r>
    <s v="ORD-2023-243704"/>
    <x v="348"/>
    <d v="2023-09-19T00:00:00"/>
    <s v="QUARTER 3"/>
    <x v="5"/>
    <x v="1"/>
    <s v="PRN-7079"/>
    <n v="784.46"/>
    <n v="1843.51"/>
    <n v="0.13800000000000001"/>
    <n v="23"/>
    <x v="471"/>
    <n v="18042.580000000002"/>
    <n v="18506.849260000003"/>
    <n v="50.635125184441797"/>
  </r>
  <r>
    <s v="ORD-2025-779659"/>
    <x v="353"/>
    <d v="2025-07-23T00:00:00"/>
    <s v="QUARTER 3"/>
    <x v="12"/>
    <x v="0"/>
    <s v="CMP-1220"/>
    <n v="647.36"/>
    <n v="1383.6"/>
    <n v="7.3999999999999996E-2"/>
    <n v="12"/>
    <x v="472"/>
    <n v="7768.32"/>
    <n v="7606.243199999999"/>
    <n v="49.472906000997803"/>
  </r>
  <r>
    <s v="ORD-2024-647571"/>
    <x v="387"/>
    <d v="2024-02-28T00:00:00"/>
    <s v="QUARTER 1"/>
    <x v="11"/>
    <x v="5"/>
    <s v="MON-2462"/>
    <n v="834.93"/>
    <n v="1588.53"/>
    <n v="0.126"/>
    <n v="6"/>
    <x v="473"/>
    <n v="5009.58"/>
    <n v="3320.6713199999995"/>
    <n v="39.862798761274341"/>
  </r>
  <r>
    <s v="ORD-2025-683043"/>
    <x v="388"/>
    <d v="2025-09-03T00:00:00"/>
    <s v="QUARTER 3"/>
    <x v="2"/>
    <x v="3"/>
    <s v="PHN-9465"/>
    <n v="603.47"/>
    <n v="1344.05"/>
    <n v="0.20499999999999999"/>
    <n v="18"/>
    <x v="474"/>
    <n v="10862.460000000001"/>
    <n v="8370.8954999999969"/>
    <n v="43.522803392262979"/>
  </r>
  <r>
    <s v="ORD-2023-588455"/>
    <x v="208"/>
    <d v="2023-05-25T00:00:00"/>
    <s v="QUARTER 2"/>
    <x v="12"/>
    <x v="1"/>
    <s v="PRN-1271"/>
    <n v="690.49"/>
    <n v="1290.29"/>
    <n v="4.2000000000000003E-2"/>
    <n v="22"/>
    <x v="475"/>
    <n v="15190.78"/>
    <n v="12003.372039999997"/>
    <n v="44.13953419964772"/>
  </r>
  <r>
    <s v="ORD-2024-641220"/>
    <x v="389"/>
    <d v="2024-05-16T00:00:00"/>
    <s v="QUARTER 2"/>
    <x v="3"/>
    <x v="4"/>
    <s v="LAP-1066"/>
    <n v="210.76"/>
    <n v="221.58"/>
    <n v="8.8999999999999996E-2"/>
    <n v="5"/>
    <x v="476"/>
    <n v="1053.8"/>
    <n v="-44.50309999999979"/>
    <n v="-4.4093170205912431"/>
  </r>
  <r>
    <s v="ORD-2023-799597"/>
    <x v="212"/>
    <d v="2023-03-18T00:00:00"/>
    <s v="QUARTER 1"/>
    <x v="8"/>
    <x v="0"/>
    <s v="CMP-8675"/>
    <n v="472.33"/>
    <n v="360.34"/>
    <n v="0.16500000000000001"/>
    <n v="14"/>
    <x v="477"/>
    <n v="6612.62"/>
    <n v="-2400.2454000000007"/>
    <n v="-56.980815523861558"/>
  </r>
  <r>
    <s v="ORD-2023-569862"/>
    <x v="390"/>
    <d v="2023-08-13T00:00:00"/>
    <s v="QUARTER 3"/>
    <x v="1"/>
    <x v="4"/>
    <s v="LAP-1178"/>
    <n v="1039.03"/>
    <n v="2545.81"/>
    <n v="0.216"/>
    <n v="21"/>
    <x v="478"/>
    <n v="21819.63"/>
    <n v="20094.585840000003"/>
    <n v="47.942172929364773"/>
  </r>
  <r>
    <s v="ORD-2023-609394"/>
    <x v="391"/>
    <d v="2023-04-19T00:00:00"/>
    <s v="QUARTER 2"/>
    <x v="5"/>
    <x v="6"/>
    <s v="ACC-1731"/>
    <n v="553.61"/>
    <n v="699.47"/>
    <n v="0.02"/>
    <n v="33"/>
    <x v="479"/>
    <n v="18269.13"/>
    <n v="4351.729800000001"/>
    <n v="19.237685209472012"/>
  </r>
  <r>
    <s v="ORD-2024-105586"/>
    <x v="392"/>
    <d v="2024-01-15T00:00:00"/>
    <s v="QUARTER 1"/>
    <x v="3"/>
    <x v="2"/>
    <s v="NET-1893"/>
    <n v="1219.06"/>
    <n v="2738.69"/>
    <n v="7.5999999999999998E-2"/>
    <n v="16"/>
    <x v="480"/>
    <n v="19504.96"/>
    <n v="20983.832960000007"/>
    <n v="51.82627444767374"/>
  </r>
  <r>
    <s v="ORD-2024-207792"/>
    <x v="210"/>
    <d v="2024-09-07T00:00:00"/>
    <s v="QUARTER 3"/>
    <x v="13"/>
    <x v="1"/>
    <s v="PRN-3917"/>
    <n v="43.23"/>
    <n v="94.78"/>
    <n v="9.0999999999999998E-2"/>
    <n v="55"/>
    <x v="481"/>
    <n v="2377.6499999999996"/>
    <n v="2360.8761000000004"/>
    <n v="49.823005090127083"/>
  </r>
  <r>
    <s v="ORD-2025-417336"/>
    <x v="393"/>
    <d v="2025-09-03T00:00:00"/>
    <s v="QUARTER 3"/>
    <x v="1"/>
    <x v="4"/>
    <s v="LAP-3220"/>
    <n v="1286.56"/>
    <n v="2777.35"/>
    <n v="0.13200000000000001"/>
    <n v="15"/>
    <x v="482"/>
    <n v="19298.399999999998"/>
    <n v="16862.697000000004"/>
    <n v="46.632150014696741"/>
  </r>
  <r>
    <s v="ORD-2025-252117"/>
    <x v="88"/>
    <d v="2025-05-19T00:00:00"/>
    <s v="QUARTER 2"/>
    <x v="5"/>
    <x v="3"/>
    <s v="PHN-2462"/>
    <n v="350.76"/>
    <n v="492.18"/>
    <n v="5.2999999999999999E-2"/>
    <n v="11"/>
    <x v="483"/>
    <n v="3858.3599999999997"/>
    <n v="1268.6790600000004"/>
    <n v="24.744868239798436"/>
  </r>
  <r>
    <s v="ORD-2023-867175"/>
    <x v="394"/>
    <d v="2023-08-15T00:00:00"/>
    <s v="QUARTER 3"/>
    <x v="3"/>
    <x v="2"/>
    <s v="NET-2894"/>
    <n v="1307.52"/>
    <n v="1921.65"/>
    <n v="0.123"/>
    <n v="13"/>
    <x v="484"/>
    <n v="16997.759999999998"/>
    <n v="4910.9716500000031"/>
    <n v="22.415590863289445"/>
  </r>
  <r>
    <s v="ORD-2024-382152"/>
    <x v="395"/>
    <d v="2024-12-08T00:00:00"/>
    <s v="QUARTER 4"/>
    <x v="10"/>
    <x v="0"/>
    <s v="CMP-2335"/>
    <n v="257.44"/>
    <n v="290.33"/>
    <n v="9.1999999999999998E-2"/>
    <n v="23"/>
    <x v="485"/>
    <n v="5921.12"/>
    <n v="142.1317199999994"/>
    <n v="2.3441500792581218"/>
  </r>
  <r>
    <s v="ORD-2023-597666"/>
    <x v="396"/>
    <d v="2023-11-24T00:00:00"/>
    <s v="QUARTER 4"/>
    <x v="0"/>
    <x v="3"/>
    <s v="PHN-5938"/>
    <n v="287.85000000000002"/>
    <n v="602.91999999999996"/>
    <n v="0.222"/>
    <n v="11"/>
    <x v="486"/>
    <n v="3166.3500000000004"/>
    <n v="1993.4393599999994"/>
    <n v="38.634122847216375"/>
  </r>
  <r>
    <s v="ORD-2024-371409"/>
    <x v="397"/>
    <d v="2024-11-28T00:00:00"/>
    <s v="QUARTER 4"/>
    <x v="8"/>
    <x v="1"/>
    <s v="PRN-1371"/>
    <n v="1008.16"/>
    <n v="2077.5"/>
    <n v="7.3999999999999996E-2"/>
    <n v="15"/>
    <x v="487"/>
    <n v="15122.4"/>
    <n v="13734.075000000003"/>
    <n v="47.594430712691008"/>
  </r>
  <r>
    <s v="ORD-2024-973420"/>
    <x v="398"/>
    <d v="2024-05-24T00:00:00"/>
    <s v="QUARTER 2"/>
    <x v="11"/>
    <x v="1"/>
    <s v="PRN-5813"/>
    <n v="111.02"/>
    <n v="172.88"/>
    <n v="0.19700000000000001"/>
    <n v="29"/>
    <x v="488"/>
    <n v="3219.58"/>
    <n v="806.27655999999934"/>
    <n v="20.027453735212053"/>
  </r>
  <r>
    <s v="ORD-2025-254721"/>
    <x v="399"/>
    <d v="2025-06-05T00:00:00"/>
    <s v="QUARTER 2"/>
    <x v="10"/>
    <x v="3"/>
    <s v="PHN-6480"/>
    <n v="1466.5"/>
    <n v="2778.74"/>
    <n v="0.13500000000000001"/>
    <n v="4"/>
    <x v="489"/>
    <n v="5866"/>
    <n v="3748.4403999999995"/>
    <n v="38.987608680792277"/>
  </r>
  <r>
    <s v="ORD-2024-247032"/>
    <x v="400"/>
    <d v="2024-05-19T00:00:00"/>
    <s v="QUARTER 2"/>
    <x v="8"/>
    <x v="6"/>
    <s v="ACC-2990"/>
    <n v="187.22"/>
    <n v="309.47000000000003"/>
    <n v="0"/>
    <n v="5"/>
    <x v="490"/>
    <n v="936.1"/>
    <n v="611.25000000000011"/>
    <n v="39.503021294471196"/>
  </r>
  <r>
    <s v="ORD-2024-792353"/>
    <x v="401"/>
    <d v="2024-09-07T00:00:00"/>
    <s v="QUARTER 3"/>
    <x v="1"/>
    <x v="0"/>
    <s v="CMP-5435"/>
    <n v="297.58999999999997"/>
    <n v="666.41"/>
    <n v="0"/>
    <n v="10"/>
    <x v="491"/>
    <n v="2975.8999999999996"/>
    <n v="3688.2"/>
    <n v="55.344307558409987"/>
  </r>
  <r>
    <s v="ORD-2025-703623"/>
    <x v="323"/>
    <d v="2025-08-19T00:00:00"/>
    <s v="QUARTER 3"/>
    <x v="5"/>
    <x v="6"/>
    <s v="ACC-1596"/>
    <n v="896.09"/>
    <n v="744.27"/>
    <n v="8.3000000000000004E-2"/>
    <n v="11"/>
    <x v="492"/>
    <n v="9856.99"/>
    <n v="-2349.5385100000003"/>
    <n v="-31.29608646995068"/>
  </r>
  <r>
    <s v="ORD-2024-516704"/>
    <x v="194"/>
    <d v="2024-03-01T00:00:00"/>
    <s v="QUARTER 1"/>
    <x v="2"/>
    <x v="3"/>
    <s v="PHN-7852"/>
    <n v="5.34"/>
    <n v="12.69"/>
    <n v="0.13200000000000001"/>
    <n v="10"/>
    <x v="493"/>
    <n v="53.4"/>
    <n v="56.749199999999995"/>
    <n v="51.520301554618641"/>
  </r>
  <r>
    <s v="ORD-2024-578646"/>
    <x v="402"/>
    <d v="2024-06-17T00:00:00"/>
    <s v="QUARTER 2"/>
    <x v="10"/>
    <x v="6"/>
    <s v="ACC-7240"/>
    <n v="465.02"/>
    <n v="651.55999999999995"/>
    <n v="4.2000000000000003E-2"/>
    <n v="19"/>
    <x v="494"/>
    <n v="8835.3799999999992"/>
    <n v="3024.3151199999993"/>
    <n v="25.500783025187918"/>
  </r>
  <r>
    <s v="ORD-2024-433936"/>
    <x v="403"/>
    <d v="2024-08-17T00:00:00"/>
    <s v="QUARTER 3"/>
    <x v="14"/>
    <x v="5"/>
    <s v="MON-8867"/>
    <n v="352.79"/>
    <n v="754.22"/>
    <n v="0.113"/>
    <n v="7"/>
    <x v="495"/>
    <n v="2469.5300000000002"/>
    <n v="2213.4219799999996"/>
    <n v="47.265528014233446"/>
  </r>
  <r>
    <s v="ORD-2023-434071"/>
    <x v="266"/>
    <d v="2023-07-04T00:00:00"/>
    <s v="QUARTER 2"/>
    <x v="0"/>
    <x v="2"/>
    <s v="NET-1228"/>
    <n v="1292.8599999999999"/>
    <n v="2981.01"/>
    <n v="0.14199999999999999"/>
    <n v="12"/>
    <x v="496"/>
    <n v="15514.32"/>
    <n v="15178.158960000001"/>
    <n v="49.452372288927684"/>
  </r>
  <r>
    <s v="ORD-2024-728474"/>
    <x v="191"/>
    <d v="2024-09-13T00:00:00"/>
    <s v="QUARTER 3"/>
    <x v="9"/>
    <x v="2"/>
    <s v="NET-1145"/>
    <n v="1133.08"/>
    <n v="976.17"/>
    <n v="4.2000000000000003E-2"/>
    <n v="27"/>
    <x v="497"/>
    <n v="30593.159999999996"/>
    <n v="-5343.5467799999969"/>
    <n v="-21.162885678452373"/>
  </r>
  <r>
    <s v="ORD-2023-406606"/>
    <x v="396"/>
    <d v="2023-10-28T00:00:00"/>
    <s v="QUARTER 4"/>
    <x v="4"/>
    <x v="6"/>
    <s v="ACC-2867"/>
    <n v="509.31"/>
    <n v="1145.9000000000001"/>
    <n v="5.7000000000000002E-2"/>
    <n v="8"/>
    <x v="498"/>
    <n v="4074.48"/>
    <n v="4570.1896000000015"/>
    <n v="52.867140231709961"/>
  </r>
  <r>
    <s v="ORD-2025-823055"/>
    <x v="17"/>
    <d v="2025-10-05T00:00:00"/>
    <s v="QUARTER 3"/>
    <x v="0"/>
    <x v="5"/>
    <s v="MON-9274"/>
    <n v="660.78"/>
    <n v="1630.39"/>
    <n v="0.218"/>
    <n v="13"/>
    <x v="499"/>
    <n v="8590.14"/>
    <n v="7984.4047400000018"/>
    <n v="48.172694123724099"/>
  </r>
  <r>
    <s v="ORD-2023-573656"/>
    <x v="130"/>
    <d v="2023-05-16T00:00:00"/>
    <s v="QUARTER 2"/>
    <x v="4"/>
    <x v="5"/>
    <s v="MON-4830"/>
    <n v="475.37"/>
    <n v="963.73"/>
    <n v="4.1000000000000002E-2"/>
    <n v="22"/>
    <x v="500"/>
    <n v="10458.14"/>
    <n v="9874.6355399999993"/>
    <n v="48.565113604750884"/>
  </r>
  <r>
    <s v="ORD-2024-567435"/>
    <x v="404"/>
    <d v="2024-04-26T00:00:00"/>
    <s v="QUARTER 2"/>
    <x v="13"/>
    <x v="3"/>
    <s v="PHN-9107"/>
    <n v="1232.77"/>
    <n v="891.73"/>
    <n v="0.16700000000000001"/>
    <n v="10"/>
    <x v="501"/>
    <n v="12327.7"/>
    <n v="-4899.589100000002"/>
    <n v="-65.960096260813799"/>
  </r>
  <r>
    <s v="ORD-2023-744942"/>
    <x v="30"/>
    <d v="2023-03-18T00:00:00"/>
    <s v="QUARTER 1"/>
    <x v="11"/>
    <x v="1"/>
    <s v="PRN-1060"/>
    <n v="770.11"/>
    <n v="1667.82"/>
    <n v="6.9000000000000006E-2"/>
    <n v="7"/>
    <x v="502"/>
    <n v="5390.77"/>
    <n v="5478.4129400000002"/>
    <n v="50.403171703355284"/>
  </r>
  <r>
    <s v="ORD-2025-331237"/>
    <x v="405"/>
    <d v="2025-03-25T00:00:00"/>
    <s v="QUARTER 1"/>
    <x v="3"/>
    <x v="2"/>
    <s v="NET-8329"/>
    <n v="1133.03"/>
    <n v="1921.51"/>
    <n v="0.10100000000000001"/>
    <n v="5"/>
    <x v="503"/>
    <n v="5665.15"/>
    <n v="2972.0374499999998"/>
    <n v="34.409782897556539"/>
  </r>
  <r>
    <s v="ORD-2025-680118"/>
    <x v="406"/>
    <d v="2025-03-27T00:00:00"/>
    <s v="QUARTER 1"/>
    <x v="9"/>
    <x v="2"/>
    <s v="NET-6269"/>
    <n v="996.73"/>
    <n v="1217.43"/>
    <n v="7.0000000000000007E-2"/>
    <n v="9"/>
    <x v="504"/>
    <n v="8970.57"/>
    <n v="1219.3191000000006"/>
    <n v="11.965970267527256"/>
  </r>
  <r>
    <s v="ORD-2024-310809"/>
    <x v="407"/>
    <d v="2024-04-09T00:00:00"/>
    <s v="QUARTER 2"/>
    <x v="11"/>
    <x v="0"/>
    <s v="CMP-6529"/>
    <n v="395.07"/>
    <n v="970.27"/>
    <n v="0.123"/>
    <n v="38"/>
    <x v="505"/>
    <n v="15012.66"/>
    <n v="17322.55802"/>
    <n v="53.571799049833658"/>
  </r>
  <r>
    <s v="ORD-2025-474368"/>
    <x v="61"/>
    <d v="2025-05-17T00:00:00"/>
    <s v="QUARTER 2"/>
    <x v="13"/>
    <x v="3"/>
    <s v="PHN-8776"/>
    <n v="932.26"/>
    <n v="1624.67"/>
    <n v="0.23499999999999999"/>
    <n v="28"/>
    <x v="506"/>
    <n v="26103.279999999999"/>
    <n v="8697.1514000000025"/>
    <n v="24.991504559337162"/>
  </r>
  <r>
    <s v="ORD-2024-732543"/>
    <x v="408"/>
    <d v="2024-10-28T00:00:00"/>
    <s v="QUARTER 4"/>
    <x v="2"/>
    <x v="2"/>
    <s v="NET-3728"/>
    <n v="1331.77"/>
    <n v="2606.11"/>
    <n v="0.02"/>
    <n v="6"/>
    <x v="507"/>
    <n v="7990.62"/>
    <n v="7333.3067999999994"/>
    <n v="47.855271665745619"/>
  </r>
  <r>
    <s v="ORD-2023-867166"/>
    <x v="409"/>
    <d v="2023-04-20T00:00:00"/>
    <s v="QUARTER 2"/>
    <x v="8"/>
    <x v="4"/>
    <s v="LAP-3565"/>
    <n v="227.02"/>
    <n v="434.72"/>
    <n v="9.8000000000000004E-2"/>
    <n v="10"/>
    <x v="508"/>
    <n v="2270.2000000000003"/>
    <n v="1650.9744000000005"/>
    <n v="42.104079838938056"/>
  </r>
  <r>
    <s v="ORD-2024-776337"/>
    <x v="410"/>
    <d v="2024-11-21T00:00:00"/>
    <s v="QUARTER 4"/>
    <x v="10"/>
    <x v="4"/>
    <s v="LAP-5078"/>
    <n v="903.41"/>
    <n v="1860.41"/>
    <n v="0.108"/>
    <n v="5"/>
    <x v="509"/>
    <n v="4517.05"/>
    <n v="3780.3786000000009"/>
    <n v="45.560845199680301"/>
  </r>
  <r>
    <s v="ORD-2023-913592"/>
    <x v="411"/>
    <d v="2023-05-14T00:00:00"/>
    <s v="QUARTER 2"/>
    <x v="0"/>
    <x v="5"/>
    <s v="MON-2465"/>
    <n v="622.6"/>
    <n v="833.69"/>
    <n v="0.20899999999999999"/>
    <n v="14"/>
    <x v="510"/>
    <n v="8716.4"/>
    <n v="515.88306000000011"/>
    <n v="5.5878167582959719"/>
  </r>
  <r>
    <s v="ORD-2024-961501"/>
    <x v="265"/>
    <d v="2024-03-23T00:00:00"/>
    <s v="QUARTER 1"/>
    <x v="9"/>
    <x v="0"/>
    <s v="CMP-3223"/>
    <n v="225.01"/>
    <n v="333.48"/>
    <n v="0.11899999999999999"/>
    <n v="12"/>
    <x v="511"/>
    <n v="2700.12"/>
    <n v="825.43056000000024"/>
    <n v="23.412813004729685"/>
  </r>
  <r>
    <s v="ORD-2024-964950"/>
    <x v="412"/>
    <d v="2024-10-11T00:00:00"/>
    <s v="QUARTER 4"/>
    <x v="4"/>
    <x v="0"/>
    <s v="CMP-8127"/>
    <n v="1389.46"/>
    <n v="1784.7"/>
    <n v="0.14599999999999999"/>
    <n v="33"/>
    <x v="512"/>
    <n v="45852.18"/>
    <n v="4444.2353999999978"/>
    <n v="8.8360877503011839"/>
  </r>
  <r>
    <s v="ORD-2023-349264"/>
    <x v="413"/>
    <d v="2023-06-08T00:00:00"/>
    <s v="QUARTER 2"/>
    <x v="8"/>
    <x v="3"/>
    <s v="PHN-1924"/>
    <n v="804.17"/>
    <n v="1072.29"/>
    <n v="3.2000000000000001E-2"/>
    <n v="5"/>
    <x v="513"/>
    <n v="4020.85"/>
    <n v="1169.0336000000002"/>
    <n v="22.525237367558688"/>
  </r>
  <r>
    <s v="ORD-2025-137394"/>
    <x v="414"/>
    <d v="2025-01-05T00:00:00"/>
    <s v="QUARTER 1"/>
    <x v="2"/>
    <x v="0"/>
    <s v="CMP-1156"/>
    <n v="1428.33"/>
    <n v="3028.05"/>
    <n v="0"/>
    <n v="11"/>
    <x v="514"/>
    <n v="15711.63"/>
    <n v="17596.920000000006"/>
    <n v="52.830039134096211"/>
  </r>
  <r>
    <s v="ORD-2025-635337"/>
    <x v="118"/>
    <d v="2025-08-28T00:00:00"/>
    <s v="QUARTER 3"/>
    <x v="13"/>
    <x v="4"/>
    <s v="LAP-3905"/>
    <n v="638.54"/>
    <n v="987.24"/>
    <n v="0"/>
    <n v="11"/>
    <x v="515"/>
    <n v="7023.94"/>
    <n v="3835.7"/>
    <n v="35.320692030306716"/>
  </r>
  <r>
    <s v="ORD-2023-568013"/>
    <x v="327"/>
    <d v="2023-10-30T00:00:00"/>
    <s v="QUARTER 3"/>
    <x v="14"/>
    <x v="1"/>
    <s v="PRN-1786"/>
    <n v="649.13"/>
    <n v="975.43"/>
    <n v="0.157"/>
    <n v="27"/>
    <x v="516"/>
    <n v="17526.509999999998"/>
    <n v="4675.2522299999982"/>
    <n v="21.058023149543473"/>
  </r>
  <r>
    <s v="ORD-2025-828263"/>
    <x v="254"/>
    <d v="2025-05-30T00:00:00"/>
    <s v="QUARTER 2"/>
    <x v="9"/>
    <x v="6"/>
    <s v="ACC-3349"/>
    <n v="66.400000000000006"/>
    <n v="141.43"/>
    <n v="0.107"/>
    <n v="8"/>
    <x v="517"/>
    <n v="531.20000000000005"/>
    <n v="479.17592000000002"/>
    <n v="47.425508715607549"/>
  </r>
  <r>
    <s v="ORD-2024-402240"/>
    <x v="376"/>
    <d v="2024-05-26T00:00:00"/>
    <s v="QUARTER 2"/>
    <x v="5"/>
    <x v="2"/>
    <s v="NET-4228"/>
    <n v="930.71"/>
    <n v="1625.42"/>
    <n v="0.13800000000000001"/>
    <n v="7"/>
    <x v="518"/>
    <n v="6514.97"/>
    <n v="3292.8142799999996"/>
    <n v="33.573477821231194"/>
  </r>
  <r>
    <s v="ORD-2023-125739"/>
    <x v="415"/>
    <d v="2023-05-18T00:00:00"/>
    <s v="QUARTER 2"/>
    <x v="9"/>
    <x v="0"/>
    <s v="CMP-5633"/>
    <n v="327.97"/>
    <n v="299.94"/>
    <n v="4.9000000000000002E-2"/>
    <n v="3"/>
    <x v="519"/>
    <n v="983.91000000000008"/>
    <n v="-128.18118000000015"/>
    <n v="-14.979182306843441"/>
  </r>
  <r>
    <s v="ORD-2024-892879"/>
    <x v="416"/>
    <d v="2024-08-08T00:00:00"/>
    <s v="QUARTER 3"/>
    <x v="1"/>
    <x v="0"/>
    <s v="CMP-5825"/>
    <n v="1062.3800000000001"/>
    <n v="1503.96"/>
    <n v="0.18"/>
    <n v="6"/>
    <x v="520"/>
    <n v="6374.2800000000007"/>
    <n v="1025.2031999999999"/>
    <n v="13.85506490507337"/>
  </r>
  <r>
    <s v="ORD-2023-472050"/>
    <x v="411"/>
    <d v="2023-05-27T00:00:00"/>
    <s v="QUARTER 2"/>
    <x v="12"/>
    <x v="4"/>
    <s v="LAP-6499"/>
    <n v="1286.1600000000001"/>
    <n v="3101.11"/>
    <n v="0.1"/>
    <n v="23"/>
    <x v="521"/>
    <n v="29581.68"/>
    <n v="34611.296999999999"/>
    <n v="53.91757574975842"/>
  </r>
  <r>
    <s v="ORD-2024-468615"/>
    <x v="416"/>
    <d v="2024-07-12T00:00:00"/>
    <s v="QUARTER 3"/>
    <x v="14"/>
    <x v="6"/>
    <s v="ACC-3721"/>
    <n v="748.39"/>
    <n v="979.42"/>
    <n v="0"/>
    <n v="23"/>
    <x v="522"/>
    <n v="17212.97"/>
    <n v="5313.6899999999987"/>
    <n v="23.588450307324738"/>
  </r>
  <r>
    <s v="ORD-2024-833375"/>
    <x v="404"/>
    <d v="2024-05-10T00:00:00"/>
    <s v="QUARTER 2"/>
    <x v="13"/>
    <x v="5"/>
    <s v="MON-6190"/>
    <n v="513.30999999999995"/>
    <n v="1186.26"/>
    <n v="9.4E-2"/>
    <n v="15"/>
    <x v="523"/>
    <n v="7699.65"/>
    <n v="8421.6234000000022"/>
    <n v="52.239194702820448"/>
  </r>
  <r>
    <s v="ORD-2024-206311"/>
    <x v="95"/>
    <d v="2024-01-15T00:00:00"/>
    <s v="QUARTER 1"/>
    <x v="6"/>
    <x v="0"/>
    <s v="CMP-2410"/>
    <n v="1061.3699999999999"/>
    <n v="1938.33"/>
    <n v="0.17"/>
    <n v="4"/>
    <x v="524"/>
    <n v="4245.4799999999996"/>
    <n v="2189.7755999999999"/>
    <n v="34.027795259600879"/>
  </r>
  <r>
    <s v="ORD-2024-364080"/>
    <x v="417"/>
    <d v="2024-04-27T00:00:00"/>
    <s v="QUARTER 2"/>
    <x v="14"/>
    <x v="1"/>
    <s v="PRN-2641"/>
    <n v="401.3"/>
    <n v="826.47"/>
    <n v="0.22500000000000001"/>
    <n v="13"/>
    <x v="525"/>
    <n v="5216.9000000000005"/>
    <n v="3109.7852499999999"/>
    <n v="37.347217489696753"/>
  </r>
  <r>
    <s v="ORD-2025-460466"/>
    <x v="418"/>
    <d v="2025-02-16T00:00:00"/>
    <s v="QUARTER 1"/>
    <x v="0"/>
    <x v="1"/>
    <s v="PRN-1882"/>
    <n v="90.68"/>
    <n v="118.17"/>
    <n v="0.13500000000000001"/>
    <n v="21"/>
    <x v="526"/>
    <n v="1904.2800000000002"/>
    <n v="242.27804999999989"/>
    <n v="11.2868156535529"/>
  </r>
  <r>
    <s v="ORD-2023-700699"/>
    <x v="419"/>
    <d v="2023-01-26T00:00:00"/>
    <s v="QUARTER 1"/>
    <x v="12"/>
    <x v="1"/>
    <s v="PRN-1641"/>
    <n v="1083.0899999999999"/>
    <n v="1425.87"/>
    <n v="0"/>
    <n v="8"/>
    <x v="527"/>
    <n v="8664.7199999999993"/>
    <n v="2742.24"/>
    <n v="24.04005975299291"/>
  </r>
  <r>
    <s v="ORD-2024-713332"/>
    <x v="420"/>
    <d v="2024-06-23T00:00:00"/>
    <s v="QUARTER 2"/>
    <x v="14"/>
    <x v="4"/>
    <s v="LAP-1739"/>
    <n v="1208.74"/>
    <n v="1594.78"/>
    <n v="5.8999999999999997E-2"/>
    <n v="39"/>
    <x v="528"/>
    <n v="47140.86"/>
    <n v="11385.971219999999"/>
    <n v="19.454275898178381"/>
  </r>
  <r>
    <s v="ORD-2023-640022"/>
    <x v="421"/>
    <d v="2023-09-20T00:00:00"/>
    <s v="QUARTER 3"/>
    <x v="12"/>
    <x v="1"/>
    <s v="PRN-4732"/>
    <n v="1399.64"/>
    <n v="3342.11"/>
    <n v="0"/>
    <n v="10"/>
    <x v="529"/>
    <n v="13996.400000000001"/>
    <n v="19424.699999999997"/>
    <n v="58.121067229983446"/>
  </r>
  <r>
    <s v="ORD-2024-532184"/>
    <x v="248"/>
    <d v="2024-02-08T00:00:00"/>
    <s v="QUARTER 1"/>
    <x v="2"/>
    <x v="2"/>
    <s v="NET-9569"/>
    <n v="937.16"/>
    <n v="1069.77"/>
    <n v="3.7999999999999999E-2"/>
    <n v="9"/>
    <x v="530"/>
    <n v="8434.44"/>
    <n v="827.62866000000031"/>
    <n v="8.9356783066645953"/>
  </r>
  <r>
    <s v="ORD-2025-926547"/>
    <x v="422"/>
    <d v="2025-03-26T00:00:00"/>
    <s v="QUARTER 1"/>
    <x v="2"/>
    <x v="3"/>
    <s v="PHN-3007"/>
    <n v="116.97"/>
    <n v="140.82"/>
    <n v="0.122"/>
    <n v="5"/>
    <x v="531"/>
    <n v="584.85"/>
    <n v="33.349799999999846"/>
    <n v="5.3946636669891923"/>
  </r>
  <r>
    <s v="ORD-2025-778145"/>
    <x v="81"/>
    <d v="2025-05-12T00:00:00"/>
    <s v="QUARTER 2"/>
    <x v="11"/>
    <x v="5"/>
    <s v="MON-9216"/>
    <n v="59.51"/>
    <n v="67.040000000000006"/>
    <n v="0.114"/>
    <n v="9"/>
    <x v="532"/>
    <n v="535.59"/>
    <n v="-1.0130400000000463"/>
    <n v="-0.18950311663264469"/>
  </r>
  <r>
    <s v="ORD-2023-525643"/>
    <x v="423"/>
    <d v="2023-09-03T00:00:00"/>
    <s v="QUARTER 3"/>
    <x v="8"/>
    <x v="3"/>
    <s v="PHN-8072"/>
    <n v="676.37"/>
    <n v="1276.67"/>
    <n v="6.6000000000000003E-2"/>
    <n v="10"/>
    <x v="533"/>
    <n v="6763.7"/>
    <n v="5160.3977999999997"/>
    <n v="43.277050277128723"/>
  </r>
  <r>
    <s v="ORD-2025-312803"/>
    <x v="36"/>
    <d v="2025-07-14T00:00:00"/>
    <s v="QUARTER 2"/>
    <x v="1"/>
    <x v="4"/>
    <s v="LAP-1308"/>
    <n v="1151.06"/>
    <n v="2821.36"/>
    <n v="0.248"/>
    <n v="20"/>
    <x v="534"/>
    <n v="23021.199999999997"/>
    <n v="19412.054400000008"/>
    <n v="45.747267501594237"/>
  </r>
  <r>
    <s v="ORD-2025-149156"/>
    <x v="424"/>
    <d v="2025-02-06T00:00:00"/>
    <s v="QUARTER 1"/>
    <x v="5"/>
    <x v="4"/>
    <s v="LAP-7353"/>
    <n v="725.62"/>
    <n v="1559.19"/>
    <n v="0.19"/>
    <n v="12"/>
    <x v="535"/>
    <n v="8707.44"/>
    <n v="6447.8868000000002"/>
    <n v="42.545349797405883"/>
  </r>
  <r>
    <s v="ORD-2023-215819"/>
    <x v="310"/>
    <d v="2023-07-11T00:00:00"/>
    <s v="QUARTER 3"/>
    <x v="9"/>
    <x v="2"/>
    <s v="NET-6533"/>
    <n v="479.5"/>
    <n v="656.66"/>
    <n v="0.14899999999999999"/>
    <n v="14"/>
    <x v="536"/>
    <n v="6713"/>
    <n v="1110.4472399999995"/>
    <n v="14.193835606412289"/>
  </r>
  <r>
    <s v="ORD-2024-353078"/>
    <x v="425"/>
    <d v="2024-08-26T00:00:00"/>
    <s v="QUARTER 3"/>
    <x v="4"/>
    <x v="4"/>
    <s v="LAP-5763"/>
    <n v="1291.7"/>
    <n v="2657.84"/>
    <n v="8.6999999999999994E-2"/>
    <n v="21"/>
    <x v="537"/>
    <n v="27125.7"/>
    <n v="23833.066320000002"/>
    <n v="46.769315745083368"/>
  </r>
  <r>
    <s v="ORD-2023-621393"/>
    <x v="426"/>
    <d v="2023-07-13T00:00:00"/>
    <s v="QUARTER 3"/>
    <x v="5"/>
    <x v="6"/>
    <s v="ACC-9445"/>
    <n v="612.59"/>
    <n v="1424.74"/>
    <n v="4.3999999999999997E-2"/>
    <n v="15"/>
    <x v="538"/>
    <n v="9188.85"/>
    <n v="11241.921599999996"/>
    <n v="55.024459281802152"/>
  </r>
  <r>
    <s v="ORD-2023-974506"/>
    <x v="427"/>
    <d v="2024-01-01T00:00:00"/>
    <s v="QUARTER 4"/>
    <x v="8"/>
    <x v="1"/>
    <s v="PRN-1654"/>
    <n v="1141.8"/>
    <n v="2318.7399999999998"/>
    <n v="0.107"/>
    <n v="32"/>
    <x v="539"/>
    <n v="36537.599999999999"/>
    <n v="29722.714239999994"/>
    <n v="44.857490612468304"/>
  </r>
  <r>
    <s v="ORD-2023-811823"/>
    <x v="428"/>
    <d v="2023-02-15T00:00:00"/>
    <s v="QUARTER 1"/>
    <x v="7"/>
    <x v="2"/>
    <s v="NET-8787"/>
    <n v="492.62"/>
    <n v="366.7"/>
    <n v="8.8999999999999996E-2"/>
    <n v="10"/>
    <x v="540"/>
    <n v="4926.2"/>
    <n v="-1585.5629999999996"/>
    <n v="-47.462894052840809"/>
  </r>
  <r>
    <s v="ORD-2023-286720"/>
    <x v="429"/>
    <d v="2023-07-09T00:00:00"/>
    <s v="QUARTER 3"/>
    <x v="14"/>
    <x v="4"/>
    <s v="LAP-1989"/>
    <n v="1258.72"/>
    <n v="2797.41"/>
    <n v="0"/>
    <n v="7"/>
    <x v="541"/>
    <n v="8811.0400000000009"/>
    <n v="10770.829999999998"/>
    <n v="55.004093071805706"/>
  </r>
  <r>
    <s v="ORD-2024-626925"/>
    <x v="117"/>
    <d v="2024-06-09T00:00:00"/>
    <s v="QUARTER 2"/>
    <x v="7"/>
    <x v="5"/>
    <s v="MON-8688"/>
    <n v="1370.28"/>
    <n v="2209.66"/>
    <n v="0.13300000000000001"/>
    <n v="16"/>
    <x v="542"/>
    <n v="21924.48"/>
    <n v="8727.9235199999966"/>
    <n v="28.47386344207959"/>
  </r>
  <r>
    <s v="ORD-2023-960380"/>
    <x v="430"/>
    <d v="2023-02-12T00:00:00"/>
    <s v="QUARTER 1"/>
    <x v="14"/>
    <x v="6"/>
    <s v="ACC-8242"/>
    <n v="944.61"/>
    <n v="839.04"/>
    <n v="5.8999999999999997E-2"/>
    <n v="6"/>
    <x v="543"/>
    <n v="5667.66"/>
    <n v="-930.44016000000011"/>
    <n v="-19.641059343363725"/>
  </r>
  <r>
    <s v="ORD-2023-453699"/>
    <x v="310"/>
    <d v="2023-07-08T00:00:00"/>
    <s v="QUARTER 3"/>
    <x v="13"/>
    <x v="4"/>
    <s v="LAP-4666"/>
    <n v="460.21"/>
    <n v="1139.1500000000001"/>
    <n v="0.115"/>
    <n v="14"/>
    <x v="544"/>
    <n v="6442.94"/>
    <n v="7671.1285000000016"/>
    <n v="54.350937151821256"/>
  </r>
  <r>
    <s v="ORD-2025-960931"/>
    <x v="431"/>
    <d v="2025-08-26T00:00:00"/>
    <s v="QUARTER 3"/>
    <x v="12"/>
    <x v="2"/>
    <s v="NET-5196"/>
    <n v="1304.95"/>
    <n v="1712.03"/>
    <n v="0.21199999999999999"/>
    <n v="8"/>
    <x v="545"/>
    <n v="10439.6"/>
    <n v="353.03711999999905"/>
    <n v="3.271092283328795"/>
  </r>
  <r>
    <s v="ORD-2024-419248"/>
    <x v="432"/>
    <d v="2024-03-16T00:00:00"/>
    <s v="QUARTER 1"/>
    <x v="12"/>
    <x v="5"/>
    <s v="MON-8422"/>
    <n v="441.08"/>
    <n v="1054.29"/>
    <n v="0.23699999999999999"/>
    <n v="6"/>
    <x v="546"/>
    <n v="2646.48"/>
    <n v="2180.0596199999995"/>
    <n v="45.168169985932899"/>
  </r>
  <r>
    <s v="ORD-2023-488227"/>
    <x v="433"/>
    <d v="2023-10-02T00:00:00"/>
    <s v="QUARTER 3"/>
    <x v="8"/>
    <x v="6"/>
    <s v="ACC-3415"/>
    <n v="1299.03"/>
    <n v="2451.2199999999998"/>
    <n v="0.20799999999999999"/>
    <n v="8"/>
    <x v="547"/>
    <n v="10392.24"/>
    <n v="5138.6899199999989"/>
    <n v="33.086814160320408"/>
  </r>
  <r>
    <s v="ORD-2023-472078"/>
    <x v="2"/>
    <d v="2023-03-06T00:00:00"/>
    <s v="QUARTER 1"/>
    <x v="14"/>
    <x v="1"/>
    <s v="PRN-9624"/>
    <n v="880.02"/>
    <n v="1251.21"/>
    <n v="0.123"/>
    <n v="29"/>
    <x v="548"/>
    <n v="25520.579999999998"/>
    <n v="6301.4439300000049"/>
    <n v="19.802146915172671"/>
  </r>
  <r>
    <s v="ORD-2024-202877"/>
    <x v="434"/>
    <d v="2024-08-03T00:00:00"/>
    <s v="QUARTER 3"/>
    <x v="12"/>
    <x v="5"/>
    <s v="MON-6287"/>
    <n v="702.98"/>
    <n v="1104.8"/>
    <n v="0.17499999999999999"/>
    <n v="12"/>
    <x v="549"/>
    <n v="8435.76"/>
    <n v="2501.7599999999984"/>
    <n v="22.87319246044806"/>
  </r>
  <r>
    <s v="ORD-2024-140633"/>
    <x v="435"/>
    <d v="2024-12-26T00:00:00"/>
    <s v="QUARTER 4"/>
    <x v="14"/>
    <x v="2"/>
    <s v="NET-4491"/>
    <n v="1035.24"/>
    <n v="2383.41"/>
    <n v="0.17"/>
    <n v="15"/>
    <x v="550"/>
    <n v="15528.6"/>
    <n v="14144.854499999992"/>
    <n v="47.668378145860963"/>
  </r>
  <r>
    <s v="ORD-2025-419532"/>
    <x v="436"/>
    <d v="2025-08-23T00:00:00"/>
    <s v="QUARTER 3"/>
    <x v="8"/>
    <x v="5"/>
    <s v="MON-4317"/>
    <n v="86.64"/>
    <n v="213.06"/>
    <n v="0.21199999999999999"/>
    <n v="11"/>
    <x v="551"/>
    <n v="953.04"/>
    <n v="893.76407999999992"/>
    <n v="48.395175735154325"/>
  </r>
  <r>
    <s v="ORD-2023-139236"/>
    <x v="437"/>
    <d v="2023-03-20T00:00:00"/>
    <s v="QUARTER 1"/>
    <x v="14"/>
    <x v="2"/>
    <s v="NET-7349"/>
    <n v="1171.17"/>
    <n v="2030.64"/>
    <n v="0.157"/>
    <n v="11"/>
    <x v="552"/>
    <n v="12882.87"/>
    <n v="5947.254719999999"/>
    <n v="31.583724528830416"/>
  </r>
  <r>
    <s v="ORD-2025-337268"/>
    <x v="438"/>
    <d v="2025-03-17T00:00:00"/>
    <s v="QUARTER 1"/>
    <x v="4"/>
    <x v="6"/>
    <s v="ACC-5150"/>
    <n v="730.42"/>
    <n v="956.7"/>
    <n v="4.2000000000000003E-2"/>
    <n v="22"/>
    <x v="553"/>
    <n v="16069.24"/>
    <n v="4094.1692000000021"/>
    <n v="20.304945256975699"/>
  </r>
  <r>
    <s v="ORD-2025-332931"/>
    <x v="147"/>
    <d v="2025-03-01T00:00:00"/>
    <s v="QUARTER 1"/>
    <x v="4"/>
    <x v="6"/>
    <s v="ACC-5144"/>
    <n v="1162.8599999999999"/>
    <n v="1447.68"/>
    <n v="8.6999999999999994E-2"/>
    <n v="12"/>
    <x v="554"/>
    <n v="13954.32"/>
    <n v="1906.4620800000012"/>
    <n v="12.019975247021369"/>
  </r>
  <r>
    <s v="ORD-2024-536442"/>
    <x v="439"/>
    <d v="2024-09-26T00:00:00"/>
    <s v="QUARTER 3"/>
    <x v="2"/>
    <x v="3"/>
    <s v="PHN-6111"/>
    <n v="1189.03"/>
    <n v="2949.62"/>
    <n v="0.125"/>
    <n v="13"/>
    <x v="555"/>
    <n v="15457.39"/>
    <n v="18094.537499999999"/>
    <n v="53.929949330034766"/>
  </r>
  <r>
    <s v="ORD-2023-957692"/>
    <x v="284"/>
    <d v="2023-05-20T00:00:00"/>
    <s v="QUARTER 2"/>
    <x v="14"/>
    <x v="6"/>
    <s v="ACC-9283"/>
    <n v="1443.28"/>
    <n v="2580.5700000000002"/>
    <n v="0"/>
    <n v="18"/>
    <x v="556"/>
    <n v="25979.040000000001"/>
    <n v="20471.22"/>
    <n v="44.071271075770078"/>
  </r>
  <r>
    <s v="ORD-2025-874124"/>
    <x v="325"/>
    <d v="2025-05-14T00:00:00"/>
    <s v="QUARTER 2"/>
    <x v="9"/>
    <x v="1"/>
    <s v="PRN-2407"/>
    <n v="883.5"/>
    <n v="1978.91"/>
    <n v="5.3999999999999999E-2"/>
    <n v="27"/>
    <x v="557"/>
    <n v="23854.5"/>
    <n v="26690.819219999998"/>
    <n v="52.805718970390544"/>
  </r>
  <r>
    <s v="ORD-2024-687073"/>
    <x v="0"/>
    <d v="2024-03-29T00:00:00"/>
    <s v="QUARTER 1"/>
    <x v="12"/>
    <x v="5"/>
    <s v="MON-7099"/>
    <n v="710.98"/>
    <n v="1481.45"/>
    <n v="0.21099999999999999"/>
    <n v="9"/>
    <x v="558"/>
    <n v="6398.82"/>
    <n v="4120.9564500000015"/>
    <n v="39.173422264120461"/>
  </r>
  <r>
    <s v="ORD-2024-555229"/>
    <x v="23"/>
    <d v="2024-05-22T00:00:00"/>
    <s v="QUARTER 2"/>
    <x v="10"/>
    <x v="6"/>
    <s v="ACC-7354"/>
    <n v="857.42"/>
    <n v="1658.92"/>
    <n v="0.122"/>
    <n v="9"/>
    <x v="559"/>
    <n v="7716.78"/>
    <n v="5392.0058400000007"/>
    <n v="41.132763215544301"/>
  </r>
  <r>
    <s v="ORD-2024-872291"/>
    <x v="440"/>
    <d v="2024-01-12T00:00:00"/>
    <s v="QUARTER 1"/>
    <x v="6"/>
    <x v="1"/>
    <s v="PRN-6585"/>
    <n v="802.32"/>
    <n v="602.34"/>
    <n v="0.12"/>
    <n v="25"/>
    <x v="560"/>
    <n v="20058"/>
    <n v="-6806.52"/>
    <n v="-51.364224977134633"/>
  </r>
  <r>
    <s v="ORD-2024-250862"/>
    <x v="41"/>
    <d v="2024-11-05T00:00:00"/>
    <s v="QUARTER 4"/>
    <x v="13"/>
    <x v="0"/>
    <s v="CMP-9498"/>
    <n v="446.66"/>
    <n v="527.64"/>
    <n v="0.14499999999999999"/>
    <n v="15"/>
    <x v="561"/>
    <n v="6699.9000000000005"/>
    <n v="67.082999999998719"/>
    <n v="0.99132804087137105"/>
  </r>
  <r>
    <s v="ORD-2024-331226"/>
    <x v="26"/>
    <d v="2024-12-19T00:00:00"/>
    <s v="QUARTER 4"/>
    <x v="4"/>
    <x v="3"/>
    <s v="PHN-1919"/>
    <n v="1195.98"/>
    <n v="1841.9"/>
    <n v="5.5E-2"/>
    <n v="19"/>
    <x v="562"/>
    <n v="22723.62"/>
    <n v="10347.694500000001"/>
    <n v="31.289032977506842"/>
  </r>
  <r>
    <s v="ORD-2023-356427"/>
    <x v="409"/>
    <d v="2023-05-02T00:00:00"/>
    <s v="QUARTER 2"/>
    <x v="6"/>
    <x v="5"/>
    <s v="MON-6053"/>
    <n v="671.05"/>
    <n v="1645.48"/>
    <n v="0.13700000000000001"/>
    <n v="6"/>
    <x v="563"/>
    <n v="4026.2999999999997"/>
    <n v="4493.9954400000006"/>
    <n v="52.744596377517169"/>
  </r>
  <r>
    <s v="ORD-2025-659650"/>
    <x v="185"/>
    <d v="2025-02-08T00:00:00"/>
    <s v="QUARTER 1"/>
    <x v="4"/>
    <x v="2"/>
    <s v="NET-2502"/>
    <n v="586.21"/>
    <n v="727.22"/>
    <n v="6.8000000000000005E-2"/>
    <n v="15"/>
    <x v="564"/>
    <n v="8793.1500000000015"/>
    <n v="1373.3855999999996"/>
    <n v="13.50888497355972"/>
  </r>
  <r>
    <s v="ORD-2024-207669"/>
    <x v="441"/>
    <d v="2024-02-04T00:00:00"/>
    <s v="QUARTER 1"/>
    <x v="5"/>
    <x v="4"/>
    <s v="LAP-5689"/>
    <n v="525.34"/>
    <n v="1233.79"/>
    <n v="0.14299999999999999"/>
    <n v="4"/>
    <x v="565"/>
    <n v="2101.36"/>
    <n v="2128.0721199999994"/>
    <n v="50.315788494082739"/>
  </r>
  <r>
    <s v="ORD-2024-979401"/>
    <x v="442"/>
    <d v="2024-02-09T00:00:00"/>
    <s v="QUARTER 1"/>
    <x v="9"/>
    <x v="0"/>
    <s v="CMP-5911"/>
    <n v="1233.52"/>
    <n v="1543.76"/>
    <n v="0.126"/>
    <n v="13"/>
    <x v="566"/>
    <n v="16035.76"/>
    <n v="1504.4411200000013"/>
    <n v="8.5771030201277494"/>
  </r>
  <r>
    <s v="ORD-2025-929414"/>
    <x v="443"/>
    <d v="2025-07-11T00:00:00"/>
    <s v="QUARTER 2"/>
    <x v="8"/>
    <x v="4"/>
    <s v="LAP-7523"/>
    <n v="1170.1500000000001"/>
    <n v="2115.19"/>
    <n v="9.1999999999999998E-2"/>
    <n v="23"/>
    <x v="567"/>
    <n v="26913.45"/>
    <n v="17260.177960000005"/>
    <n v="39.073489674946778"/>
  </r>
  <r>
    <s v="ORD-2024-766980"/>
    <x v="275"/>
    <d v="2024-11-07T00:00:00"/>
    <s v="QUARTER 4"/>
    <x v="7"/>
    <x v="5"/>
    <s v="MON-1118"/>
    <n v="740.68"/>
    <n v="1837.19"/>
    <n v="0.19700000000000001"/>
    <n v="17"/>
    <x v="568"/>
    <n v="12591.56"/>
    <n v="12487.920689999997"/>
    <n v="49.793378277482979"/>
  </r>
  <r>
    <s v="ORD-2024-437164"/>
    <x v="444"/>
    <d v="2024-02-20T00:00:00"/>
    <s v="QUARTER 1"/>
    <x v="0"/>
    <x v="2"/>
    <s v="NET-9177"/>
    <n v="1407.05"/>
    <n v="2858.93"/>
    <n v="0"/>
    <n v="12"/>
    <x v="569"/>
    <n v="16884.599999999999"/>
    <n v="17422.559999999998"/>
    <n v="50.784034586366225"/>
  </r>
  <r>
    <s v="ORD-2025-169093"/>
    <x v="445"/>
    <d v="2025-04-14T00:00:00"/>
    <s v="QUARTER 2"/>
    <x v="3"/>
    <x v="0"/>
    <s v="CMP-6495"/>
    <n v="138.9"/>
    <n v="289.92"/>
    <n v="2.9000000000000001E-2"/>
    <n v="12"/>
    <x v="570"/>
    <n v="1666.8000000000002"/>
    <n v="1711.3478399999999"/>
    <n v="50.659353025828494"/>
  </r>
  <r>
    <s v="ORD-2023-868460"/>
    <x v="413"/>
    <d v="2023-06-01T00:00:00"/>
    <s v="QUARTER 2"/>
    <x v="6"/>
    <x v="6"/>
    <s v="ACC-4587"/>
    <n v="669.37"/>
    <n v="997.2"/>
    <n v="8.2000000000000003E-2"/>
    <n v="5"/>
    <x v="571"/>
    <n v="3346.85"/>
    <n v="1230.2980000000002"/>
    <n v="26.879139586484861"/>
  </r>
  <r>
    <s v="ORD-2025-177994"/>
    <x v="405"/>
    <d v="2025-04-04T00:00:00"/>
    <s v="QUARTER 1"/>
    <x v="1"/>
    <x v="3"/>
    <s v="PHN-4395"/>
    <n v="23.83"/>
    <n v="47.29"/>
    <n v="6.4000000000000001E-2"/>
    <n v="19"/>
    <x v="572"/>
    <n v="452.77"/>
    <n v="388.23536000000001"/>
    <n v="46.163244429262619"/>
  </r>
  <r>
    <s v="ORD-2024-355095"/>
    <x v="392"/>
    <d v="2024-01-02T00:00:00"/>
    <s v="QUARTER 1"/>
    <x v="8"/>
    <x v="4"/>
    <s v="LAP-3581"/>
    <n v="444.41"/>
    <n v="754.24"/>
    <n v="0.20699999999999999"/>
    <n v="32"/>
    <x v="573"/>
    <n v="14221.12"/>
    <n v="4918.4742400000014"/>
    <n v="25.6979023605466"/>
  </r>
  <r>
    <s v="ORD-2023-126505"/>
    <x v="203"/>
    <d v="2024-01-01T00:00:00"/>
    <s v="QUARTER 4"/>
    <x v="11"/>
    <x v="5"/>
    <s v="MON-6065"/>
    <n v="856.1"/>
    <n v="901.48"/>
    <n v="5.6000000000000001E-2"/>
    <n v="17"/>
    <x v="574"/>
    <n v="14553.7"/>
    <n v="-86.748960000000807"/>
    <n v="-0.5996354018213419"/>
  </r>
  <r>
    <s v="ORD-2023-340056"/>
    <x v="446"/>
    <d v="2023-04-26T00:00:00"/>
    <s v="QUARTER 2"/>
    <x v="12"/>
    <x v="0"/>
    <s v="CMP-4945"/>
    <n v="81.489999999999995"/>
    <n v="113.08"/>
    <n v="0.121"/>
    <n v="5"/>
    <x v="575"/>
    <n v="407.45"/>
    <n v="89.536600000000021"/>
    <n v="18.015898215364363"/>
  </r>
  <r>
    <s v="ORD-2025-281413"/>
    <x v="447"/>
    <d v="2025-08-16T00:00:00"/>
    <s v="QUARTER 3"/>
    <x v="7"/>
    <x v="2"/>
    <s v="NET-3785"/>
    <n v="698.66"/>
    <n v="868.62"/>
    <n v="7.1999999999999995E-2"/>
    <n v="15"/>
    <x v="576"/>
    <n v="10479.9"/>
    <n v="1611.2903999999999"/>
    <n v="13.326151906432637"/>
  </r>
  <r>
    <s v="ORD-2023-713614"/>
    <x v="448"/>
    <d v="2023-08-19T00:00:00"/>
    <s v="QUARTER 3"/>
    <x v="9"/>
    <x v="2"/>
    <s v="NET-3689"/>
    <n v="175.38"/>
    <n v="347.9"/>
    <n v="7.1999999999999995E-2"/>
    <n v="43"/>
    <x v="577"/>
    <n v="7541.34"/>
    <n v="6341.2615999999998"/>
    <n v="45.677761148169807"/>
  </r>
  <r>
    <s v="ORD-2023-173313"/>
    <x v="252"/>
    <d v="2023-07-12T00:00:00"/>
    <s v="QUARTER 2"/>
    <x v="2"/>
    <x v="6"/>
    <s v="ACC-3833"/>
    <n v="751.28"/>
    <n v="1111.8800000000001"/>
    <n v="0.13500000000000001"/>
    <n v="7"/>
    <x v="578"/>
    <n v="5258.96"/>
    <n v="1473.4734000000008"/>
    <n v="21.886193482433864"/>
  </r>
  <r>
    <s v="ORD-2024-496601"/>
    <x v="449"/>
    <d v="2024-11-24T00:00:00"/>
    <s v="QUARTER 4"/>
    <x v="6"/>
    <x v="2"/>
    <s v="NET-2932"/>
    <n v="164.53"/>
    <n v="327.72"/>
    <n v="6.7000000000000004E-2"/>
    <n v="14"/>
    <x v="579"/>
    <n v="2303.42"/>
    <n v="1977.25864"/>
    <n v="46.190307805960416"/>
  </r>
  <r>
    <s v="ORD-2025-155182"/>
    <x v="450"/>
    <d v="2025-08-03T00:00:00"/>
    <s v="QUARTER 3"/>
    <x v="0"/>
    <x v="3"/>
    <s v="PHN-7636"/>
    <n v="389.93"/>
    <n v="486.13"/>
    <n v="0.13200000000000001"/>
    <n v="17"/>
    <x v="580"/>
    <n v="6628.81"/>
    <n v="544.52427999999873"/>
    <n v="7.5909508569562831"/>
  </r>
  <r>
    <s v="ORD-2023-244375"/>
    <x v="451"/>
    <d v="2023-07-01T00:00:00"/>
    <s v="QUARTER 2"/>
    <x v="8"/>
    <x v="0"/>
    <s v="CMP-1223"/>
    <n v="860.4"/>
    <n v="2066.6"/>
    <n v="0.01"/>
    <n v="3"/>
    <x v="581"/>
    <n v="2581.1999999999998"/>
    <n v="3556.601999999999"/>
    <n v="57.945857491004105"/>
  </r>
  <r>
    <s v="ORD-2023-856322"/>
    <x v="171"/>
    <d v="2023-02-06T00:00:00"/>
    <s v="QUARTER 1"/>
    <x v="14"/>
    <x v="5"/>
    <s v="MON-7207"/>
    <n v="41.84"/>
    <n v="86.2"/>
    <n v="0.22600000000000001"/>
    <n v="27"/>
    <x v="582"/>
    <n v="1129.68"/>
    <n v="671.72760000000017"/>
    <n v="37.289039970742884"/>
  </r>
  <r>
    <s v="ORD-2024-594527"/>
    <x v="452"/>
    <d v="2024-09-06T00:00:00"/>
    <s v="QUARTER 3"/>
    <x v="8"/>
    <x v="4"/>
    <s v="LAP-4483"/>
    <n v="1368.17"/>
    <n v="2307.75"/>
    <n v="0.16300000000000001"/>
    <n v="21"/>
    <x v="583"/>
    <n v="28731.57"/>
    <n v="11831.751749999996"/>
    <n v="29.16859675083192"/>
  </r>
  <r>
    <s v="ORD-2024-689872"/>
    <x v="453"/>
    <d v="2024-08-09T00:00:00"/>
    <s v="QUARTER 3"/>
    <x v="10"/>
    <x v="4"/>
    <s v="LAP-1969"/>
    <n v="643.21"/>
    <n v="1112.81"/>
    <n v="0.14099999999999999"/>
    <n v="4"/>
    <x v="584"/>
    <n v="2572.84"/>
    <n v="1250.7751599999997"/>
    <n v="32.711847496702561"/>
  </r>
  <r>
    <s v="ORD-2025-246692"/>
    <x v="454"/>
    <d v="2025-04-17T00:00:00"/>
    <s v="QUARTER 2"/>
    <x v="4"/>
    <x v="3"/>
    <s v="PHN-4566"/>
    <n v="719.41"/>
    <n v="1125.99"/>
    <n v="4.1000000000000002E-2"/>
    <n v="21"/>
    <x v="585"/>
    <n v="15107.609999999999"/>
    <n v="7568.7026100000021"/>
    <n v="33.377131194876405"/>
  </r>
  <r>
    <s v="ORD-2023-378676"/>
    <x v="455"/>
    <d v="2023-05-16T00:00:00"/>
    <s v="QUARTER 2"/>
    <x v="4"/>
    <x v="3"/>
    <s v="PHN-5366"/>
    <n v="64.5"/>
    <n v="123.62"/>
    <n v="0"/>
    <n v="3"/>
    <x v="586"/>
    <n v="193.5"/>
    <n v="177.36"/>
    <n v="47.823976702798902"/>
  </r>
  <r>
    <s v="ORD-2024-243988"/>
    <x v="456"/>
    <d v="2024-04-06T00:00:00"/>
    <s v="QUARTER 1"/>
    <x v="4"/>
    <x v="0"/>
    <s v="CMP-9001"/>
    <n v="1232.78"/>
    <n v="1731.75"/>
    <n v="9.2999999999999999E-2"/>
    <n v="16"/>
    <x v="587"/>
    <n v="19724.48"/>
    <n v="5406.6759999999995"/>
    <n v="21.513837246484005"/>
  </r>
  <r>
    <s v="ORD-2024-572312"/>
    <x v="250"/>
    <d v="2024-06-21T00:00:00"/>
    <s v="QUARTER 2"/>
    <x v="9"/>
    <x v="3"/>
    <s v="PHN-9677"/>
    <n v="1367.13"/>
    <n v="3062.01"/>
    <n v="0.10299999999999999"/>
    <n v="25"/>
    <x v="588"/>
    <n v="34178.25"/>
    <n v="34487.324250000005"/>
    <n v="50.225057645971702"/>
  </r>
  <r>
    <s v="ORD-2025-281062"/>
    <x v="147"/>
    <d v="2025-02-27T00:00:00"/>
    <s v="QUARTER 1"/>
    <x v="11"/>
    <x v="6"/>
    <s v="ACC-1604"/>
    <n v="1027.26"/>
    <n v="2200.41"/>
    <n v="8.7999999999999995E-2"/>
    <n v="6"/>
    <x v="589"/>
    <n v="6163.5599999999995"/>
    <n v="5877.0835200000001"/>
    <n v="48.810377204822359"/>
  </r>
  <r>
    <s v="ORD-2023-727290"/>
    <x v="457"/>
    <d v="2023-04-16T00:00:00"/>
    <s v="QUARTER 2"/>
    <x v="12"/>
    <x v="6"/>
    <s v="ACC-4815"/>
    <n v="790.54"/>
    <n v="601.49"/>
    <n v="0"/>
    <n v="15"/>
    <x v="590"/>
    <n v="11858.099999999999"/>
    <n v="-2835.7499999999982"/>
    <n v="-31.430281467688552"/>
  </r>
  <r>
    <s v="ORD-2025-993993"/>
    <x v="393"/>
    <d v="2025-09-22T00:00:00"/>
    <s v="QUARTER 3"/>
    <x v="6"/>
    <x v="0"/>
    <s v="CMP-5311"/>
    <n v="663.9"/>
    <n v="947.77"/>
    <n v="0.17399999999999999"/>
    <n v="15"/>
    <x v="591"/>
    <n v="9958.5"/>
    <n v="1784.3703000000005"/>
    <n v="15.195350492800729"/>
  </r>
  <r>
    <s v="ORD-2023-619493"/>
    <x v="458"/>
    <d v="2023-02-27T00:00:00"/>
    <s v="QUARTER 1"/>
    <x v="4"/>
    <x v="2"/>
    <s v="NET-1282"/>
    <n v="1015.91"/>
    <n v="2331.48"/>
    <n v="0.14599999999999999"/>
    <n v="26"/>
    <x v="592"/>
    <n v="26413.66"/>
    <n v="25354.521920000003"/>
    <n v="48.977037592669625"/>
  </r>
  <r>
    <s v="ORD-2024-947056"/>
    <x v="459"/>
    <d v="2024-08-15T00:00:00"/>
    <s v="QUARTER 3"/>
    <x v="9"/>
    <x v="5"/>
    <s v="MON-1564"/>
    <n v="1252.52"/>
    <n v="1417.24"/>
    <n v="0.192"/>
    <n v="5"/>
    <x v="593"/>
    <n v="6262.6"/>
    <n v="-536.95039999999972"/>
    <n v="-9.3779821943696948"/>
  </r>
  <r>
    <s v="ORD-2025-856556"/>
    <x v="329"/>
    <d v="2025-07-12T00:00:00"/>
    <s v="QUARTER 2"/>
    <x v="0"/>
    <x v="6"/>
    <s v="ACC-7906"/>
    <n v="318.83"/>
    <n v="699.5"/>
    <n v="0.08"/>
    <n v="13"/>
    <x v="594"/>
    <n v="4144.79"/>
    <n v="4221.2300000000005"/>
    <n v="50.4568480591727"/>
  </r>
  <r>
    <s v="ORD-2024-442776"/>
    <x v="25"/>
    <d v="2024-07-21T00:00:00"/>
    <s v="QUARTER 2"/>
    <x v="11"/>
    <x v="4"/>
    <s v="LAP-6577"/>
    <n v="753.43"/>
    <n v="1787.2"/>
    <n v="7.2999999999999995E-2"/>
    <n v="9"/>
    <x v="595"/>
    <n v="6780.87"/>
    <n v="8129.7396000000017"/>
    <n v="54.523187301476938"/>
  </r>
  <r>
    <s v="ORD-2025-705398"/>
    <x v="147"/>
    <d v="2025-02-17T00:00:00"/>
    <s v="QUARTER 1"/>
    <x v="14"/>
    <x v="0"/>
    <s v="CMP-5065"/>
    <n v="1133.47"/>
    <n v="1698.75"/>
    <n v="4.2999999999999997E-2"/>
    <n v="5"/>
    <x v="596"/>
    <n v="5667.35"/>
    <n v="2461.1687499999989"/>
    <n v="30.278194904821977"/>
  </r>
  <r>
    <s v="ORD-2023-689428"/>
    <x v="460"/>
    <d v="2023-01-30T00:00:00"/>
    <s v="QUARTER 1"/>
    <x v="8"/>
    <x v="1"/>
    <s v="PRN-4787"/>
    <n v="299.02"/>
    <n v="724.7"/>
    <n v="0.14000000000000001"/>
    <n v="5"/>
    <x v="597"/>
    <n v="1495.1"/>
    <n v="1621.1100000000001"/>
    <n v="52.021847051386139"/>
  </r>
  <r>
    <s v="ORD-2025-683247"/>
    <x v="406"/>
    <d v="2025-04-04T00:00:00"/>
    <s v="QUARTER 1"/>
    <x v="10"/>
    <x v="1"/>
    <s v="PRN-9867"/>
    <n v="783.72"/>
    <n v="1355.94"/>
    <n v="0.187"/>
    <n v="4"/>
    <x v="598"/>
    <n v="3134.88"/>
    <n v="1274.63688"/>
    <n v="28.906497348525857"/>
  </r>
  <r>
    <s v="ORD-2024-585443"/>
    <x v="461"/>
    <d v="2024-08-17T00:00:00"/>
    <s v="QUARTER 3"/>
    <x v="12"/>
    <x v="5"/>
    <s v="MON-2849"/>
    <n v="165.3"/>
    <n v="275.07"/>
    <n v="0.13300000000000001"/>
    <n v="25"/>
    <x v="599"/>
    <n v="4132.5"/>
    <n v="1829.6422499999999"/>
    <n v="30.687665159280623"/>
  </r>
  <r>
    <s v="ORD-2024-907733"/>
    <x v="311"/>
    <d v="2024-03-22T00:00:00"/>
    <s v="QUARTER 1"/>
    <x v="6"/>
    <x v="4"/>
    <s v="LAP-8633"/>
    <n v="985.45"/>
    <n v="1802.44"/>
    <n v="8.9999999999999993E-3"/>
    <n v="19"/>
    <x v="600"/>
    <n v="18723.55"/>
    <n v="15214.592760000003"/>
    <n v="44.830363486867483"/>
  </r>
  <r>
    <s v="ORD-2024-550400"/>
    <x v="401"/>
    <d v="2024-09-02T00:00:00"/>
    <s v="QUARTER 3"/>
    <x v="0"/>
    <x v="1"/>
    <s v="PRN-9793"/>
    <n v="1337.01"/>
    <n v="1269.78"/>
    <n v="0.16"/>
    <n v="7"/>
    <x v="601"/>
    <n v="9359.07"/>
    <n v="-1892.7636000000011"/>
    <n v="-25.350735672996244"/>
  </r>
  <r>
    <s v="ORD-2025-189846"/>
    <x v="462"/>
    <d v="2025-08-28T00:00:00"/>
    <s v="QUARTER 3"/>
    <x v="9"/>
    <x v="2"/>
    <s v="NET-6218"/>
    <n v="416.16"/>
    <n v="571.9"/>
    <n v="7.0999999999999994E-2"/>
    <n v="2"/>
    <x v="602"/>
    <n v="832.32"/>
    <n v="230.27020000000005"/>
    <n v="21.670649701079498"/>
  </r>
  <r>
    <s v="ORD-2025-752192"/>
    <x v="218"/>
    <d v="2025-05-18T00:00:00"/>
    <s v="QUARTER 2"/>
    <x v="1"/>
    <x v="1"/>
    <s v="PRN-6131"/>
    <n v="1144.3800000000001"/>
    <n v="2755.04"/>
    <n v="0.15"/>
    <n v="17"/>
    <x v="603"/>
    <n v="19454.460000000003"/>
    <n v="20355.867999999999"/>
    <n v="51.132128326096684"/>
  </r>
  <r>
    <s v="ORD-2023-294716"/>
    <x v="463"/>
    <d v="2023-04-25T00:00:00"/>
    <s v="QUARTER 2"/>
    <x v="14"/>
    <x v="1"/>
    <s v="PRN-5067"/>
    <n v="405.66"/>
    <n v="962.51"/>
    <n v="0.19"/>
    <n v="7"/>
    <x v="604"/>
    <n v="2839.6200000000003"/>
    <n v="2617.8116999999997"/>
    <n v="47.967832561239376"/>
  </r>
  <r>
    <s v="ORD-2023-552115"/>
    <x v="464"/>
    <d v="2023-10-02T00:00:00"/>
    <s v="QUARTER 3"/>
    <x v="5"/>
    <x v="4"/>
    <s v="LAP-4932"/>
    <n v="689.33"/>
    <n v="668.27"/>
    <n v="0.186"/>
    <n v="13"/>
    <x v="605"/>
    <n v="8961.2900000000009"/>
    <n v="-1889.6568600000001"/>
    <n v="-26.721647214861033"/>
  </r>
  <r>
    <s v="ORD-2023-107265"/>
    <x v="15"/>
    <d v="2023-05-14T00:00:00"/>
    <s v="QUARTER 2"/>
    <x v="8"/>
    <x v="6"/>
    <s v="ACC-7713"/>
    <n v="1209.22"/>
    <n v="1404.33"/>
    <n v="0.10299999999999999"/>
    <n v="11"/>
    <x v="606"/>
    <n v="13301.42"/>
    <n v="555.10411000000022"/>
    <n v="4.0060848275751324"/>
  </r>
  <r>
    <s v="ORD-2025-262434"/>
    <x v="112"/>
    <d v="2025-06-21T00:00:00"/>
    <s v="QUARTER 2"/>
    <x v="10"/>
    <x v="3"/>
    <s v="PHN-7379"/>
    <n v="1466.27"/>
    <n v="3589.89"/>
    <n v="9.7000000000000003E-2"/>
    <n v="9"/>
    <x v="607"/>
    <n v="13196.43"/>
    <n v="15978.606029999999"/>
    <n v="54.768076425234149"/>
  </r>
  <r>
    <s v="ORD-2024-266562"/>
    <x v="465"/>
    <d v="2024-12-24T00:00:00"/>
    <s v="QUARTER 4"/>
    <x v="5"/>
    <x v="1"/>
    <s v="PRN-5569"/>
    <n v="143.33000000000001"/>
    <n v="233.51"/>
    <n v="0.16300000000000001"/>
    <n v="14"/>
    <x v="608"/>
    <n v="2006.6200000000001"/>
    <n v="729.65017999999986"/>
    <n v="26.665867476580836"/>
  </r>
  <r>
    <s v="ORD-2024-838925"/>
    <x v="466"/>
    <d v="2024-01-28T00:00:00"/>
    <s v="QUARTER 1"/>
    <x v="7"/>
    <x v="0"/>
    <s v="CMP-1470"/>
    <n v="109.75"/>
    <n v="124.25"/>
    <n v="0.12"/>
    <n v="19"/>
    <x v="609"/>
    <n v="2085.25"/>
    <n v="-7.7899999999999636"/>
    <n v="-0.37497713554051404"/>
  </r>
  <r>
    <s v="ORD-2023-664790"/>
    <x v="391"/>
    <d v="2023-04-23T00:00:00"/>
    <s v="QUARTER 2"/>
    <x v="7"/>
    <x v="1"/>
    <s v="PRN-9249"/>
    <n v="1099.1500000000001"/>
    <n v="1431.37"/>
    <n v="0.104"/>
    <n v="8"/>
    <x v="610"/>
    <n v="8793.2000000000007"/>
    <n v="1466.8601599999984"/>
    <n v="14.296798821109432"/>
  </r>
  <r>
    <s v="ORD-2024-331408"/>
    <x v="146"/>
    <d v="2024-02-01T00:00:00"/>
    <s v="QUARTER 1"/>
    <x v="10"/>
    <x v="1"/>
    <s v="PRN-4906"/>
    <n v="714.43"/>
    <n v="1595.52"/>
    <n v="0.19400000000000001"/>
    <n v="14"/>
    <x v="611"/>
    <n v="10002.019999999999"/>
    <n v="8001.8276800000003"/>
    <n v="44.44509763815109"/>
  </r>
  <r>
    <s v="ORD-2024-741404"/>
    <x v="467"/>
    <d v="2024-11-06T00:00:00"/>
    <s v="QUARTER 4"/>
    <x v="0"/>
    <x v="5"/>
    <s v="MON-8129"/>
    <n v="942.02"/>
    <n v="1028.46"/>
    <n v="0"/>
    <n v="9"/>
    <x v="612"/>
    <n v="8478.18"/>
    <n v="777.95999999999913"/>
    <n v="8.4047994088248359"/>
  </r>
  <r>
    <s v="ORD-2024-341535"/>
    <x v="468"/>
    <d v="2024-06-30T00:00:00"/>
    <s v="QUARTER 2"/>
    <x v="12"/>
    <x v="2"/>
    <s v="NET-5987"/>
    <n v="1323.55"/>
    <n v="3230.35"/>
    <n v="2.1999999999999999E-2"/>
    <n v="26"/>
    <x v="613"/>
    <n v="34412.299999999996"/>
    <n v="47729.039799999991"/>
    <n v="58.10599135126354"/>
  </r>
  <r>
    <s v="ORD-2023-451931"/>
    <x v="204"/>
    <d v="2023-08-19T00:00:00"/>
    <s v="QUARTER 3"/>
    <x v="3"/>
    <x v="2"/>
    <s v="NET-5423"/>
    <n v="1418.51"/>
    <n v="2789.61"/>
    <n v="0.17100000000000001"/>
    <n v="8"/>
    <x v="614"/>
    <n v="11348.08"/>
    <n v="7152.6135200000008"/>
    <n v="38.661326464695691"/>
  </r>
  <r>
    <s v="ORD-2025-532859"/>
    <x v="422"/>
    <d v="2025-03-27T00:00:00"/>
    <s v="QUARTER 1"/>
    <x v="5"/>
    <x v="1"/>
    <s v="PRN-5264"/>
    <n v="1317.58"/>
    <n v="1897.74"/>
    <n v="8.1000000000000003E-2"/>
    <n v="6"/>
    <x v="615"/>
    <n v="7905.48"/>
    <n v="2558.6583600000013"/>
    <n v="24.451687009230266"/>
  </r>
  <r>
    <s v="ORD-2023-502205"/>
    <x v="331"/>
    <d v="2023-10-11T00:00:00"/>
    <s v="QUARTER 4"/>
    <x v="11"/>
    <x v="2"/>
    <s v="NET-8856"/>
    <n v="391.16"/>
    <n v="902.47"/>
    <n v="4.0000000000000001E-3"/>
    <n v="12"/>
    <x v="616"/>
    <n v="4693.92"/>
    <n v="6092.4014399999996"/>
    <n v="56.482661618139204"/>
  </r>
  <r>
    <s v="ORD-2024-930679"/>
    <x v="56"/>
    <d v="2025-01-16T00:00:00"/>
    <s v="QUARTER 4"/>
    <x v="14"/>
    <x v="5"/>
    <s v="MON-4215"/>
    <n v="722.87"/>
    <n v="-33.659999999999997"/>
    <n v="0.10199999999999999"/>
    <n v="28"/>
    <x v="617"/>
    <n v="20240.36"/>
    <n v="-21086.707040000001"/>
    <n v="2491.4965189693348"/>
  </r>
  <r>
    <s v="ORD-2025-150713"/>
    <x v="450"/>
    <d v="2025-07-16T00:00:00"/>
    <s v="QUARTER 3"/>
    <x v="11"/>
    <x v="1"/>
    <s v="PRN-5753"/>
    <n v="930.03"/>
    <n v="1086.68"/>
    <n v="0.109"/>
    <n v="26"/>
    <x v="618"/>
    <n v="24180.78"/>
    <n v="993.24888000000283"/>
    <n v="3.9455300728168656"/>
  </r>
  <r>
    <s v="ORD-2024-756884"/>
    <x v="469"/>
    <d v="2024-10-24T00:00:00"/>
    <s v="QUARTER 4"/>
    <x v="9"/>
    <x v="0"/>
    <s v="CMP-5006"/>
    <n v="816.7"/>
    <n v="1010.75"/>
    <n v="4.7E-2"/>
    <n v="43"/>
    <x v="619"/>
    <n v="35118.1"/>
    <n v="6301.4242499999964"/>
    <n v="15.213656757537471"/>
  </r>
  <r>
    <s v="ORD-2023-755337"/>
    <x v="433"/>
    <d v="2023-09-14T00:00:00"/>
    <s v="QUARTER 3"/>
    <x v="2"/>
    <x v="6"/>
    <s v="ACC-4766"/>
    <n v="251.03"/>
    <n v="411.48"/>
    <n v="0.16500000000000001"/>
    <n v="3"/>
    <x v="620"/>
    <n v="753.09"/>
    <n v="277.66739999999993"/>
    <n v="26.93819127565807"/>
  </r>
  <r>
    <s v="ORD-2025-907040"/>
    <x v="454"/>
    <d v="2025-05-03T00:00:00"/>
    <s v="QUARTER 2"/>
    <x v="1"/>
    <x v="2"/>
    <s v="NET-8610"/>
    <n v="168.68"/>
    <n v="413.34"/>
    <n v="0.186"/>
    <n v="7"/>
    <x v="621"/>
    <n v="1180.76"/>
    <n v="1174.4513199999999"/>
    <n v="49.86606976736168"/>
  </r>
  <r>
    <s v="ORD-2024-817997"/>
    <x v="470"/>
    <d v="2024-08-23T00:00:00"/>
    <s v="QUARTER 3"/>
    <x v="1"/>
    <x v="2"/>
    <s v="NET-4675"/>
    <n v="1339.24"/>
    <n v="1558.89"/>
    <n v="0.192"/>
    <n v="24"/>
    <x v="622"/>
    <n v="32141.760000000002"/>
    <n v="-1911.76512"/>
    <n v="-6.324066965902178"/>
  </r>
  <r>
    <s v="ORD-2025-649633"/>
    <x v="471"/>
    <d v="2025-07-31T00:00:00"/>
    <s v="QUARTER 3"/>
    <x v="7"/>
    <x v="6"/>
    <s v="ACC-1028"/>
    <n v="619.64"/>
    <n v="861.16"/>
    <n v="0.113"/>
    <n v="14"/>
    <x v="623"/>
    <n v="8674.9599999999991"/>
    <n v="2018.9248800000005"/>
    <n v="18.879246435276762"/>
  </r>
  <r>
    <s v="ORD-2023-885216"/>
    <x v="448"/>
    <d v="2023-08-03T00:00:00"/>
    <s v="QUARTER 3"/>
    <x v="1"/>
    <x v="2"/>
    <s v="NET-4735"/>
    <n v="1021.97"/>
    <n v="2296.25"/>
    <n v="0.161"/>
    <n v="26"/>
    <x v="624"/>
    <n v="26571.22"/>
    <n v="23519.177499999998"/>
    <n v="46.953465482081668"/>
  </r>
  <r>
    <s v="ORD-2023-561823"/>
    <x v="113"/>
    <d v="2023-12-12T00:00:00"/>
    <s v="QUARTER 4"/>
    <x v="0"/>
    <x v="2"/>
    <s v="NET-2460"/>
    <n v="1349.04"/>
    <n v="2636.6"/>
    <n v="0.114"/>
    <n v="14"/>
    <x v="625"/>
    <n v="18886.559999999998"/>
    <n v="13817.826400000005"/>
    <n v="42.25068231214393"/>
  </r>
  <r>
    <s v="ORD-2023-249805"/>
    <x v="83"/>
    <d v="2024-01-16T00:00:00"/>
    <s v="QUARTER 4"/>
    <x v="8"/>
    <x v="0"/>
    <s v="CMP-1555"/>
    <n v="1346.81"/>
    <n v="978.09"/>
    <n v="0.159"/>
    <n v="17"/>
    <x v="626"/>
    <n v="22895.77"/>
    <n v="-8912.0172700000021"/>
    <n v="-63.731227532939961"/>
  </r>
  <r>
    <s v="ORD-2023-548934"/>
    <x v="243"/>
    <d v="2023-08-30T00:00:00"/>
    <s v="QUARTER 3"/>
    <x v="13"/>
    <x v="5"/>
    <s v="MON-3773"/>
    <n v="226.04"/>
    <n v="545.72"/>
    <n v="0.151"/>
    <n v="11"/>
    <x v="627"/>
    <n v="2486.44"/>
    <n v="2610.03908"/>
    <n v="51.212592831834016"/>
  </r>
  <r>
    <s v="ORD-2023-921939"/>
    <x v="45"/>
    <d v="2023-07-18T00:00:00"/>
    <s v="QUARTER 2"/>
    <x v="13"/>
    <x v="3"/>
    <s v="PHN-4677"/>
    <n v="807.02"/>
    <n v="1435.54"/>
    <n v="0"/>
    <n v="23"/>
    <x v="628"/>
    <n v="18561.46"/>
    <n v="14455.96"/>
    <n v="43.782827368098417"/>
  </r>
  <r>
    <s v="ORD-2023-961864"/>
    <x v="472"/>
    <d v="2024-01-02T00:00:00"/>
    <s v="QUARTER 4"/>
    <x v="6"/>
    <x v="0"/>
    <s v="CMP-1940"/>
    <n v="1071.99"/>
    <n v="2397.3000000000002"/>
    <n v="6.2E-2"/>
    <n v="18"/>
    <x v="629"/>
    <n v="19295.82"/>
    <n v="21180.193200000002"/>
    <n v="52.327765324476182"/>
  </r>
  <r>
    <s v="ORD-2023-455933"/>
    <x v="113"/>
    <d v="2023-12-19T00:00:00"/>
    <s v="QUARTER 4"/>
    <x v="5"/>
    <x v="3"/>
    <s v="PHN-9184"/>
    <n v="807.11"/>
    <n v="1853.86"/>
    <n v="0.13900000000000001"/>
    <n v="8"/>
    <x v="630"/>
    <n v="6456.88"/>
    <n v="6312.5076799999997"/>
    <n v="49.434693645388641"/>
  </r>
  <r>
    <s v="ORD-2025-728935"/>
    <x v="473"/>
    <d v="2025-03-10T00:00:00"/>
    <s v="QUARTER 1"/>
    <x v="13"/>
    <x v="4"/>
    <s v="LAP-3017"/>
    <n v="51.86"/>
    <n v="45.98"/>
    <n v="0.17299999999999999"/>
    <n v="7"/>
    <x v="631"/>
    <n v="363.02"/>
    <n v="-96.841780000000028"/>
    <n v="-36.382308064123372"/>
  </r>
  <r>
    <m/>
    <x v="474"/>
    <m/>
    <m/>
    <x v="15"/>
    <x v="7"/>
    <m/>
    <m/>
    <m/>
    <m/>
    <m/>
    <x v="632"/>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RD-2024-275203"/>
    <d v="2024-03-11T00:00:00"/>
    <d v="2024-04-06T00:00:00"/>
    <s v="QUARTER 1"/>
    <x v="0"/>
    <x v="0"/>
    <x v="0"/>
    <n v="279.24"/>
    <n v="608.9"/>
    <n v="0.112"/>
    <n v="9"/>
    <n v="4866.3287999999993"/>
  </r>
  <r>
    <s v="ORD-2024-358795"/>
    <d v="2024-10-22T00:00:00"/>
    <d v="2024-10-23T00:00:00"/>
    <s v="QUARTER 4"/>
    <x v="1"/>
    <x v="1"/>
    <x v="1"/>
    <n v="1084.3900000000001"/>
    <n v="759.33"/>
    <n v="0.23699999999999999"/>
    <n v="31"/>
    <n v="17960.432489999999"/>
  </r>
  <r>
    <s v="ORD-2023-373538"/>
    <d v="2023-02-28T00:00:00"/>
    <d v="2023-03-25T00:00:00"/>
    <s v="QUARTER 1"/>
    <x v="2"/>
    <x v="2"/>
    <x v="2"/>
    <n v="1460.76"/>
    <n v="1430"/>
    <n v="0.13100000000000001"/>
    <n v="12"/>
    <n v="14912.039999999999"/>
  </r>
  <r>
    <s v="ORD-2025-168148"/>
    <d v="2025-03-29T00:00:00"/>
    <d v="2025-04-02T00:00:00"/>
    <s v="QUARTER 1"/>
    <x v="3"/>
    <x v="3"/>
    <x v="3"/>
    <n v="259.93"/>
    <n v="255.94"/>
    <n v="7.1999999999999995E-2"/>
    <n v="22"/>
    <n v="5225.2710400000005"/>
  </r>
  <r>
    <s v="ORD-2023-824839"/>
    <d v="2023-12-06T00:00:00"/>
    <d v="2023-12-31T00:00:00"/>
    <s v="QUARTER 4"/>
    <x v="4"/>
    <x v="1"/>
    <x v="4"/>
    <n v="663.03"/>
    <n v="813.51"/>
    <n v="0.10199999999999999"/>
    <n v="15"/>
    <n v="10957.9797"/>
  </r>
  <r>
    <s v="ORD-2023-723587"/>
    <d v="2023-01-02T00:00:00"/>
    <d v="2023-01-05T00:00:00"/>
    <s v="QUARTER 1"/>
    <x v="5"/>
    <x v="4"/>
    <x v="5"/>
    <n v="315.87"/>
    <n v="591.67999999999995"/>
    <n v="0"/>
    <n v="7"/>
    <n v="4141.7599999999993"/>
  </r>
  <r>
    <s v="ORD-2024-336584"/>
    <d v="2024-12-27T00:00:00"/>
    <d v="2025-01-14T00:00:00"/>
    <s v="QUARTER 4"/>
    <x v="6"/>
    <x v="5"/>
    <x v="6"/>
    <n v="586.07000000000005"/>
    <n v="845.97"/>
    <n v="0.14699999999999999"/>
    <n v="4"/>
    <n v="2886.4496399999998"/>
  </r>
  <r>
    <s v="ORD-2023-112666"/>
    <d v="2023-01-13T00:00:00"/>
    <d v="2023-01-15T00:00:00"/>
    <s v="QUARTER 1"/>
    <x v="7"/>
    <x v="1"/>
    <x v="7"/>
    <n v="28.38"/>
    <n v="47.22"/>
    <n v="0.19400000000000001"/>
    <n v="18"/>
    <n v="685.06776000000002"/>
  </r>
  <r>
    <s v="ORD-2024-589570"/>
    <d v="2024-05-04T00:00:00"/>
    <d v="2024-05-29T00:00:00"/>
    <s v="QUARTER 2"/>
    <x v="7"/>
    <x v="5"/>
    <x v="8"/>
    <n v="1295.3399999999999"/>
    <n v="2530.81"/>
    <n v="3.1E-2"/>
    <n v="6"/>
    <n v="14714.12934"/>
  </r>
  <r>
    <s v="ORD-2025-997421"/>
    <d v="2025-05-21T00:00:00"/>
    <d v="2025-06-09T00:00:00"/>
    <s v="QUARTER 2"/>
    <x v="8"/>
    <x v="0"/>
    <x v="9"/>
    <n v="1331.38"/>
    <n v="2309.56"/>
    <n v="0.14899999999999999"/>
    <n v="31"/>
    <n v="60928.502359999999"/>
  </r>
  <r>
    <s v="ORD-2024-210687"/>
    <d v="2024-01-28T00:00:00"/>
    <d v="2024-02-09T00:00:00"/>
    <s v="QUARTER 1"/>
    <x v="3"/>
    <x v="6"/>
    <x v="10"/>
    <n v="644.16999999999996"/>
    <n v="700.12"/>
    <n v="6.0000000000000001E-3"/>
    <n v="23"/>
    <n v="16006.14344"/>
  </r>
  <r>
    <s v="ORD-2025-515515"/>
    <d v="2025-01-03T00:00:00"/>
    <d v="2025-01-23T00:00:00"/>
    <s v="QUARTER 1"/>
    <x v="9"/>
    <x v="3"/>
    <x v="11"/>
    <n v="908.6"/>
    <n v="691.37"/>
    <n v="0.25"/>
    <n v="20"/>
    <n v="10370.549999999999"/>
  </r>
  <r>
    <s v="ORD-2025-487261"/>
    <d v="2025-03-06T00:00:00"/>
    <d v="2025-03-31T00:00:00"/>
    <s v="QUARTER 1"/>
    <x v="1"/>
    <x v="0"/>
    <x v="12"/>
    <n v="331.57"/>
    <n v="548.4"/>
    <n v="9.4E-2"/>
    <n v="10"/>
    <n v="4968.5039999999999"/>
  </r>
  <r>
    <s v="ORD-2024-890180"/>
    <d v="2024-01-20T00:00:00"/>
    <d v="2024-02-13T00:00:00"/>
    <s v="QUARTER 1"/>
    <x v="10"/>
    <x v="1"/>
    <x v="13"/>
    <n v="643.53"/>
    <n v="1439.01"/>
    <n v="0"/>
    <n v="15"/>
    <n v="21585.15"/>
  </r>
  <r>
    <s v="ORD-2025-840976"/>
    <d v="2025-09-01T00:00:00"/>
    <d v="2025-09-30T00:00:00"/>
    <s v="QUARTER 3"/>
    <x v="11"/>
    <x v="6"/>
    <x v="14"/>
    <n v="780.59"/>
    <n v="631.57000000000005"/>
    <n v="0"/>
    <n v="12"/>
    <n v="7578.84"/>
  </r>
  <r>
    <s v="ORD-2023-937291"/>
    <d v="2023-04-22T00:00:00"/>
    <d v="2023-04-22T00:00:00"/>
    <s v="QUARTER 2"/>
    <x v="6"/>
    <x v="4"/>
    <x v="15"/>
    <n v="756.51"/>
    <n v="850.8"/>
    <n v="7.3999999999999996E-2"/>
    <n v="9"/>
    <n v="7090.5672000000004"/>
  </r>
  <r>
    <s v="ORD-2024-206081"/>
    <d v="2024-12-10T00:00:00"/>
    <d v="2025-01-08T00:00:00"/>
    <s v="QUARTER 4"/>
    <x v="11"/>
    <x v="1"/>
    <x v="16"/>
    <n v="891.08"/>
    <n v="1040.0999999999999"/>
    <n v="0.109"/>
    <n v="28"/>
    <n v="25948.414799999995"/>
  </r>
  <r>
    <s v="ORD-2025-233883"/>
    <d v="2025-09-08T00:00:00"/>
    <d v="2025-09-16T00:00:00"/>
    <s v="QUARTER 3"/>
    <x v="0"/>
    <x v="3"/>
    <x v="17"/>
    <n v="1225.57"/>
    <n v="2705.57"/>
    <n v="0.183"/>
    <n v="16"/>
    <n v="35367.211040000002"/>
  </r>
  <r>
    <s v="ORD-2025-843974"/>
    <d v="2025-07-20T00:00:00"/>
    <d v="2025-08-05T00:00:00"/>
    <s v="QUARTER 3"/>
    <x v="3"/>
    <x v="6"/>
    <x v="18"/>
    <n v="1068.17"/>
    <n v="2375.37"/>
    <n v="0.109"/>
    <n v="18"/>
    <n v="38096.18406"/>
  </r>
  <r>
    <s v="ORD-2025-745263"/>
    <d v="2025-05-19T00:00:00"/>
    <d v="2025-05-21T00:00:00"/>
    <s v="QUARTER 2"/>
    <x v="12"/>
    <x v="4"/>
    <x v="19"/>
    <n v="1015.16"/>
    <n v="2148.14"/>
    <n v="3.7999999999999999E-2"/>
    <n v="19"/>
    <n v="39263.70291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17FAF5-05FA-4A2B-B362-8F14EB5003C9}" name="PivotTable3"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I17"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8">
    <i>
      <x/>
    </i>
    <i>
      <x v="1"/>
    </i>
    <i>
      <x v="2"/>
    </i>
    <i>
      <x v="3"/>
    </i>
    <i>
      <x v="4"/>
    </i>
    <i>
      <x v="5"/>
    </i>
    <i>
      <x v="6"/>
    </i>
    <i t="grand">
      <x/>
    </i>
  </colItems>
  <dataFields count="1">
    <dataField name="Count of Lead time date" fld="2" subtotal="count" baseField="0" baseItem="0"/>
  </dataField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Lead time date"/>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aging table!$A$1:$R$633">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F5D39B-7F3E-4775-943D-7D16DCB25617}"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7:E45" firstHeaderRow="0" firstDataRow="1" firstDataCol="1"/>
  <pivotFields count="12">
    <pivotField showAll="0"/>
    <pivotField numFmtId="166" showAll="0"/>
    <pivotField numFmtId="166" showAll="0"/>
    <pivotField showAll="0"/>
    <pivotField showAll="0">
      <items count="14">
        <item x="8"/>
        <item x="5"/>
        <item x="0"/>
        <item x="6"/>
        <item x="9"/>
        <item x="3"/>
        <item x="10"/>
        <item x="2"/>
        <item x="1"/>
        <item x="11"/>
        <item x="4"/>
        <item x="12"/>
        <item x="7"/>
        <item t="default"/>
      </items>
    </pivotField>
    <pivotField axis="axisRow" showAll="0">
      <items count="8">
        <item x="6"/>
        <item x="0"/>
        <item x="4"/>
        <item x="5"/>
        <item x="2"/>
        <item x="3"/>
        <item x="1"/>
        <item t="default"/>
      </items>
    </pivotField>
    <pivotField showAll="0">
      <items count="21">
        <item x="5"/>
        <item x="14"/>
        <item x="10"/>
        <item x="18"/>
        <item x="12"/>
        <item x="9"/>
        <item x="0"/>
        <item x="15"/>
        <item x="19"/>
        <item x="8"/>
        <item x="6"/>
        <item x="2"/>
        <item x="17"/>
        <item x="3"/>
        <item x="11"/>
        <item x="7"/>
        <item x="16"/>
        <item x="4"/>
        <item x="13"/>
        <item x="1"/>
        <item t="default"/>
      </items>
    </pivotField>
    <pivotField numFmtId="1" showAll="0"/>
    <pivotField numFmtId="1" showAll="0"/>
    <pivotField dataField="1" numFmtId="9" showAll="0"/>
    <pivotField numFmtId="1" showAll="0"/>
    <pivotField dataField="1" numFmtId="1" showAll="0"/>
  </pivotFields>
  <rowFields count="1">
    <field x="5"/>
  </rowFields>
  <rowItems count="8">
    <i>
      <x/>
    </i>
    <i>
      <x v="1"/>
    </i>
    <i>
      <x v="2"/>
    </i>
    <i>
      <x v="3"/>
    </i>
    <i>
      <x v="4"/>
    </i>
    <i>
      <x v="5"/>
    </i>
    <i>
      <x v="6"/>
    </i>
    <i t="grand">
      <x/>
    </i>
  </rowItems>
  <colFields count="1">
    <field x="-2"/>
  </colFields>
  <colItems count="2">
    <i>
      <x/>
    </i>
    <i i="1">
      <x v="1"/>
    </i>
  </colItems>
  <dataFields count="2">
    <dataField name="Sum of DiscountPct" fld="9" baseField="0" baseItem="0"/>
    <dataField name="Sum of Gross Revenue" fld="11" baseField="0" baseItem="0"/>
  </dataFields>
  <chartFormats count="11">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5" count="1" selected="0">
            <x v="0"/>
          </reference>
        </references>
      </pivotArea>
    </chartFormat>
    <chartFormat chart="2" format="14">
      <pivotArea type="data" outline="0" fieldPosition="0">
        <references count="2">
          <reference field="4294967294" count="1" selected="0">
            <x v="0"/>
          </reference>
          <reference field="5" count="1" selected="0">
            <x v="1"/>
          </reference>
        </references>
      </pivotArea>
    </chartFormat>
    <chartFormat chart="2" format="15">
      <pivotArea type="data" outline="0" fieldPosition="0">
        <references count="2">
          <reference field="4294967294" count="1" selected="0">
            <x v="0"/>
          </reference>
          <reference field="5" count="1" selected="0">
            <x v="2"/>
          </reference>
        </references>
      </pivotArea>
    </chartFormat>
    <chartFormat chart="2" format="16">
      <pivotArea type="data" outline="0" fieldPosition="0">
        <references count="2">
          <reference field="4294967294" count="1" selected="0">
            <x v="0"/>
          </reference>
          <reference field="5" count="1" selected="0">
            <x v="3"/>
          </reference>
        </references>
      </pivotArea>
    </chartFormat>
    <chartFormat chart="2" format="17">
      <pivotArea type="data" outline="0" fieldPosition="0">
        <references count="2">
          <reference field="4294967294" count="1" selected="0">
            <x v="0"/>
          </reference>
          <reference field="5" count="1" selected="0">
            <x v="4"/>
          </reference>
        </references>
      </pivotArea>
    </chartFormat>
    <chartFormat chart="2" format="18">
      <pivotArea type="data" outline="0" fieldPosition="0">
        <references count="2">
          <reference field="4294967294" count="1" selected="0">
            <x v="0"/>
          </reference>
          <reference field="5" count="1" selected="0">
            <x v="5"/>
          </reference>
        </references>
      </pivotArea>
    </chartFormat>
    <chartFormat chart="2" format="19">
      <pivotArea type="data" outline="0" fieldPosition="0">
        <references count="2">
          <reference field="4294967294" count="1" selected="0">
            <x v="0"/>
          </reference>
          <reference field="5" count="1" selected="0">
            <x v="6"/>
          </reference>
        </references>
      </pivotArea>
    </chartFormat>
    <chartFormat chart="2"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404CE2-6F02-4D21-AB89-E55C4BBE5BBA}"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7">
    <pivotField showAll="0"/>
    <pivotField showAll="0">
      <items count="15">
        <item x="0"/>
        <item x="1"/>
        <item x="2"/>
        <item x="3"/>
        <item x="4"/>
        <item x="5"/>
        <item x="6"/>
        <item x="7"/>
        <item x="8"/>
        <item x="9"/>
        <item x="10"/>
        <item x="11"/>
        <item x="12"/>
        <item x="13"/>
        <item t="default"/>
      </items>
    </pivotField>
    <pivotField showAll="0"/>
    <pivotField showAll="0"/>
    <pivotField showAll="0">
      <items count="17">
        <item x="8"/>
        <item x="5"/>
        <item x="0"/>
        <item x="14"/>
        <item x="6"/>
        <item x="9"/>
        <item x="3"/>
        <item x="10"/>
        <item x="2"/>
        <item x="1"/>
        <item x="11"/>
        <item x="4"/>
        <item x="12"/>
        <item x="13"/>
        <item x="7"/>
        <item x="15"/>
        <item t="default"/>
      </items>
    </pivotField>
    <pivotField axis="axisRow" showAll="0">
      <items count="9">
        <item x="6"/>
        <item x="0"/>
        <item x="4"/>
        <item x="5"/>
        <item x="2"/>
        <item x="3"/>
        <item x="1"/>
        <item x="7"/>
        <item t="default"/>
      </items>
    </pivotField>
    <pivotField showAll="0"/>
    <pivotField showAll="0"/>
    <pivotField showAll="0"/>
    <pivotField showAll="0"/>
    <pivotField showAll="0"/>
    <pivotField dataField="1" showAll="0">
      <items count="634">
        <item x="617"/>
        <item x="180"/>
        <item x="112"/>
        <item x="298"/>
        <item x="286"/>
        <item x="172"/>
        <item x="493"/>
        <item x="96"/>
        <item x="54"/>
        <item x="631"/>
        <item x="177"/>
        <item x="586"/>
        <item x="389"/>
        <item x="575"/>
        <item x="106"/>
        <item x="83"/>
        <item x="532"/>
        <item x="109"/>
        <item x="263"/>
        <item x="119"/>
        <item x="51"/>
        <item x="247"/>
        <item x="531"/>
        <item x="89"/>
        <item x="230"/>
        <item x="282"/>
        <item x="7"/>
        <item x="323"/>
        <item x="418"/>
        <item x="243"/>
        <item x="116"/>
        <item x="572"/>
        <item x="127"/>
        <item x="519"/>
        <item x="311"/>
        <item x="221"/>
        <item x="461"/>
        <item x="476"/>
        <item x="517"/>
        <item x="620"/>
        <item x="602"/>
        <item x="291"/>
        <item x="341"/>
        <item x="354"/>
        <item x="139"/>
        <item x="114"/>
        <item x="490"/>
        <item x="305"/>
        <item x="87"/>
        <item x="108"/>
        <item x="460"/>
        <item x="26"/>
        <item x="211"/>
        <item x="582"/>
        <item x="464"/>
        <item x="551"/>
        <item x="463"/>
        <item x="445"/>
        <item x="434"/>
        <item x="174"/>
        <item x="412"/>
        <item x="124"/>
        <item x="609"/>
        <item x="113"/>
        <item x="526"/>
        <item x="347"/>
        <item x="217"/>
        <item x="169"/>
        <item x="621"/>
        <item x="326"/>
        <item x="257"/>
        <item x="53"/>
        <item x="391"/>
        <item x="330"/>
        <item x="432"/>
        <item x="128"/>
        <item x="466"/>
        <item x="608"/>
        <item x="439"/>
        <item x="232"/>
        <item x="6"/>
        <item x="245"/>
        <item x="318"/>
        <item x="338"/>
        <item x="597"/>
        <item x="344"/>
        <item x="297"/>
        <item x="540"/>
        <item x="570"/>
        <item x="133"/>
        <item x="511"/>
        <item x="39"/>
        <item x="146"/>
        <item x="248"/>
        <item x="307"/>
        <item x="327"/>
        <item x="239"/>
        <item x="584"/>
        <item x="28"/>
        <item x="508"/>
        <item x="194"/>
        <item x="285"/>
        <item x="27"/>
        <item x="488"/>
        <item x="462"/>
        <item x="358"/>
        <item x="373"/>
        <item x="350"/>
        <item x="370"/>
        <item x="152"/>
        <item x="5"/>
        <item x="477"/>
        <item x="565"/>
        <item x="296"/>
        <item x="579"/>
        <item x="137"/>
        <item x="258"/>
        <item x="193"/>
        <item x="598"/>
        <item x="131"/>
        <item x="179"/>
        <item x="74"/>
        <item x="240"/>
        <item x="222"/>
        <item x="369"/>
        <item x="59"/>
        <item x="571"/>
        <item x="201"/>
        <item x="408"/>
        <item x="495"/>
        <item x="543"/>
        <item x="481"/>
        <item x="57"/>
        <item x="361"/>
        <item x="546"/>
        <item x="186"/>
        <item x="334"/>
        <item x="0"/>
        <item x="79"/>
        <item x="12"/>
        <item x="314"/>
        <item x="627"/>
        <item x="483"/>
        <item x="486"/>
        <item x="513"/>
        <item x="3"/>
        <item x="403"/>
        <item x="233"/>
        <item x="410"/>
        <item x="98"/>
        <item x="82"/>
        <item x="308"/>
        <item x="604"/>
        <item x="94"/>
        <item x="227"/>
        <item x="436"/>
        <item x="447"/>
        <item x="333"/>
        <item x="161"/>
        <item x="593"/>
        <item x="118"/>
        <item x="52"/>
        <item x="231"/>
        <item x="304"/>
        <item x="443"/>
        <item x="103"/>
        <item x="599"/>
        <item x="485"/>
        <item x="277"/>
        <item x="581"/>
        <item x="328"/>
        <item x="101"/>
        <item x="71"/>
        <item x="524"/>
        <item x="254"/>
        <item x="218"/>
        <item x="378"/>
        <item x="35"/>
        <item x="491"/>
        <item x="238"/>
        <item x="206"/>
        <item x="578"/>
        <item x="561"/>
        <item x="168"/>
        <item x="75"/>
        <item x="411"/>
        <item x="268"/>
        <item x="212"/>
        <item x="605"/>
        <item x="15"/>
        <item x="178"/>
        <item x="332"/>
        <item x="271"/>
        <item x="46"/>
        <item x="580"/>
        <item x="156"/>
        <item x="270"/>
        <item x="363"/>
        <item x="437"/>
        <item x="293"/>
        <item x="520"/>
        <item x="501"/>
        <item x="229"/>
        <item x="601"/>
        <item x="321"/>
        <item x="492"/>
        <item x="259"/>
        <item x="14"/>
        <item x="458"/>
        <item x="269"/>
        <item x="182"/>
        <item x="130"/>
        <item x="216"/>
        <item x="536"/>
        <item x="404"/>
        <item x="214"/>
        <item x="457"/>
        <item x="150"/>
        <item x="417"/>
        <item x="303"/>
        <item x="596"/>
        <item x="162"/>
        <item x="262"/>
        <item x="141"/>
        <item x="509"/>
        <item x="90"/>
        <item x="525"/>
        <item x="473"/>
        <item x="132"/>
        <item x="198"/>
        <item x="594"/>
        <item x="563"/>
        <item x="275"/>
        <item x="189"/>
        <item x="25"/>
        <item x="503"/>
        <item x="498"/>
        <item x="68"/>
        <item x="183"/>
        <item x="191"/>
        <item x="331"/>
        <item x="315"/>
        <item x="294"/>
        <item x="279"/>
        <item x="155"/>
        <item x="125"/>
        <item x="171"/>
        <item x="69"/>
        <item x="343"/>
        <item x="590"/>
        <item x="316"/>
        <item x="510"/>
        <item x="612"/>
        <item x="530"/>
        <item x="73"/>
        <item x="419"/>
        <item x="386"/>
        <item x="489"/>
        <item x="32"/>
        <item x="241"/>
        <item x="136"/>
        <item x="446"/>
        <item x="246"/>
        <item x="30"/>
        <item x="518"/>
        <item x="325"/>
        <item x="309"/>
        <item x="301"/>
        <item x="143"/>
        <item x="421"/>
        <item x="92"/>
        <item x="564"/>
        <item x="504"/>
        <item x="610"/>
        <item x="11"/>
        <item x="158"/>
        <item x="185"/>
        <item x="470"/>
        <item x="78"/>
        <item x="289"/>
        <item x="615"/>
        <item x="558"/>
        <item x="41"/>
        <item x="70"/>
        <item x="43"/>
        <item x="623"/>
        <item x="616"/>
        <item x="545"/>
        <item x="123"/>
        <item x="515"/>
        <item x="502"/>
        <item x="416"/>
        <item x="22"/>
        <item x="549"/>
        <item x="62"/>
        <item x="4"/>
        <item x="154"/>
        <item x="312"/>
        <item x="393"/>
        <item x="197"/>
        <item x="380"/>
        <item x="527"/>
        <item x="274"/>
        <item x="283"/>
        <item x="591"/>
        <item x="249"/>
        <item x="88"/>
        <item x="164"/>
        <item x="494"/>
        <item x="533"/>
        <item x="453"/>
        <item x="37"/>
        <item x="134"/>
        <item x="589"/>
        <item x="105"/>
        <item x="576"/>
        <item x="65"/>
        <item x="250"/>
        <item x="163"/>
        <item x="349"/>
        <item x="244"/>
        <item x="449"/>
        <item x="104"/>
        <item x="167"/>
        <item x="450"/>
        <item x="265"/>
        <item x="441"/>
        <item x="299"/>
        <item x="364"/>
        <item x="630"/>
        <item x="381"/>
        <item x="145"/>
        <item x="430"/>
        <item x="433"/>
        <item x="399"/>
        <item x="281"/>
        <item x="559"/>
        <item x="85"/>
        <item x="398"/>
        <item x="33"/>
        <item x="560"/>
        <item x="147"/>
        <item x="405"/>
        <item x="428"/>
        <item x="220"/>
        <item x="345"/>
        <item x="102"/>
        <item x="368"/>
        <item x="606"/>
        <item x="577"/>
        <item x="626"/>
        <item x="388"/>
        <item x="544"/>
        <item x="86"/>
        <item x="467"/>
        <item x="234"/>
        <item x="67"/>
        <item x="395"/>
        <item x="166"/>
        <item x="574"/>
        <item x="420"/>
        <item x="170"/>
        <item x="8"/>
        <item x="455"/>
        <item x="359"/>
        <item x="148"/>
        <item x="50"/>
        <item x="595"/>
        <item x="2"/>
        <item x="200"/>
        <item x="38"/>
        <item x="535"/>
        <item x="215"/>
        <item x="384"/>
        <item x="507"/>
        <item x="377"/>
        <item x="425"/>
        <item x="472"/>
        <item x="224"/>
        <item x="284"/>
        <item x="547"/>
        <item x="176"/>
        <item x="208"/>
        <item x="554"/>
        <item x="10"/>
        <item x="66"/>
        <item x="122"/>
        <item x="129"/>
        <item x="523"/>
        <item x="413"/>
        <item x="390"/>
        <item x="335"/>
        <item x="469"/>
        <item x="317"/>
        <item x="351"/>
        <item x="499"/>
        <item x="228"/>
        <item x="371"/>
        <item x="402"/>
        <item x="340"/>
        <item x="235"/>
        <item x="401"/>
        <item x="280"/>
        <item x="251"/>
        <item x="566"/>
        <item x="267"/>
        <item x="252"/>
        <item x="400"/>
        <item x="209"/>
        <item x="44"/>
        <item x="1"/>
        <item x="261"/>
        <item x="611"/>
        <item x="210"/>
        <item x="81"/>
        <item x="415"/>
        <item x="614"/>
        <item x="367"/>
        <item x="397"/>
        <item x="552"/>
        <item x="36"/>
        <item x="290"/>
        <item x="256"/>
        <item x="573"/>
        <item x="474"/>
        <item x="91"/>
        <item x="190"/>
        <item x="366"/>
        <item x="541"/>
        <item x="451"/>
        <item x="427"/>
        <item x="387"/>
        <item x="394"/>
        <item x="21"/>
        <item x="287"/>
        <item x="342"/>
        <item x="93"/>
        <item x="29"/>
        <item x="553"/>
        <item x="72"/>
        <item x="23"/>
        <item x="500"/>
        <item x="538"/>
        <item x="295"/>
        <item x="440"/>
        <item x="456"/>
        <item x="84"/>
        <item x="407"/>
        <item x="151"/>
        <item x="225"/>
        <item x="365"/>
        <item x="13"/>
        <item x="444"/>
        <item x="196"/>
        <item x="484"/>
        <item x="160"/>
        <item x="385"/>
        <item x="516"/>
        <item x="320"/>
        <item x="406"/>
        <item x="522"/>
        <item x="479"/>
        <item x="585"/>
        <item x="260"/>
        <item x="121"/>
        <item x="454"/>
        <item x="355"/>
        <item x="292"/>
        <item x="409"/>
        <item x="107"/>
        <item x="452"/>
        <item x="20"/>
        <item x="157"/>
        <item x="255"/>
        <item x="213"/>
        <item x="438"/>
        <item x="459"/>
        <item x="192"/>
        <item x="115"/>
        <item x="24"/>
        <item x="568"/>
        <item x="587"/>
        <item x="618"/>
        <item x="497"/>
        <item x="468"/>
        <item x="202"/>
        <item x="253"/>
        <item x="99"/>
        <item x="204"/>
        <item x="300"/>
        <item x="144"/>
        <item x="16"/>
        <item x="324"/>
        <item x="339"/>
        <item x="205"/>
        <item x="31"/>
        <item x="64"/>
        <item x="184"/>
        <item x="352"/>
        <item x="187"/>
        <item x="288"/>
        <item x="348"/>
        <item x="475"/>
        <item x="435"/>
        <item x="34"/>
        <item x="135"/>
        <item x="110"/>
        <item x="61"/>
        <item x="329"/>
        <item x="188"/>
        <item x="219"/>
        <item x="336"/>
        <item x="207"/>
        <item x="487"/>
        <item x="607"/>
        <item x="159"/>
        <item x="273"/>
        <item x="423"/>
        <item x="153"/>
        <item x="56"/>
        <item x="550"/>
        <item x="111"/>
        <item x="622"/>
        <item x="426"/>
        <item x="226"/>
        <item x="42"/>
        <item x="542"/>
        <item x="496"/>
        <item x="310"/>
        <item x="374"/>
        <item x="195"/>
        <item x="442"/>
        <item x="414"/>
        <item x="173"/>
        <item x="55"/>
        <item x="548"/>
        <item x="142"/>
        <item x="372"/>
        <item x="505"/>
        <item x="45"/>
        <item x="625"/>
        <item x="628"/>
        <item x="77"/>
        <item x="562"/>
        <item x="379"/>
        <item x="514"/>
        <item x="529"/>
        <item x="555"/>
        <item x="60"/>
        <item x="600"/>
        <item x="242"/>
        <item x="97"/>
        <item x="569"/>
        <item x="49"/>
        <item x="272"/>
        <item x="506"/>
        <item x="353"/>
        <item x="278"/>
        <item x="360"/>
        <item x="17"/>
        <item x="76"/>
        <item x="138"/>
        <item x="48"/>
        <item x="482"/>
        <item x="471"/>
        <item x="236"/>
        <item x="382"/>
        <item x="18"/>
        <item x="375"/>
        <item x="337"/>
        <item x="266"/>
        <item x="19"/>
        <item x="120"/>
        <item x="322"/>
        <item x="302"/>
        <item x="603"/>
        <item x="264"/>
        <item x="313"/>
        <item x="629"/>
        <item x="480"/>
        <item x="583"/>
        <item x="40"/>
        <item x="429"/>
        <item x="181"/>
        <item x="619"/>
        <item x="478"/>
        <item x="534"/>
        <item x="149"/>
        <item x="306"/>
        <item x="95"/>
        <item x="376"/>
        <item x="356"/>
        <item x="567"/>
        <item x="448"/>
        <item x="556"/>
        <item x="383"/>
        <item x="203"/>
        <item x="392"/>
        <item x="357"/>
        <item x="624"/>
        <item x="512"/>
        <item x="557"/>
        <item x="537"/>
        <item x="592"/>
        <item x="100"/>
        <item x="319"/>
        <item x="199"/>
        <item x="396"/>
        <item x="431"/>
        <item x="424"/>
        <item x="528"/>
        <item x="80"/>
        <item x="9"/>
        <item x="58"/>
        <item x="521"/>
        <item x="126"/>
        <item x="117"/>
        <item x="539"/>
        <item x="223"/>
        <item x="588"/>
        <item x="63"/>
        <item x="346"/>
        <item x="276"/>
        <item x="613"/>
        <item x="362"/>
        <item x="465"/>
        <item x="165"/>
        <item x="140"/>
        <item x="175"/>
        <item x="422"/>
        <item x="47"/>
        <item x="237"/>
        <item x="632"/>
        <item t="default"/>
      </items>
    </pivotField>
    <pivotField showAll="0"/>
    <pivotField showAll="0"/>
    <pivotField showAll="0"/>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5"/>
    <field x="5"/>
  </rowFields>
  <rowItems count="6">
    <i>
      <x/>
    </i>
    <i>
      <x v="1"/>
    </i>
    <i>
      <x v="2"/>
    </i>
    <i>
      <x v="3"/>
    </i>
    <i>
      <x v="4"/>
    </i>
    <i t="grand">
      <x/>
    </i>
  </rowItems>
  <colItems count="1">
    <i/>
  </colItems>
  <dataFields count="1">
    <dataField name="Average of Gross Revenue" fld="11" subtotal="average" baseField="15"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D4212A-16E9-4640-9821-416B02EDC973}" name="PivotTable6" cacheId="1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23" firstHeaderRow="1" firstDataRow="5" firstDataCol="1" rowPageCount="1" colPageCount="1"/>
  <pivotFields count="8">
    <pivotField axis="axisRow" allDrilled="1" subtotalTop="0" showAll="0" sortType="ascending"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s>
    </pivotField>
    <pivotField axis="axisCol"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3">
        <item x="0"/>
        <item x="1"/>
        <item x="2"/>
      </items>
    </pivotField>
    <pivotField axis="axisCol" allDrilled="1" subtotalTop="0" showAll="0" dataSourceSort="1" defaultSubtotal="0">
      <items count="3">
        <item x="0" e="0"/>
        <item x="1" e="0"/>
        <item x="2" e="0"/>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4">
    <field x="4"/>
    <field x="3"/>
    <field x="2"/>
    <field x="1"/>
  </colFields>
  <colItems count="4">
    <i>
      <x/>
    </i>
    <i>
      <x v="1"/>
    </i>
    <i>
      <x v="2"/>
    </i>
    <i t="grand">
      <x/>
    </i>
  </colItems>
  <pageFields count="1">
    <pageField fld="5" hier="15" name="[Range 1].[ProductCategory].[All]" cap="All"/>
  </pageFields>
  <dataFields count="1">
    <dataField name="Average of Gross Revenue" fld="6" subtotal="average" baseField="0" baseItem="0" numFmtId="1"/>
  </dataFields>
  <formats count="7">
    <format dxfId="0">
      <pivotArea field="4" type="button" dataOnly="0" labelOnly="1" outline="0" axis="axisCol" fieldPosition="0"/>
    </format>
    <format dxfId="1">
      <pivotArea outline="0" fieldPosition="0">
        <references count="1">
          <reference field="4294967294" count="1">
            <x v="0"/>
          </reference>
        </references>
      </pivotArea>
    </format>
    <format dxfId="2">
      <pivotArea dataOnly="0" fieldPosition="0">
        <references count="1">
          <reference field="0" count="1">
            <x v="3"/>
          </reference>
        </references>
      </pivotArea>
    </format>
    <format dxfId="3">
      <pivotArea collapsedLevelsAreSubtotals="1" fieldPosition="0">
        <references count="1">
          <reference field="0" count="3">
            <x v="3"/>
            <x v="8"/>
            <x v="13"/>
          </reference>
        </references>
      </pivotArea>
    </format>
    <format dxfId="4">
      <pivotArea dataOnly="0" labelOnly="1" fieldPosition="0">
        <references count="1">
          <reference field="0" count="3">
            <x v="3"/>
            <x v="8"/>
            <x v="13"/>
          </reference>
        </references>
      </pivotArea>
    </format>
    <format dxfId="5">
      <pivotArea collapsedLevelsAreSubtotals="1" fieldPosition="0">
        <references count="1">
          <reference field="0" count="3">
            <x v="0"/>
            <x v="10"/>
            <x v="12"/>
          </reference>
        </references>
      </pivotArea>
    </format>
    <format dxfId="6">
      <pivotArea dataOnly="0" labelOnly="1" fieldPosition="0">
        <references count="1">
          <reference field="0" count="3">
            <x v="0"/>
            <x v="10"/>
            <x v="12"/>
          </reference>
        </references>
      </pivotArea>
    </format>
  </formats>
  <conditionalFormats count="3">
    <conditionalFormat priority="1">
      <pivotAreas count="1">
        <pivotArea grandCol="1" outline="0" fieldPosition="0"/>
      </pivotAreas>
    </conditionalFormat>
    <conditionalFormat priority="2">
      <pivotAreas count="1">
        <pivotArea grandCol="1" outline="0" fieldPosition="0"/>
      </pivotAreas>
    </conditionalFormat>
    <conditionalFormat priority="3">
      <pivotAreas count="1">
        <pivotArea grandCol="1" outline="0" fieldPosition="0"/>
      </pivotAreas>
    </conditionalFormat>
  </conditional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 2].[Region].&amp;[America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Gross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4">
    <colHierarchyUsage hierarchyUsage="25"/>
    <colHierarchyUsage hierarchyUsage="26"/>
    <colHierarchyUsage hierarchyUsage="27"/>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culations!$A$1:$O$633">
        <x15:activeTabTopLevelEntity name="[Range 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C08561-ABFC-49BD-B10B-A9185DE59773}" name="PivotTable3" cacheId="1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K13" firstHeaderRow="1" firstDataRow="3"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8">
    <i>
      <x/>
    </i>
    <i>
      <x v="1"/>
    </i>
    <i>
      <x v="2"/>
    </i>
    <i>
      <x v="3"/>
    </i>
    <i>
      <x v="4"/>
    </i>
    <i>
      <x v="5"/>
    </i>
    <i>
      <x v="6"/>
    </i>
    <i t="grand">
      <x/>
    </i>
  </rowItems>
  <colFields count="2">
    <field x="-2"/>
    <field x="3"/>
  </colFields>
  <colItems count="10">
    <i>
      <x/>
      <x/>
    </i>
    <i r="1">
      <x v="1"/>
    </i>
    <i r="1">
      <x v="2"/>
    </i>
    <i r="1">
      <x v="3"/>
    </i>
    <i i="1">
      <x v="1"/>
      <x/>
    </i>
    <i r="1" i="1">
      <x v="1"/>
    </i>
    <i r="1" i="1">
      <x v="2"/>
    </i>
    <i r="1" i="1">
      <x v="3"/>
    </i>
    <i t="grand">
      <x/>
    </i>
    <i t="grand" i="1">
      <x v="1"/>
    </i>
  </colItems>
  <dataFields count="2">
    <dataField name="Average of Gross Revenue" fld="2" subtotal="average" baseField="0" baseItem="1633669632" numFmtId="1"/>
    <dataField name="Count of SKU" fld="1" subtotal="count" baseField="0" baseItem="0"/>
  </dataFields>
  <formats count="2">
    <format dxfId="135">
      <pivotArea dataOnly="0" outline="0" axis="axisValues" fieldPosition="0"/>
    </format>
    <format dxfId="134">
      <pivotArea outline="0" fieldPosition="0">
        <references count="1">
          <reference field="4294967294" count="1">
            <x v="0"/>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2">
          <reference field="4294967294" count="1" selected="0">
            <x v="0"/>
          </reference>
          <reference field="3" count="1" selected="0">
            <x v="2"/>
          </reference>
        </references>
      </pivotArea>
    </chartFormat>
    <chartFormat chart="2" format="7" series="1">
      <pivotArea type="data" outline="0" fieldPosition="0">
        <references count="2">
          <reference field="4294967294" count="1" selected="0">
            <x v="0"/>
          </reference>
          <reference field="3" count="1" selected="0">
            <x v="3"/>
          </reference>
        </references>
      </pivotArea>
    </chartFormat>
    <chartFormat chart="2" format="8" series="1">
      <pivotArea type="data" outline="0" fieldPosition="0">
        <references count="2">
          <reference field="4294967294" count="1" selected="0">
            <x v="1"/>
          </reference>
          <reference field="3" count="1" selected="0">
            <x v="0"/>
          </reference>
        </references>
      </pivotArea>
    </chartFormat>
    <chartFormat chart="2" format="9" series="1">
      <pivotArea type="data" outline="0" fieldPosition="0">
        <references count="2">
          <reference field="4294967294" count="1" selected="0">
            <x v="1"/>
          </reference>
          <reference field="3" count="1" selected="0">
            <x v="1"/>
          </reference>
        </references>
      </pivotArea>
    </chartFormat>
    <chartFormat chart="2" format="10" series="1">
      <pivotArea type="data" outline="0" fieldPosition="0">
        <references count="2">
          <reference field="4294967294" count="1" selected="0">
            <x v="1"/>
          </reference>
          <reference field="3" count="1" selected="0">
            <x v="2"/>
          </reference>
        </references>
      </pivotArea>
    </chartFormat>
    <chartFormat chart="2" format="11" series="1">
      <pivotArea type="data" outline="0" fieldPosition="0">
        <references count="2">
          <reference field="4294967294" count="1" selected="0">
            <x v="1"/>
          </reference>
          <reference field="3" count="1" selected="0">
            <x v="3"/>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1"/>
          </reference>
          <reference field="3" count="1" selected="0">
            <x v="0"/>
          </reference>
        </references>
      </pivotArea>
    </chartFormat>
    <chartFormat chart="0" format="5" series="1">
      <pivotArea type="data" outline="0" fieldPosition="0">
        <references count="2">
          <reference field="4294967294" count="1" selected="0">
            <x v="1"/>
          </reference>
          <reference field="3" count="1" selected="0">
            <x v="1"/>
          </reference>
        </references>
      </pivotArea>
    </chartFormat>
    <chartFormat chart="0" format="6" series="1">
      <pivotArea type="data" outline="0" fieldPosition="0">
        <references count="2">
          <reference field="4294967294" count="1" selected="0">
            <x v="1"/>
          </reference>
          <reference field="3" count="1" selected="0">
            <x v="2"/>
          </reference>
        </references>
      </pivotArea>
    </chartFormat>
    <chartFormat chart="0" format="7" series="1">
      <pivotArea type="data" outline="0" fieldPosition="0">
        <references count="2">
          <reference field="4294967294" count="1" selected="0">
            <x v="1"/>
          </reference>
          <reference field="3" count="1" selected="0">
            <x v="3"/>
          </reference>
        </references>
      </pivotArea>
    </chartFormat>
  </chartFormats>
  <pivotHierarchies count="6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Gross Revenue"/>
    <pivotHierarchy dragToData="1"/>
    <pivotHierarchy dragToData="1" caption="Average of Gross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2" showRowHeaders="1" showColHeaders="1" showRowStripes="0" showColStripes="0" showLastColumn="1"/>
  <rowHierarchiesUsage count="1">
    <rowHierarchyUsage hierarchyUsage="0"/>
  </rowHierarchiesUsage>
  <colHierarchiesUsage count="2">
    <colHierarchyUsage hierarchyUsage="-2"/>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0AF452-D31F-4952-A64B-3837254A6D3F}" name="PivotTable2" cacheId="1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F10" firstHeaderRow="1" firstDataRow="2" firstDataCol="1" rowPageCount="1" colPageCount="1"/>
  <pivotFields count="5">
    <pivotField axis="axisRow" allDrilled="1" showAll="0" dataSourceSort="1" defaultAttributeDrillState="1">
      <items count="6">
        <item x="0"/>
        <item x="1"/>
        <item x="2"/>
        <item x="3"/>
        <item x="4"/>
        <item t="default"/>
      </items>
    </pivotField>
    <pivotField axis="axisCol"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6">
    <i>
      <x/>
    </i>
    <i>
      <x v="1"/>
    </i>
    <i>
      <x v="2"/>
    </i>
    <i>
      <x v="3"/>
    </i>
    <i>
      <x v="4"/>
    </i>
    <i t="grand">
      <x/>
    </i>
  </rowItems>
  <colFields count="1">
    <field x="1"/>
  </colFields>
  <colItems count="5">
    <i>
      <x/>
    </i>
    <i>
      <x v="1"/>
    </i>
    <i>
      <x v="2"/>
    </i>
    <i>
      <x v="3"/>
    </i>
    <i t="grand">
      <x/>
    </i>
  </colItems>
  <pageFields count="1">
    <pageField fld="2" hier="15" name="[Range 1].[ProductCategory].[All]" cap="All"/>
  </pageFields>
  <dataFields count="1">
    <dataField name="Sum of Gross profit" fld="4" baseField="0" baseItem="0" numFmtId="1"/>
  </dataFields>
  <chartFormats count="16">
    <chartFormat chart="0" format="4" series="1">
      <pivotArea type="data" outline="0" fieldPosition="0">
        <references count="1">
          <reference field="1" count="1" selected="0">
            <x v="0"/>
          </reference>
        </references>
      </pivotArea>
    </chartFormat>
    <chartFormat chart="0" format="5" series="1">
      <pivotArea type="data" outline="0" fieldPosition="0">
        <references count="1">
          <reference field="1" count="1" selected="0">
            <x v="1"/>
          </reference>
        </references>
      </pivotArea>
    </chartFormat>
    <chartFormat chart="0" format="6" series="1">
      <pivotArea type="data" outline="0" fieldPosition="0">
        <references count="1">
          <reference field="1" count="1" selected="0">
            <x v="2"/>
          </reference>
        </references>
      </pivotArea>
    </chartFormat>
    <chartFormat chart="0" format="7" series="1">
      <pivotArea type="data" outline="0" fieldPosition="0">
        <references count="1">
          <reference field="1" count="1" selected="0">
            <x v="3"/>
          </reference>
        </references>
      </pivotArea>
    </chartFormat>
    <chartFormat chart="0" format="8" series="1">
      <pivotArea type="data" outline="0" fieldPosition="0">
        <references count="2">
          <reference field="4294967294" count="1" selected="0">
            <x v="0"/>
          </reference>
          <reference field="1" count="1" selected="0">
            <x v="0"/>
          </reference>
        </references>
      </pivotArea>
    </chartFormat>
    <chartFormat chart="0" format="9" series="1">
      <pivotArea type="data" outline="0" fieldPosition="0">
        <references count="2">
          <reference field="4294967294" count="1" selected="0">
            <x v="0"/>
          </reference>
          <reference field="1" count="1" selected="0">
            <x v="1"/>
          </reference>
        </references>
      </pivotArea>
    </chartFormat>
    <chartFormat chart="0" format="10" series="1">
      <pivotArea type="data" outline="0" fieldPosition="0">
        <references count="2">
          <reference field="4294967294" count="1" selected="0">
            <x v="0"/>
          </reference>
          <reference field="1" count="1" selected="0">
            <x v="2"/>
          </reference>
        </references>
      </pivotArea>
    </chartFormat>
    <chartFormat chart="0" format="11" series="1">
      <pivotArea type="data" outline="0" fieldPosition="0">
        <references count="2">
          <reference field="4294967294" count="1" selected="0">
            <x v="0"/>
          </reference>
          <reference field="1" count="1" selected="0">
            <x v="3"/>
          </reference>
        </references>
      </pivotArea>
    </chartFormat>
    <chartFormat chart="1" format="12" series="1">
      <pivotArea type="data" outline="0" fieldPosition="0">
        <references count="2">
          <reference field="4294967294" count="1" selected="0">
            <x v="0"/>
          </reference>
          <reference field="1" count="1" selected="0">
            <x v="0"/>
          </reference>
        </references>
      </pivotArea>
    </chartFormat>
    <chartFormat chart="1" format="13" series="1">
      <pivotArea type="data" outline="0" fieldPosition="0">
        <references count="2">
          <reference field="4294967294" count="1" selected="0">
            <x v="0"/>
          </reference>
          <reference field="1" count="1" selected="0">
            <x v="1"/>
          </reference>
        </references>
      </pivotArea>
    </chartFormat>
    <chartFormat chart="1" format="14" series="1">
      <pivotArea type="data" outline="0" fieldPosition="0">
        <references count="2">
          <reference field="4294967294" count="1" selected="0">
            <x v="0"/>
          </reference>
          <reference field="1" count="1" selected="0">
            <x v="2"/>
          </reference>
        </references>
      </pivotArea>
    </chartFormat>
    <chartFormat chart="1" format="15" series="1">
      <pivotArea type="data" outline="0" fieldPosition="0">
        <references count="2">
          <reference field="4294967294" count="1" selected="0">
            <x v="0"/>
          </reference>
          <reference field="1" count="1" selected="0">
            <x v="3"/>
          </reference>
        </references>
      </pivotArea>
    </chartFormat>
    <chartFormat chart="7" format="16" series="1">
      <pivotArea type="data" outline="0" fieldPosition="0">
        <references count="2">
          <reference field="4294967294" count="1" selected="0">
            <x v="0"/>
          </reference>
          <reference field="1" count="1" selected="0">
            <x v="0"/>
          </reference>
        </references>
      </pivotArea>
    </chartFormat>
    <chartFormat chart="7" format="17" series="1">
      <pivotArea type="data" outline="0" fieldPosition="0">
        <references count="2">
          <reference field="4294967294" count="1" selected="0">
            <x v="0"/>
          </reference>
          <reference field="1" count="1" selected="0">
            <x v="1"/>
          </reference>
        </references>
      </pivotArea>
    </chartFormat>
    <chartFormat chart="7" format="18" series="1">
      <pivotArea type="data" outline="0" fieldPosition="0">
        <references count="2">
          <reference field="4294967294" count="1" selected="0">
            <x v="0"/>
          </reference>
          <reference field="1" count="1" selected="0">
            <x v="2"/>
          </reference>
        </references>
      </pivotArea>
    </chartFormat>
    <chartFormat chart="7" format="19" series="1">
      <pivotArea type="data" outline="0" fieldPosition="0">
        <references count="2">
          <reference field="4294967294" count="1" selected="0">
            <x v="0"/>
          </reference>
          <reference field="1" count="1" selected="0">
            <x v="3"/>
          </reference>
        </references>
      </pivotArea>
    </chartFormat>
  </chartFormats>
  <pivotHierarchies count="63">
    <pivotHierarchy multipleItemSelectionAllowed="1" dragToData="1">
      <members count="1" level="1">
        <member name="[Range].[ProductCategory].&amp;[Laptop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Gross profit"/>
    <pivotHierarchy dragToData="1" caption="Average of Gross profit"/>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2]"/>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10EEF21F-660F-447E-BF4A-7B06A9C39C6D}" sourceName="[Range].[ProductCategory]">
  <pivotTables>
    <pivotTable tabId="9" name="PivotTable3"/>
  </pivotTables>
  <data>
    <olap pivotCacheId="810098144">
      <levels count="2">
        <level uniqueName="[Range].[ProductCategory].[(All)]" sourceCaption="(All)" count="0"/>
        <level uniqueName="[Range].[ProductCategory].[ProductCategory]" sourceCaption="ProductCategory" count="7">
          <ranges>
            <range startItem="0">
              <i n="[Range].[ProductCategory].&amp;[Accessories]" c="Accessories"/>
              <i n="[Range].[ProductCategory].&amp;[Components]" c="Components"/>
              <i n="[Range].[ProductCategory].&amp;[Laptops]" c="Laptops"/>
              <i n="[Range].[ProductCategory].&amp;[Monitors]" c="Monitors"/>
              <i n="[Range].[ProductCategory].&amp;[Networking]" c="Networking"/>
              <i n="[Range].[ProductCategory].&amp;[Phones]" c="Phones"/>
              <i n="[Range].[ProductCategory].&amp;[Printers]" c="Printers"/>
            </range>
          </ranges>
        </level>
      </levels>
      <selections count="1">
        <selection n="[Range].[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B7F88D3B-31B3-46FD-BC4E-8A22CD8E652C}" sourceName="[Range].[SKU]">
  <pivotTables>
    <pivotTable tabId="9" name="PivotTable3"/>
  </pivotTables>
  <data>
    <olap pivotCacheId="810098144">
      <levels count="2">
        <level uniqueName="[Range].[SKU].[(All)]" sourceCaption="(All)" count="0"/>
        <level uniqueName="[Range].[SKU].[SKU]" sourceCaption="SKU" count="630">
          <ranges>
            <range startItem="0">
              <i n="[Range].[SKU].&amp;[ Not Provided]" c=" Not Provided"/>
              <i n="[Range].[SKU].&amp;[ACC-1021]" c="ACC-1021"/>
              <i n="[Range].[SKU].&amp;[ACC-1028]" c="ACC-1028"/>
              <i n="[Range].[SKU].&amp;[ACC-1060]" c="ACC-1060"/>
              <i n="[Range].[SKU].&amp;[ACC-1075]" c="ACC-1075"/>
              <i n="[Range].[SKU].&amp;[ACC-1238]" c="ACC-1238"/>
              <i n="[Range].[SKU].&amp;[ACC-1249]" c="ACC-1249"/>
              <i n="[Range].[SKU].&amp;[ACC-1375]" c="ACC-1375"/>
              <i n="[Range].[SKU].&amp;[ACC-1492]" c="ACC-1492"/>
              <i n="[Range].[SKU].&amp;[ACC-1596]" c="ACC-1596"/>
              <i n="[Range].[SKU].&amp;[ACC-1604]" c="ACC-1604"/>
              <i n="[Range].[SKU].&amp;[ACC-1659]" c="ACC-1659"/>
              <i n="[Range].[SKU].&amp;[ACC-1663]" c="ACC-1663"/>
              <i n="[Range].[SKU].&amp;[ACC-1731]" c="ACC-1731"/>
              <i n="[Range].[SKU].&amp;[ACC-1770]" c="ACC-1770"/>
              <i n="[Range].[SKU].&amp;[ACC-1882]" c="ACC-1882"/>
              <i n="[Range].[SKU].&amp;[ACC-2252]" c="ACC-2252"/>
              <i n="[Range].[SKU].&amp;[ACC-2364]" c="ACC-2364"/>
              <i n="[Range].[SKU].&amp;[ACC-2386]" c="ACC-2386"/>
              <i n="[Range].[SKU].&amp;[ACC-2735]" c="ACC-2735"/>
              <i n="[Range].[SKU].&amp;[ACC-2761]" c="ACC-2761"/>
              <i n="[Range].[SKU].&amp;[ACC-2867]" c="ACC-2867"/>
              <i n="[Range].[SKU].&amp;[ACC-2902]" c="ACC-2902"/>
              <i n="[Range].[SKU].&amp;[ACC-2903]" c="ACC-2903"/>
              <i n="[Range].[SKU].&amp;[ACC-2988]" c="ACC-2988"/>
              <i n="[Range].[SKU].&amp;[ACC-2990]" c="ACC-2990"/>
              <i n="[Range].[SKU].&amp;[ACC-3068]" c="ACC-3068"/>
              <i n="[Range].[SKU].&amp;[ACC-3103]" c="ACC-3103"/>
              <i n="[Range].[SKU].&amp;[ACC-3349]" c="ACC-3349"/>
              <i n="[Range].[SKU].&amp;[ACC-3385]" c="ACC-3385"/>
              <i n="[Range].[SKU].&amp;[ACC-3415]" c="ACC-3415"/>
              <i n="[Range].[SKU].&amp;[ACC-3551]" c="ACC-3551"/>
              <i n="[Range].[SKU].&amp;[ACC-3567]" c="ACC-3567"/>
              <i n="[Range].[SKU].&amp;[ACC-3645]" c="ACC-3645"/>
              <i n="[Range].[SKU].&amp;[ACC-3721]" c="ACC-3721"/>
              <i n="[Range].[SKU].&amp;[ACC-3833]" c="ACC-3833"/>
              <i n="[Range].[SKU].&amp;[ACC-3951]" c="ACC-3951"/>
              <i n="[Range].[SKU].&amp;[ACC-3961]" c="ACC-3961"/>
              <i n="[Range].[SKU].&amp;[ACC-3989]" c="ACC-3989"/>
              <i n="[Range].[SKU].&amp;[ACC-4056]" c="ACC-4056"/>
              <i n="[Range].[SKU].&amp;[ACC-4124]" c="ACC-4124"/>
              <i n="[Range].[SKU].&amp;[ACC-4483]" c="ACC-4483"/>
              <i n="[Range].[SKU].&amp;[ACC-4490]" c="ACC-4490"/>
              <i n="[Range].[SKU].&amp;[ACC-4511]" c="ACC-4511"/>
              <i n="[Range].[SKU].&amp;[ACC-4587]" c="ACC-4587"/>
              <i n="[Range].[SKU].&amp;[ACC-4631]" c="ACC-4631"/>
              <i n="[Range].[SKU].&amp;[ACC-4766]" c="ACC-4766"/>
              <i n="[Range].[SKU].&amp;[ACC-4815]" c="ACC-4815"/>
              <i n="[Range].[SKU].&amp;[ACC-5079]" c="ACC-5079"/>
              <i n="[Range].[SKU].&amp;[ACC-5144]" c="ACC-5144"/>
              <i n="[Range].[SKU].&amp;[ACC-5150]" c="ACC-5150"/>
              <i n="[Range].[SKU].&amp;[ACC-5177]" c="ACC-5177"/>
              <i n="[Range].[SKU].&amp;[ACC-5206]" c="ACC-5206"/>
              <i n="[Range].[SKU].&amp;[ACC-5260]" c="ACC-5260"/>
              <i n="[Range].[SKU].&amp;[ACC-5334]" c="ACC-5334"/>
              <i n="[Range].[SKU].&amp;[ACC-5422]" c="ACC-5422"/>
              <i n="[Range].[SKU].&amp;[ACC-5780]" c="ACC-5780"/>
              <i n="[Range].[SKU].&amp;[ACC-6223]" c="ACC-6223"/>
              <i n="[Range].[SKU].&amp;[ACC-6348]" c="ACC-6348"/>
              <i n="[Range].[SKU].&amp;[ACC-6543]" c="ACC-6543"/>
              <i n="[Range].[SKU].&amp;[ACC-6594]" c="ACC-6594"/>
              <i n="[Range].[SKU].&amp;[ACC-6626]" c="ACC-6626"/>
              <i n="[Range].[SKU].&amp;[ACC-6777]" c="ACC-6777"/>
              <i n="[Range].[SKU].&amp;[ACC-7047]" c="ACC-7047"/>
              <i n="[Range].[SKU].&amp;[ACC-7078]" c="ACC-7078"/>
              <i n="[Range].[SKU].&amp;[ACC-7240]" c="ACC-7240"/>
              <i n="[Range].[SKU].&amp;[ACC-7354]" c="ACC-7354"/>
              <i n="[Range].[SKU].&amp;[ACC-7671]" c="ACC-7671"/>
              <i n="[Range].[SKU].&amp;[ACC-7713]" c="ACC-7713"/>
              <i n="[Range].[SKU].&amp;[ACC-7838]" c="ACC-7838"/>
              <i n="[Range].[SKU].&amp;[ACC-7906]" c="ACC-7906"/>
              <i n="[Range].[SKU].&amp;[ACC-7938]" c="ACC-7938"/>
              <i n="[Range].[SKU].&amp;[ACC-8094]" c="ACC-8094"/>
              <i n="[Range].[SKU].&amp;[ACC-8098]" c="ACC-8098"/>
              <i n="[Range].[SKU].&amp;[ACC-8178]" c="ACC-8178"/>
              <i n="[Range].[SKU].&amp;[ACC-8242]" c="ACC-8242"/>
              <i n="[Range].[SKU].&amp;[ACC-8557]" c="ACC-8557"/>
              <i n="[Range].[SKU].&amp;[ACC-8620]" c="ACC-8620"/>
              <i n="[Range].[SKU].&amp;[ACC-8683]" c="ACC-8683"/>
              <i n="[Range].[SKU].&amp;[ACC-8999]" c="ACC-8999"/>
              <i n="[Range].[SKU].&amp;[ACC-9038]" c="ACC-9038"/>
              <i n="[Range].[SKU].&amp;[ACC-9150]" c="ACC-9150"/>
              <i n="[Range].[SKU].&amp;[ACC-9162]" c="ACC-9162"/>
              <i n="[Range].[SKU].&amp;[ACC-9283]" c="ACC-9283"/>
              <i n="[Range].[SKU].&amp;[ACC-9445]" c="ACC-9445"/>
              <i n="[Range].[SKU].&amp;[ACC-9533]" c="ACC-9533"/>
              <i n="[Range].[SKU].&amp;[ACC-9591]" c="ACC-9591"/>
              <i n="[Range].[SKU].&amp;[ACC-9644]" c="ACC-9644"/>
              <i n="[Range].[SKU].&amp;[ACC-9820]" c="ACC-9820"/>
              <i n="[Range].[SKU].&amp;[CMP-1009]" c="CMP-1009"/>
              <i n="[Range].[SKU].&amp;[CMP-1072]" c="CMP-1072"/>
              <i n="[Range].[SKU].&amp;[CMP-1156]" c="CMP-1156"/>
              <i n="[Range].[SKU].&amp;[CMP-1220]" c="CMP-1220"/>
              <i n="[Range].[SKU].&amp;[CMP-1223]" c="CMP-1223"/>
              <i n="[Range].[SKU].&amp;[CMP-1470]" c="CMP-1470"/>
              <i n="[Range].[SKU].&amp;[CMP-1555]" c="CMP-1555"/>
              <i n="[Range].[SKU].&amp;[CMP-1559]" c="CMP-1559"/>
              <i n="[Range].[SKU].&amp;[CMP-1632]" c="CMP-1632"/>
              <i n="[Range].[SKU].&amp;[CMP-1940]" c="CMP-1940"/>
              <i n="[Range].[SKU].&amp;[CMP-2015]" c="CMP-2015"/>
              <i n="[Range].[SKU].&amp;[CMP-2040]" c="CMP-2040"/>
              <i n="[Range].[SKU].&amp;[CMP-2096]" c="CMP-2096"/>
              <i n="[Range].[SKU].&amp;[CMP-2136]" c="CMP-2136"/>
              <i n="[Range].[SKU].&amp;[CMP-2335]" c="CMP-2335"/>
              <i n="[Range].[SKU].&amp;[CMP-2410]" c="CMP-2410"/>
              <i n="[Range].[SKU].&amp;[CMP-2574]" c="CMP-2574"/>
              <i n="[Range].[SKU].&amp;[CMP-2693]" c="CMP-2693"/>
              <i n="[Range].[SKU].&amp;[CMP-2854]" c="CMP-2854"/>
              <i n="[Range].[SKU].&amp;[CMP-2865]" c="CMP-2865"/>
              <i n="[Range].[SKU].&amp;[CMP-3093]" c="CMP-3093"/>
              <i n="[Range].[SKU].&amp;[CMP-3223]" c="CMP-3223"/>
              <i n="[Range].[SKU].&amp;[CMP-3259]" c="CMP-3259"/>
              <i n="[Range].[SKU].&amp;[CMP-3313]" c="CMP-3313"/>
              <i n="[Range].[SKU].&amp;[CMP-3693]" c="CMP-3693"/>
              <i n="[Range].[SKU].&amp;[CMP-3720]" c="CMP-3720"/>
              <i n="[Range].[SKU].&amp;[CMP-3731]" c="CMP-3731"/>
              <i n="[Range].[SKU].&amp;[CMP-3743]" c="CMP-3743"/>
              <i n="[Range].[SKU].&amp;[CMP-3875]" c="CMP-3875"/>
              <i n="[Range].[SKU].&amp;[CMP-3938]" c="CMP-3938"/>
              <i n="[Range].[SKU].&amp;[CMP-3978]" c="CMP-3978"/>
              <i n="[Range].[SKU].&amp;[CMP-4093]" c="CMP-4093"/>
              <i n="[Range].[SKU].&amp;[CMP-4159]" c="CMP-4159"/>
              <i n="[Range].[SKU].&amp;[CMP-4531]" c="CMP-4531"/>
              <i n="[Range].[SKU].&amp;[CMP-4610]" c="CMP-4610"/>
              <i n="[Range].[SKU].&amp;[CMP-4630]" c="CMP-4630"/>
              <i n="[Range].[SKU].&amp;[CMP-4792]" c="CMP-4792"/>
              <i n="[Range].[SKU].&amp;[CMP-4807]" c="CMP-4807"/>
              <i n="[Range].[SKU].&amp;[CMP-4945]" c="CMP-4945"/>
              <i n="[Range].[SKU].&amp;[CMP-4970]" c="CMP-4970"/>
              <i n="[Range].[SKU].&amp;[CMP-5006]" c="CMP-5006"/>
              <i n="[Range].[SKU].&amp;[CMP-5065]" c="CMP-5065"/>
              <i n="[Range].[SKU].&amp;[CMP-5138]" c="CMP-5138"/>
              <i n="[Range].[SKU].&amp;[CMP-5208]" c="CMP-5208"/>
              <i n="[Range].[SKU].&amp;[CMP-5211]" c="CMP-5211"/>
              <i n="[Range].[SKU].&amp;[CMP-5311]" c="CMP-5311"/>
              <i n="[Range].[SKU].&amp;[CMP-5435]" c="CMP-5435"/>
              <i n="[Range].[SKU].&amp;[CMP-5633]" c="CMP-5633"/>
              <i n="[Range].[SKU].&amp;[CMP-5658]" c="CMP-5658"/>
              <i n="[Range].[SKU].&amp;[CMP-5820]" c="CMP-5820"/>
              <i n="[Range].[SKU].&amp;[CMP-5825]" c="CMP-5825"/>
              <i n="[Range].[SKU].&amp;[CMP-5911]" c="CMP-5911"/>
              <i n="[Range].[SKU].&amp;[CMP-5946]" c="CMP-5946"/>
              <i n="[Range].[SKU].&amp;[CMP-6346]" c="CMP-6346"/>
              <i n="[Range].[SKU].&amp;[CMP-6352]" c="CMP-6352"/>
              <i n="[Range].[SKU].&amp;[CMP-6392]" c="CMP-6392"/>
              <i n="[Range].[SKU].&amp;[CMP-6495]" c="CMP-6495"/>
              <i n="[Range].[SKU].&amp;[CMP-6529]" c="CMP-6529"/>
              <i n="[Range].[SKU].&amp;[CMP-6649]" c="CMP-6649"/>
              <i n="[Range].[SKU].&amp;[CMP-6811]" c="CMP-6811"/>
              <i n="[Range].[SKU].&amp;[CMP-6898]" c="CMP-6898"/>
              <i n="[Range].[SKU].&amp;[CMP-6919]" c="CMP-6919"/>
              <i n="[Range].[SKU].&amp;[CMP-6925]" c="CMP-6925"/>
              <i n="[Range].[SKU].&amp;[CMP-6971]" c="CMP-6971"/>
              <i n="[Range].[SKU].&amp;[CMP-7055]" c="CMP-7055"/>
              <i n="[Range].[SKU].&amp;[CMP-7063]" c="CMP-7063"/>
              <i n="[Range].[SKU].&amp;[CMP-7256]" c="CMP-7256"/>
              <i n="[Range].[SKU].&amp;[CMP-7371]" c="CMP-7371"/>
              <i n="[Range].[SKU].&amp;[CMP-7563]" c="CMP-7563"/>
              <i n="[Range].[SKU].&amp;[CMP-7617]" c="CMP-7617"/>
              <i n="[Range].[SKU].&amp;[CMP-8002]" c="CMP-8002"/>
              <i n="[Range].[SKU].&amp;[CMP-8101]" c="CMP-8101"/>
              <i n="[Range].[SKU].&amp;[CMP-8127]" c="CMP-8127"/>
              <i n="[Range].[SKU].&amp;[CMP-8141]" c="CMP-8141"/>
              <i n="[Range].[SKU].&amp;[CMP-8196]" c="CMP-8196"/>
              <i n="[Range].[SKU].&amp;[CMP-8230]" c="CMP-8230"/>
              <i n="[Range].[SKU].&amp;[CMP-8270]" c="CMP-8270"/>
              <i n="[Range].[SKU].&amp;[CMP-8390]" c="CMP-8390"/>
              <i n="[Range].[SKU].&amp;[CMP-8545]" c="CMP-8545"/>
              <i n="[Range].[SKU].&amp;[CMP-8604]" c="CMP-8604"/>
              <i n="[Range].[SKU].&amp;[CMP-8658]" c="CMP-8658"/>
              <i n="[Range].[SKU].&amp;[CMP-8659]" c="CMP-8659"/>
              <i n="[Range].[SKU].&amp;[CMP-8675]" c="CMP-8675"/>
              <i n="[Range].[SKU].&amp;[CMP-8851]" c="CMP-8851"/>
              <i n="[Range].[SKU].&amp;[CMP-9001]" c="CMP-9001"/>
              <i n="[Range].[SKU].&amp;[CMP-9264]" c="CMP-9264"/>
              <i n="[Range].[SKU].&amp;[CMP-9307]" c="CMP-9307"/>
              <i n="[Range].[SKU].&amp;[CMP-9392]" c="CMP-9392"/>
              <i n="[Range].[SKU].&amp;[CMP-9498]" c="CMP-9498"/>
              <i n="[Range].[SKU].&amp;[CMP-9801]" c="CMP-9801"/>
              <i n="[Range].[SKU].&amp;[LAP-1066]" c="LAP-1066"/>
              <i n="[Range].[SKU].&amp;[LAP-1178]" c="LAP-1178"/>
              <i n="[Range].[SKU].&amp;[LAP-1308]" c="LAP-1308"/>
              <i n="[Range].[SKU].&amp;[LAP-1482]" c="LAP-1482"/>
              <i n="[Range].[SKU].&amp;[LAP-1525]" c="LAP-1525"/>
              <i n="[Range].[SKU].&amp;[LAP-1619]" c="LAP-1619"/>
              <i n="[Range].[SKU].&amp;[LAP-1698]" c="LAP-1698"/>
              <i n="[Range].[SKU].&amp;[LAP-1739]" c="LAP-1739"/>
              <i n="[Range].[SKU].&amp;[LAP-1946]" c="LAP-1946"/>
              <i n="[Range].[SKU].&amp;[LAP-1969]" c="LAP-1969"/>
              <i n="[Range].[SKU].&amp;[LAP-1989]" c="LAP-1989"/>
              <i n="[Range].[SKU].&amp;[LAP-1990]" c="LAP-1990"/>
              <i n="[Range].[SKU].&amp;[LAP-2218]" c="LAP-2218"/>
              <i n="[Range].[SKU].&amp;[LAP-2378]" c="LAP-2378"/>
              <i n="[Range].[SKU].&amp;[LAP-2774]" c="LAP-2774"/>
              <i n="[Range].[SKU].&amp;[LAP-2806]" c="LAP-2806"/>
              <i n="[Range].[SKU].&amp;[LAP-2846]" c="LAP-2846"/>
              <i n="[Range].[SKU].&amp;[LAP-2942]" c="LAP-2942"/>
              <i n="[Range].[SKU].&amp;[LAP-3017]" c="LAP-3017"/>
              <i n="[Range].[SKU].&amp;[LAP-3220]" c="LAP-3220"/>
              <i n="[Range].[SKU].&amp;[LAP-3278]" c="LAP-3278"/>
              <i n="[Range].[SKU].&amp;[LAP-3385]" c="LAP-3385"/>
              <i n="[Range].[SKU].&amp;[LAP-3393]" c="LAP-3393"/>
              <i n="[Range].[SKU].&amp;[LAP-3490]" c="LAP-3490"/>
              <i n="[Range].[SKU].&amp;[LAP-3565]" c="LAP-3565"/>
              <i n="[Range].[SKU].&amp;[LAP-3581]" c="LAP-3581"/>
              <i n="[Range].[SKU].&amp;[LAP-3604]" c="LAP-3604"/>
              <i n="[Range].[SKU].&amp;[LAP-3679]" c="LAP-3679"/>
              <i n="[Range].[SKU].&amp;[LAP-3779]" c="LAP-3779"/>
              <i n="[Range].[SKU].&amp;[LAP-3904]" c="LAP-3904"/>
              <i n="[Range].[SKU].&amp;[LAP-3905]" c="LAP-3905"/>
              <i n="[Range].[SKU].&amp;[LAP-4483]" c="LAP-4483"/>
              <i n="[Range].[SKU].&amp;[LAP-4517]" c="LAP-4517"/>
              <i n="[Range].[SKU].&amp;[LAP-4551]" c="LAP-4551"/>
              <i n="[Range].[SKU].&amp;[LAP-4607]" c="LAP-4607"/>
              <i n="[Range].[SKU].&amp;[LAP-4666]" c="LAP-4666"/>
              <i n="[Range].[SKU].&amp;[LAP-4828]" c="LAP-4828"/>
              <i n="[Range].[SKU].&amp;[LAP-4899]" c="LAP-4899"/>
              <i n="[Range].[SKU].&amp;[LAP-4932]" c="LAP-4932"/>
              <i n="[Range].[SKU].&amp;[LAP-4987]" c="LAP-4987"/>
              <i n="[Range].[SKU].&amp;[LAP-5009]" c="LAP-5009"/>
              <i n="[Range].[SKU].&amp;[LAP-5078]" c="LAP-5078"/>
              <i n="[Range].[SKU].&amp;[LAP-5150]" c="LAP-5150"/>
              <i n="[Range].[SKU].&amp;[LAP-5531]" c="LAP-5531"/>
              <i n="[Range].[SKU].&amp;[LAP-5689]" c="LAP-5689"/>
              <i n="[Range].[SKU].&amp;[LAP-5763]" c="LAP-5763"/>
              <i n="[Range].[SKU].&amp;[LAP-6160]" c="LAP-6160"/>
              <i n="[Range].[SKU].&amp;[LAP-6342]" c="LAP-6342"/>
              <i n="[Range].[SKU].&amp;[LAP-6499]" c="LAP-6499"/>
              <i n="[Range].[SKU].&amp;[LAP-6577]" c="LAP-6577"/>
              <i n="[Range].[SKU].&amp;[LAP-6750]" c="LAP-6750"/>
              <i n="[Range].[SKU].&amp;[LAP-6989]" c="LAP-6989"/>
              <i n="[Range].[SKU].&amp;[LAP-7009]" c="LAP-7009"/>
              <i n="[Range].[SKU].&amp;[LAP-7056]" c="LAP-7056"/>
              <i n="[Range].[SKU].&amp;[LAP-7099]" c="LAP-7099"/>
              <i n="[Range].[SKU].&amp;[LAP-7136]" c="LAP-7136"/>
              <i n="[Range].[SKU].&amp;[LAP-7320]" c="LAP-7320"/>
              <i n="[Range].[SKU].&amp;[LAP-7353]" c="LAP-7353"/>
              <i n="[Range].[SKU].&amp;[LAP-7523]" c="LAP-7523"/>
              <i n="[Range].[SKU].&amp;[LAP-7553]" c="LAP-7553"/>
              <i n="[Range].[SKU].&amp;[LAP-7819]" c="LAP-7819"/>
              <i n="[Range].[SKU].&amp;[LAP-7979]" c="LAP-7979"/>
              <i n="[Range].[SKU].&amp;[LAP-8119]" c="LAP-8119"/>
              <i n="[Range].[SKU].&amp;[LAP-8214]" c="LAP-8214"/>
              <i n="[Range].[SKU].&amp;[LAP-8347]" c="LAP-8347"/>
              <i n="[Range].[SKU].&amp;[LAP-8469]" c="LAP-8469"/>
              <i n="[Range].[SKU].&amp;[LAP-8489]" c="LAP-8489"/>
              <i n="[Range].[SKU].&amp;[LAP-8633]" c="LAP-8633"/>
              <i n="[Range].[SKU].&amp;[LAP-8825]" c="LAP-8825"/>
              <i n="[Range].[SKU].&amp;[LAP-8910]" c="LAP-8910"/>
              <i n="[Range].[SKU].&amp;[LAP-9016]" c="LAP-9016"/>
              <i n="[Range].[SKU].&amp;[LAP-9024]" c="LAP-9024"/>
              <i n="[Range].[SKU].&amp;[LAP-9100]" c="LAP-9100"/>
              <i n="[Range].[SKU].&amp;[LAP-9230]" c="LAP-9230"/>
              <i n="[Range].[SKU].&amp;[LAP-9766]" c="LAP-9766"/>
              <i n="[Range].[SKU].&amp;[LAP-9782]" c="LAP-9782"/>
              <i n="[Range].[SKU].&amp;[LAP-9815]" c="LAP-9815"/>
              <i n="[Range].[SKU].&amp;[LAP-9901]" c="LAP-9901"/>
              <i n="[Range].[SKU].&amp;[LAP-9931]" c="LAP-9931"/>
              <i n="[Range].[SKU].&amp;[LAP-9932]" c="LAP-9932"/>
              <i n="[Range].[SKU].&amp;[MON-1018]" c="MON-1018"/>
              <i n="[Range].[SKU].&amp;[MON-1118]" c="MON-1118"/>
              <i n="[Range].[SKU].&amp;[MON-1389]" c="MON-1389"/>
              <i n="[Range].[SKU].&amp;[MON-1436]" c="MON-1436"/>
              <i n="[Range].[SKU].&amp;[MON-1564]" c="MON-1564"/>
              <i n="[Range].[SKU].&amp;[MON-1572]" c="MON-1572"/>
              <i n="[Range].[SKU].&amp;[MON-1593]" c="MON-1593"/>
              <i n="[Range].[SKU].&amp;[MON-1663]" c="MON-1663"/>
              <i n="[Range].[SKU].&amp;[MON-1822]" c="MON-1822"/>
              <i n="[Range].[SKU].&amp;[MON-2073]" c="MON-2073"/>
              <i n="[Range].[SKU].&amp;[MON-2100]" c="MON-2100"/>
              <i n="[Range].[SKU].&amp;[MON-2266]" c="MON-2266"/>
              <i n="[Range].[SKU].&amp;[MON-2296]" c="MON-2296"/>
              <i n="[Range].[SKU].&amp;[MON-2462]" c="MON-2462"/>
              <i n="[Range].[SKU].&amp;[MON-2465]" c="MON-2465"/>
              <i n="[Range].[SKU].&amp;[MON-2537]" c="MON-2537"/>
              <i n="[Range].[SKU].&amp;[MON-2828]" c="MON-2828"/>
              <i n="[Range].[SKU].&amp;[MON-2842]" c="MON-2842"/>
              <i n="[Range].[SKU].&amp;[MON-2849]" c="MON-2849"/>
              <i n="[Range].[SKU].&amp;[MON-2990]" c="MON-2990"/>
              <i n="[Range].[SKU].&amp;[MON-2993]" c="MON-2993"/>
              <i n="[Range].[SKU].&amp;[MON-2998]" c="MON-2998"/>
              <i n="[Range].[SKU].&amp;[MON-3043]" c="MON-3043"/>
              <i n="[Range].[SKU].&amp;[MON-3307]" c="MON-3307"/>
              <i n="[Range].[SKU].&amp;[MON-3350]" c="MON-3350"/>
              <i n="[Range].[SKU].&amp;[MON-3371]" c="MON-3371"/>
              <i n="[Range].[SKU].&amp;[MON-3504]" c="MON-3504"/>
              <i n="[Range].[SKU].&amp;[MON-3745]" c="MON-3745"/>
              <i n="[Range].[SKU].&amp;[MON-3773]" c="MON-3773"/>
              <i n="[Range].[SKU].&amp;[MON-4195]" c="MON-4195"/>
              <i n="[Range].[SKU].&amp;[MON-4215]" c="MON-4215"/>
              <i n="[Range].[SKU].&amp;[MON-4271]" c="MON-4271"/>
              <i n="[Range].[SKU].&amp;[MON-4278]" c="MON-4278"/>
              <i n="[Range].[SKU].&amp;[MON-4317]" c="MON-4317"/>
              <i n="[Range].[SKU].&amp;[MON-4326]" c="MON-4326"/>
              <i n="[Range].[SKU].&amp;[MON-4330]" c="MON-4330"/>
              <i n="[Range].[SKU].&amp;[MON-4361]" c="MON-4361"/>
              <i n="[Range].[SKU].&amp;[MON-4373]" c="MON-4373"/>
              <i n="[Range].[SKU].&amp;[MON-4789]" c="MON-4789"/>
              <i n="[Range].[SKU].&amp;[MON-4830]" c="MON-4830"/>
              <i n="[Range].[SKU].&amp;[MON-4925]" c="MON-4925"/>
              <i n="[Range].[SKU].&amp;[MON-4959]" c="MON-4959"/>
              <i n="[Range].[SKU].&amp;[MON-5086]" c="MON-5086"/>
              <i n="[Range].[SKU].&amp;[MON-5179]" c="MON-5179"/>
              <i n="[Range].[SKU].&amp;[MON-5188]" c="MON-5188"/>
              <i n="[Range].[SKU].&amp;[MON-5249]" c="MON-5249"/>
              <i n="[Range].[SKU].&amp;[MON-5259]" c="MON-5259"/>
              <i n="[Range].[SKU].&amp;[MON-5276]" c="MON-5276"/>
              <i n="[Range].[SKU].&amp;[MON-5386]" c="MON-5386"/>
              <i n="[Range].[SKU].&amp;[MON-5424]" c="MON-5424"/>
              <i n="[Range].[SKU].&amp;[MON-5444]" c="MON-5444"/>
              <i n="[Range].[SKU].&amp;[MON-5517]" c="MON-5517"/>
              <i n="[Range].[SKU].&amp;[MON-5749]" c="MON-5749"/>
              <i n="[Range].[SKU].&amp;[MON-5891]" c="MON-5891"/>
              <i n="[Range].[SKU].&amp;[MON-6053]" c="MON-6053"/>
              <i n="[Range].[SKU].&amp;[MON-6065]" c="MON-6065"/>
              <i n="[Range].[SKU].&amp;[MON-6190]" c="MON-6190"/>
              <i n="[Range].[SKU].&amp;[MON-6287]" c="MON-6287"/>
              <i n="[Range].[SKU].&amp;[MON-6310]" c="MON-6310"/>
              <i n="[Range].[SKU].&amp;[MON-6341]" c="MON-6341"/>
              <i n="[Range].[SKU].&amp;[MON-6699]" c="MON-6699"/>
              <i n="[Range].[SKU].&amp;[MON-6870]" c="MON-6870"/>
              <i n="[Range].[SKU].&amp;[MON-6882]" c="MON-6882"/>
              <i n="[Range].[SKU].&amp;[MON-6892]" c="MON-6892"/>
              <i n="[Range].[SKU].&amp;[MON-6962]" c="MON-6962"/>
              <i n="[Range].[SKU].&amp;[MON-7099]" c="MON-7099"/>
              <i n="[Range].[SKU].&amp;[MON-7106]" c="MON-7106"/>
              <i n="[Range].[SKU].&amp;[MON-7207]" c="MON-7207"/>
              <i n="[Range].[SKU].&amp;[MON-7511]" c="MON-7511"/>
              <i n="[Range].[SKU].&amp;[MON-7602]" c="MON-7602"/>
              <i n="[Range].[SKU].&amp;[MON-7622]" c="MON-7622"/>
              <i n="[Range].[SKU].&amp;[MON-7626]" c="MON-7626"/>
              <i n="[Range].[SKU].&amp;[MON-7868]" c="MON-7868"/>
              <i n="[Range].[SKU].&amp;[MON-7869]" c="MON-7869"/>
              <i n="[Range].[SKU].&amp;[MON-7943]" c="MON-7943"/>
              <i n="[Range].[SKU].&amp;[MON-8129]" c="MON-8129"/>
              <i n="[Range].[SKU].&amp;[MON-8422]" c="MON-8422"/>
              <i n="[Range].[SKU].&amp;[MON-8629]" c="MON-8629"/>
              <i n="[Range].[SKU].&amp;[MON-8651]" c="MON-8651"/>
              <i n="[Range].[SKU].&amp;[MON-8688]" c="MON-8688"/>
              <i n="[Range].[SKU].&amp;[MON-8697]" c="MON-8697"/>
              <i n="[Range].[SKU].&amp;[MON-8758]" c="MON-8758"/>
              <i n="[Range].[SKU].&amp;[MON-8867]" c="MON-8867"/>
              <i n="[Range].[SKU].&amp;[MON-8939]" c="MON-8939"/>
              <i n="[Range].[SKU].&amp;[MON-8973]" c="MON-8973"/>
              <i n="[Range].[SKU].&amp;[MON-9194]" c="MON-9194"/>
              <i n="[Range].[SKU].&amp;[MON-9216]" c="MON-9216"/>
              <i n="[Range].[SKU].&amp;[MON-9227]" c="MON-9227"/>
              <i n="[Range].[SKU].&amp;[MON-9274]" c="MON-9274"/>
              <i n="[Range].[SKU].&amp;[MON-9319]" c="MON-9319"/>
              <i n="[Range].[SKU].&amp;[MON-9662]" c="MON-9662"/>
              <i n="[Range].[SKU].&amp;[MON-9733]" c="MON-9733"/>
              <i n="[Range].[SKU].&amp;[MON-9906]" c="MON-9906"/>
              <i n="[Range].[SKU].&amp;[MON-9967]" c="MON-9967"/>
              <i n="[Range].[SKU].&amp;[NET-1145]" c="NET-1145"/>
              <i n="[Range].[SKU].&amp;[NET-1166]" c="NET-1166"/>
              <i n="[Range].[SKU].&amp;[NET-1228]" c="NET-1228"/>
              <i n="[Range].[SKU].&amp;[NET-1282]" c="NET-1282"/>
              <i n="[Range].[SKU].&amp;[NET-1336]" c="NET-1336"/>
              <i n="[Range].[SKU].&amp;[NET-1412]" c="NET-1412"/>
              <i n="[Range].[SKU].&amp;[NET-1612]" c="NET-1612"/>
              <i n="[Range].[SKU].&amp;[NET-1645]" c="NET-1645"/>
              <i n="[Range].[SKU].&amp;[NET-1699]" c="NET-1699"/>
              <i n="[Range].[SKU].&amp;[NET-1804]" c="NET-1804"/>
              <i n="[Range].[SKU].&amp;[NET-1816]" c="NET-1816"/>
              <i n="[Range].[SKU].&amp;[NET-1846]" c="NET-1846"/>
              <i n="[Range].[SKU].&amp;[NET-1893]" c="NET-1893"/>
              <i n="[Range].[SKU].&amp;[NET-1966]" c="NET-1966"/>
              <i n="[Range].[SKU].&amp;[NET-2062]" c="NET-2062"/>
              <i n="[Range].[SKU].&amp;[NET-2365]" c="NET-2365"/>
              <i n="[Range].[SKU].&amp;[NET-2394]" c="NET-2394"/>
              <i n="[Range].[SKU].&amp;[NET-2439]" c="NET-2439"/>
              <i n="[Range].[SKU].&amp;[NET-2460]" c="NET-2460"/>
              <i n="[Range].[SKU].&amp;[NET-2499]" c="NET-2499"/>
              <i n="[Range].[SKU].&amp;[NET-2502]" c="NET-2502"/>
              <i n="[Range].[SKU].&amp;[NET-2628]" c="NET-2628"/>
              <i n="[Range].[SKU].&amp;[NET-2894]" c="NET-2894"/>
              <i n="[Range].[SKU].&amp;[NET-2932]" c="NET-2932"/>
              <i n="[Range].[SKU].&amp;[NET-3033]" c="NET-3033"/>
              <i n="[Range].[SKU].&amp;[NET-3255]" c="NET-3255"/>
              <i n="[Range].[SKU].&amp;[NET-3432]" c="NET-3432"/>
              <i n="[Range].[SKU].&amp;[NET-3460]" c="NET-3460"/>
              <i n="[Range].[SKU].&amp;[NET-3535]" c="NET-3535"/>
              <i n="[Range].[SKU].&amp;[NET-3689]" c="NET-3689"/>
              <i n="[Range].[SKU].&amp;[NET-3728]" c="NET-3728"/>
              <i n="[Range].[SKU].&amp;[NET-3749]" c="NET-3749"/>
              <i n="[Range].[SKU].&amp;[NET-3785]" c="NET-3785"/>
              <i n="[Range].[SKU].&amp;[NET-3828]" c="NET-3828"/>
              <i n="[Range].[SKU].&amp;[NET-3850]" c="NET-3850"/>
              <i n="[Range].[SKU].&amp;[NET-4104]" c="NET-4104"/>
              <i n="[Range].[SKU].&amp;[NET-4155]" c="NET-4155"/>
              <i n="[Range].[SKU].&amp;[NET-4228]" c="NET-4228"/>
              <i n="[Range].[SKU].&amp;[NET-4241]" c="NET-4241"/>
              <i n="[Range].[SKU].&amp;[NET-4491]" c="NET-4491"/>
              <i n="[Range].[SKU].&amp;[NET-4554]" c="NET-4554"/>
              <i n="[Range].[SKU].&amp;[NET-4675]" c="NET-4675"/>
              <i n="[Range].[SKU].&amp;[NET-4735]" c="NET-4735"/>
              <i n="[Range].[SKU].&amp;[NET-5018]" c="NET-5018"/>
              <i n="[Range].[SKU].&amp;[NET-5195]" c="NET-5195"/>
              <i n="[Range].[SKU].&amp;[NET-5196]" c="NET-5196"/>
              <i n="[Range].[SKU].&amp;[NET-5268]" c="NET-5268"/>
              <i n="[Range].[SKU].&amp;[NET-5270]" c="NET-5270"/>
              <i n="[Range].[SKU].&amp;[NET-5423]" c="NET-5423"/>
              <i n="[Range].[SKU].&amp;[NET-5482]" c="NET-5482"/>
              <i n="[Range].[SKU].&amp;[NET-5523]" c="NET-5523"/>
              <i n="[Range].[SKU].&amp;[NET-5941]" c="NET-5941"/>
              <i n="[Range].[SKU].&amp;[NET-5987]" c="NET-5987"/>
              <i n="[Range].[SKU].&amp;[NET-6014]" c="NET-6014"/>
              <i n="[Range].[SKU].&amp;[NET-6036]" c="NET-6036"/>
              <i n="[Range].[SKU].&amp;[NET-6218]" c="NET-6218"/>
              <i n="[Range].[SKU].&amp;[NET-6269]" c="NET-6269"/>
              <i n="[Range].[SKU].&amp;[NET-6370]" c="NET-6370"/>
              <i n="[Range].[SKU].&amp;[NET-6387]" c="NET-6387"/>
              <i n="[Range].[SKU].&amp;[NET-6533]" c="NET-6533"/>
              <i n="[Range].[SKU].&amp;[NET-6578]" c="NET-6578"/>
              <i n="[Range].[SKU].&amp;[NET-7166]" c="NET-7166"/>
              <i n="[Range].[SKU].&amp;[NET-7349]" c="NET-7349"/>
              <i n="[Range].[SKU].&amp;[NET-7588]" c="NET-7588"/>
              <i n="[Range].[SKU].&amp;[NET-7901]" c="NET-7901"/>
              <i n="[Range].[SKU].&amp;[NET-7924]" c="NET-7924"/>
              <i n="[Range].[SKU].&amp;[NET-7966]" c="NET-7966"/>
              <i n="[Range].[SKU].&amp;[NET-7998]" c="NET-7998"/>
              <i n="[Range].[SKU].&amp;[NET-8329]" c="NET-8329"/>
              <i n="[Range].[SKU].&amp;[NET-8430]" c="NET-8430"/>
              <i n="[Range].[SKU].&amp;[NET-8561]" c="NET-8561"/>
              <i n="[Range].[SKU].&amp;[NET-8610]" c="NET-8610"/>
              <i n="[Range].[SKU].&amp;[NET-8761]" c="NET-8761"/>
              <i n="[Range].[SKU].&amp;[NET-8787]" c="NET-8787"/>
              <i n="[Range].[SKU].&amp;[NET-8856]" c="NET-8856"/>
              <i n="[Range].[SKU].&amp;[NET-8957]" c="NET-8957"/>
              <i n="[Range].[SKU].&amp;[NET-9003]" c="NET-9003"/>
              <i n="[Range].[SKU].&amp;[NET-9125]" c="NET-9125"/>
              <i n="[Range].[SKU].&amp;[NET-9177]" c="NET-9177"/>
              <i n="[Range].[SKU].&amp;[NET-9569]" c="NET-9569"/>
              <i n="[Range].[SKU].&amp;[NET-9575]" c="NET-9575"/>
              <i n="[Range].[SKU].&amp;[NET-9666]" c="NET-9666"/>
              <i n="[Range].[SKU].&amp;[NET-9716]" c="NET-9716"/>
              <i n="[Range].[SKU].&amp;[NET-9832]" c="NET-9832"/>
              <i n="[Range].[SKU].&amp;[NET-9835]" c="NET-9835"/>
              <i n="[Range].[SKU].&amp;[NET-9989]" c="NET-9989"/>
              <i n="[Range].[SKU].&amp;[PHN-1044]" c="PHN-1044"/>
              <i n="[Range].[SKU].&amp;[PHN-1197]" c="PHN-1197"/>
              <i n="[Range].[SKU].&amp;[PHN-1234]" c="PHN-1234"/>
              <i n="[Range].[SKU].&amp;[PHN-1670]" c="PHN-1670"/>
              <i n="[Range].[SKU].&amp;[PHN-1671]" c="PHN-1671"/>
              <i n="[Range].[SKU].&amp;[PHN-1717]" c="PHN-1717"/>
              <i n="[Range].[SKU].&amp;[PHN-1784]" c="PHN-1784"/>
              <i n="[Range].[SKU].&amp;[PHN-1919]" c="PHN-1919"/>
              <i n="[Range].[SKU].&amp;[PHN-1924]" c="PHN-1924"/>
              <i n="[Range].[SKU].&amp;[PHN-2013]" c="PHN-2013"/>
              <i n="[Range].[SKU].&amp;[PHN-2036]" c="PHN-2036"/>
              <i n="[Range].[SKU].&amp;[PHN-2337]" c="PHN-2337"/>
              <i n="[Range].[SKU].&amp;[PHN-2341]" c="PHN-2341"/>
              <i n="[Range].[SKU].&amp;[PHN-2436]" c="PHN-2436"/>
              <i n="[Range].[SKU].&amp;[PHN-2447]" c="PHN-2447"/>
              <i n="[Range].[SKU].&amp;[PHN-2462]" c="PHN-2462"/>
              <i n="[Range].[SKU].&amp;[PHN-2787]" c="PHN-2787"/>
              <i n="[Range].[SKU].&amp;[PHN-2859]" c="PHN-2859"/>
              <i n="[Range].[SKU].&amp;[PHN-2875]" c="PHN-2875"/>
              <i n="[Range].[SKU].&amp;[PHN-3007]" c="PHN-3007"/>
              <i n="[Range].[SKU].&amp;[PHN-3014]" c="PHN-3014"/>
              <i n="[Range].[SKU].&amp;[PHN-3077]" c="PHN-3077"/>
              <i n="[Range].[SKU].&amp;[PHN-3159]" c="PHN-3159"/>
              <i n="[Range].[SKU].&amp;[PHN-3398]" c="PHN-3398"/>
              <i n="[Range].[SKU].&amp;[PHN-3482]" c="PHN-3482"/>
              <i n="[Range].[SKU].&amp;[PHN-3800]" c="PHN-3800"/>
              <i n="[Range].[SKU].&amp;[PHN-3803]" c="PHN-3803"/>
              <i n="[Range].[SKU].&amp;[PHN-3819]" c="PHN-3819"/>
              <i n="[Range].[SKU].&amp;[PHN-3854]" c="PHN-3854"/>
              <i n="[Range].[SKU].&amp;[PHN-3971]" c="PHN-3971"/>
              <i n="[Range].[SKU].&amp;[PHN-4346]" c="PHN-4346"/>
              <i n="[Range].[SKU].&amp;[PHN-4356]" c="PHN-4356"/>
              <i n="[Range].[SKU].&amp;[PHN-4395]" c="PHN-4395"/>
              <i n="[Range].[SKU].&amp;[PHN-4556]" c="PHN-4556"/>
              <i n="[Range].[SKU].&amp;[PHN-4566]" c="PHN-4566"/>
              <i n="[Range].[SKU].&amp;[PHN-4568]" c="PHN-4568"/>
              <i n="[Range].[SKU].&amp;[PHN-4644]" c="PHN-4644"/>
              <i n="[Range].[SKU].&amp;[PHN-4677]" c="PHN-4677"/>
              <i n="[Range].[SKU].&amp;[PHN-4741]" c="PHN-4741"/>
              <i n="[Range].[SKU].&amp;[PHN-4854]" c="PHN-4854"/>
              <i n="[Range].[SKU].&amp;[PHN-4915]" c="PHN-4915"/>
              <i n="[Range].[SKU].&amp;[PHN-5082]" c="PHN-5082"/>
              <i n="[Range].[SKU].&amp;[PHN-5316]" c="PHN-5316"/>
              <i n="[Range].[SKU].&amp;[PHN-5366]" c="PHN-5366"/>
              <i n="[Range].[SKU].&amp;[PHN-5383]" c="PHN-5383"/>
              <i n="[Range].[SKU].&amp;[PHN-5445]" c="PHN-5445"/>
              <i n="[Range].[SKU].&amp;[PHN-5675]" c="PHN-5675"/>
              <i n="[Range].[SKU].&amp;[PHN-5683]" c="PHN-5683"/>
              <i n="[Range].[SKU].&amp;[PHN-5887]" c="PHN-5887"/>
              <i n="[Range].[SKU].&amp;[PHN-5938]" c="PHN-5938"/>
              <i n="[Range].[SKU].&amp;[PHN-6111]" c="PHN-6111"/>
              <i n="[Range].[SKU].&amp;[PHN-6131]" c="PHN-6131"/>
              <i n="[Range].[SKU].&amp;[PHN-6307]" c="PHN-6307"/>
              <i n="[Range].[SKU].&amp;[PHN-6480]" c="PHN-6480"/>
              <i n="[Range].[SKU].&amp;[PHN-6506]" c="PHN-6506"/>
              <i n="[Range].[SKU].&amp;[PHN-6818]" c="PHN-6818"/>
              <i n="[Range].[SKU].&amp;[PHN-6832]" c="PHN-6832"/>
              <i n="[Range].[SKU].&amp;[PHN-6854]" c="PHN-6854"/>
              <i n="[Range].[SKU].&amp;[PHN-6866]" c="PHN-6866"/>
              <i n="[Range].[SKU].&amp;[PHN-6954]" c="PHN-6954"/>
              <i n="[Range].[SKU].&amp;[PHN-7019]" c="PHN-7019"/>
              <i n="[Range].[SKU].&amp;[PHN-7132]" c="PHN-7132"/>
              <i n="[Range].[SKU].&amp;[PHN-7274]" c="PHN-7274"/>
              <i n="[Range].[SKU].&amp;[PHN-7379]" c="PHN-7379"/>
              <i n="[Range].[SKU].&amp;[PHN-7488]" c="PHN-7488"/>
              <i n="[Range].[SKU].&amp;[PHN-7636]" c="PHN-7636"/>
              <i n="[Range].[SKU].&amp;[PHN-7815]" c="PHN-7815"/>
              <i n="[Range].[SKU].&amp;[PHN-7852]" c="PHN-7852"/>
              <i n="[Range].[SKU].&amp;[PHN-7924]" c="PHN-7924"/>
              <i n="[Range].[SKU].&amp;[PHN-7974]" c="PHN-7974"/>
              <i n="[Range].[SKU].&amp;[PHN-8014]" c="PHN-8014"/>
              <i n="[Range].[SKU].&amp;[PHN-8057]" c="PHN-8057"/>
              <i n="[Range].[SKU].&amp;[PHN-8072]" c="PHN-8072"/>
              <i n="[Range].[SKU].&amp;[PHN-8350]" c="PHN-8350"/>
              <i n="[Range].[SKU].&amp;[PHN-8368]" c="PHN-8368"/>
              <i n="[Range].[SKU].&amp;[PHN-8478]" c="PHN-8478"/>
              <i n="[Range].[SKU].&amp;[PHN-8483]" c="PHN-8483"/>
              <i n="[Range].[SKU].&amp;[PHN-8776]" c="PHN-8776"/>
              <i n="[Range].[SKU].&amp;[PHN-8804]" c="PHN-8804"/>
              <i n="[Range].[SKU].&amp;[PHN-8891]" c="PHN-8891"/>
              <i n="[Range].[SKU].&amp;[PHN-8970]" c="PHN-8970"/>
              <i n="[Range].[SKU].&amp;[PHN-9107]" c="PHN-9107"/>
              <i n="[Range].[SKU].&amp;[PHN-9184]" c="PHN-9184"/>
              <i n="[Range].[SKU].&amp;[PHN-9234]" c="PHN-9234"/>
              <i n="[Range].[SKU].&amp;[PHN-9399]" c="PHN-9399"/>
              <i n="[Range].[SKU].&amp;[PHN-9465]" c="PHN-9465"/>
              <i n="[Range].[SKU].&amp;[PHN-9677]" c="PHN-9677"/>
              <i n="[Range].[SKU].&amp;[PHN-9789]" c="PHN-9789"/>
              <i n="[Range].[SKU].&amp;[PRN-1060]" c="PRN-1060"/>
              <i n="[Range].[SKU].&amp;[PRN-1086]" c="PRN-1086"/>
              <i n="[Range].[SKU].&amp;[PRN-1141]" c="PRN-1141"/>
              <i n="[Range].[SKU].&amp;[PRN-1183]" c="PRN-1183"/>
              <i n="[Range].[SKU].&amp;[PRN-1271]" c="PRN-1271"/>
              <i n="[Range].[SKU].&amp;[PRN-1276]" c="PRN-1276"/>
              <i n="[Range].[SKU].&amp;[PRN-1371]" c="PRN-1371"/>
              <i n="[Range].[SKU].&amp;[PRN-1504]" c="PRN-1504"/>
              <i n="[Range].[SKU].&amp;[PRN-1641]" c="PRN-1641"/>
              <i n="[Range].[SKU].&amp;[PRN-1654]" c="PRN-1654"/>
              <i n="[Range].[SKU].&amp;[PRN-1725]" c="PRN-1725"/>
              <i n="[Range].[SKU].&amp;[PRN-1786]" c="PRN-1786"/>
              <i n="[Range].[SKU].&amp;[PRN-1882]" c="PRN-1882"/>
              <i n="[Range].[SKU].&amp;[PRN-1923]" c="PRN-1923"/>
              <i n="[Range].[SKU].&amp;[PRN-2098]" c="PRN-2098"/>
              <i n="[Range].[SKU].&amp;[PRN-2293]" c="PRN-2293"/>
              <i n="[Range].[SKU].&amp;[PRN-2301]" c="PRN-2301"/>
              <i n="[Range].[SKU].&amp;[PRN-2407]" c="PRN-2407"/>
              <i n="[Range].[SKU].&amp;[PRN-2409]" c="PRN-2409"/>
              <i n="[Range].[SKU].&amp;[PRN-2542]" c="PRN-2542"/>
              <i n="[Range].[SKU].&amp;[PRN-2641]" c="PRN-2641"/>
              <i n="[Range].[SKU].&amp;[PRN-2749]" c="PRN-2749"/>
              <i n="[Range].[SKU].&amp;[PRN-2829]" c="PRN-2829"/>
              <i n="[Range].[SKU].&amp;[PRN-2991]" c="PRN-2991"/>
              <i n="[Range].[SKU].&amp;[PRN-3014]" c="PRN-3014"/>
              <i n="[Range].[SKU].&amp;[PRN-3143]" c="PRN-3143"/>
              <i n="[Range].[SKU].&amp;[PRN-3159]" c="PRN-3159"/>
              <i n="[Range].[SKU].&amp;[PRN-3690]" c="PRN-3690"/>
              <i n="[Range].[SKU].&amp;[PRN-3775]" c="PRN-3775"/>
              <i n="[Range].[SKU].&amp;[PRN-3785]" c="PRN-3785"/>
              <i n="[Range].[SKU].&amp;[PRN-3917]" c="PRN-3917"/>
              <i n="[Range].[SKU].&amp;[PRN-4097]" c="PRN-4097"/>
              <i n="[Range].[SKU].&amp;[PRN-4170]" c="PRN-4170"/>
              <i n="[Range].[SKU].&amp;[PRN-4432]" c="PRN-4432"/>
              <i n="[Range].[SKU].&amp;[PRN-4453]" c="PRN-4453"/>
              <i n="[Range].[SKU].&amp;[PRN-4506]" c="PRN-4506"/>
              <i n="[Range].[SKU].&amp;[PRN-4732]" c="PRN-4732"/>
              <i n="[Range].[SKU].&amp;[PRN-4787]" c="PRN-4787"/>
              <i n="[Range].[SKU].&amp;[PRN-4788]" c="PRN-4788"/>
              <i n="[Range].[SKU].&amp;[PRN-4892]" c="PRN-4892"/>
              <i n="[Range].[SKU].&amp;[PRN-4893]" c="PRN-4893"/>
              <i n="[Range].[SKU].&amp;[PRN-4906]" c="PRN-4906"/>
              <i n="[Range].[SKU].&amp;[PRN-4911]" c="PRN-4911"/>
              <i n="[Range].[SKU].&amp;[PRN-4983]" c="PRN-4983"/>
              <i n="[Range].[SKU].&amp;[PRN-5005]" c="PRN-5005"/>
              <i n="[Range].[SKU].&amp;[PRN-5067]" c="PRN-5067"/>
              <i n="[Range].[SKU].&amp;[PRN-5107]" c="PRN-5107"/>
              <i n="[Range].[SKU].&amp;[PRN-5264]" c="PRN-5264"/>
              <i n="[Range].[SKU].&amp;[PRN-5384]" c="PRN-5384"/>
              <i n="[Range].[SKU].&amp;[PRN-5492]" c="PRN-5492"/>
              <i n="[Range].[SKU].&amp;[PRN-5569]" c="PRN-5569"/>
              <i n="[Range].[SKU].&amp;[PRN-5591]" c="PRN-5591"/>
              <i n="[Range].[SKU].&amp;[PRN-5666]" c="PRN-5666"/>
              <i n="[Range].[SKU].&amp;[PRN-5753]" c="PRN-5753"/>
              <i n="[Range].[SKU].&amp;[PRN-5813]" c="PRN-5813"/>
              <i n="[Range].[SKU].&amp;[PRN-5815]" c="PRN-5815"/>
              <i n="[Range].[SKU].&amp;[PRN-5876]" c="PRN-5876"/>
              <i n="[Range].[SKU].&amp;[PRN-6068]" c="PRN-6068"/>
              <i n="[Range].[SKU].&amp;[PRN-6131]" c="PRN-6131"/>
              <i n="[Range].[SKU].&amp;[PRN-6178]" c="PRN-6178"/>
              <i n="[Range].[SKU].&amp;[PRN-6276]" c="PRN-6276"/>
              <i n="[Range].[SKU].&amp;[PRN-6308]" c="PRN-6308"/>
              <i n="[Range].[SKU].&amp;[PRN-6429]" c="PRN-6429"/>
              <i n="[Range].[SKU].&amp;[PRN-6490]" c="PRN-6490"/>
              <i n="[Range].[SKU].&amp;[PRN-6520]" c="PRN-6520"/>
              <i n="[Range].[SKU].&amp;[PRN-6536]" c="PRN-6536"/>
              <i n="[Range].[SKU].&amp;[PRN-6585]" c="PRN-6585"/>
              <i n="[Range].[SKU].&amp;[PRN-6660]" c="PRN-6660"/>
              <i n="[Range].[SKU].&amp;[PRN-6776]" c="PRN-6776"/>
              <i n="[Range].[SKU].&amp;[PRN-6791]" c="PRN-6791"/>
              <i n="[Range].[SKU].&amp;[PRN-6911]" c="PRN-6911"/>
              <i n="[Range].[SKU].&amp;[PRN-7019]" c="PRN-7019"/>
              <i n="[Range].[SKU].&amp;[PRN-7049]" c="PRN-7049"/>
              <i n="[Range].[SKU].&amp;[PRN-7079]" c="PRN-7079"/>
              <i n="[Range].[SKU].&amp;[PRN-7089]" c="PRN-7089"/>
              <i n="[Range].[SKU].&amp;[PRN-7303]" c="PRN-7303"/>
              <i n="[Range].[SKU].&amp;[PRN-7410]" c="PRN-7410"/>
              <i n="[Range].[SKU].&amp;[PRN-7816]" c="PRN-7816"/>
              <i n="[Range].[SKU].&amp;[PRN-7976]" c="PRN-7976"/>
              <i n="[Range].[SKU].&amp;[PRN-8008]" c="PRN-8008"/>
              <i n="[Range].[SKU].&amp;[PRN-8041]" c="PRN-8041"/>
              <i n="[Range].[SKU].&amp;[PRN-8137]" c="PRN-8137"/>
              <i n="[Range].[SKU].&amp;[PRN-8175]" c="PRN-8175"/>
              <i n="[Range].[SKU].&amp;[PRN-8392]" c="PRN-8392"/>
              <i n="[Range].[SKU].&amp;[PRN-8604]" c="PRN-8604"/>
              <i n="[Range].[SKU].&amp;[PRN-8657]" c="PRN-8657"/>
              <i n="[Range].[SKU].&amp;[PRN-8758]" c="PRN-8758"/>
              <i n="[Range].[SKU].&amp;[PRN-8763]" c="PRN-8763"/>
              <i n="[Range].[SKU].&amp;[PRN-8850]" c="PRN-8850"/>
              <i n="[Range].[SKU].&amp;[PRN-8970]" c="PRN-8970"/>
              <i n="[Range].[SKU].&amp;[PRN-9249]" c="PRN-9249"/>
              <i n="[Range].[SKU].&amp;[PRN-9322]" c="PRN-9322"/>
              <i n="[Range].[SKU].&amp;[PRN-9378]" c="PRN-9378"/>
              <i n="[Range].[SKU].&amp;[PRN-9488]" c="PRN-9488"/>
              <i n="[Range].[SKU].&amp;[PRN-9490]" c="PRN-9490"/>
              <i n="[Range].[SKU].&amp;[PRN-9557]" c="PRN-9557"/>
              <i n="[Range].[SKU].&amp;[PRN-9624]" c="PRN-9624"/>
              <i n="[Range].[SKU].&amp;[PRN-9669]" c="PRN-9669"/>
              <i n="[Range].[SKU].&amp;[PRN-9787]" c="PRN-9787"/>
              <i n="[Range].[SKU].&amp;[PRN-9793]" c="PRN-9793"/>
              <i n="[Range].[SKU].&amp;[PRN-9867]" c="PRN-9867"/>
              <i n="[Range].[SKU].&amp;[PRN-9960]" c="PRN-9960"/>
              <i n="[Range].[SKU].&amp;[PRN-9975]" c="PRN-9975"/>
            </range>
          </ranges>
        </level>
      </levels>
      <selections count="1">
        <selection n="[Range].[SKU].[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239BE817-43EA-4F34-8285-1C11F8DB4FDB}" sourceName="[Range 1].[Order Date (Month)]">
  <pivotTables>
    <pivotTable tabId="12" name="PivotTable6"/>
  </pivotTables>
  <data>
    <olap pivotCacheId="810098144">
      <levels count="2">
        <level uniqueName="[Range 1].[Order Date (Month)].[(All)]" sourceCaption="(All)" count="0"/>
        <level uniqueName="[Range 1].[Order Date (Month)].[Order Date (Month)]" sourceCaption="Order Date (Month)" count="12">
          <ranges>
            <range startItem="0">
              <i n="[Range 1].[Order Date (Month)].&amp;[Jan]" c="Jan"/>
              <i n="[Range 1].[Order Date (Month)].&amp;[Feb]" c="Feb"/>
              <i n="[Range 1].[Order Date (Month)].&amp;[Mar]" c="Mar"/>
              <i n="[Range 1].[Order Date (Month)].&amp;[Apr]" c="Apr"/>
              <i n="[Range 1].[Order Date (Month)].&amp;[May]" c="May"/>
              <i n="[Range 1].[Order Date (Month)].&amp;[Jun]" c="Jun"/>
              <i n="[Range 1].[Order Date (Month)].&amp;[Jul]" c="Jul"/>
              <i n="[Range 1].[Order Date (Month)].&amp;[Aug]" c="Aug"/>
              <i n="[Range 1].[Order Date (Month)].&amp;[Sep]" c="Sep"/>
              <i n="[Range 1].[Order Date (Month)].&amp;[Oct]" c="Oct"/>
              <i n="[Range 1].[Order Date (Month)].&amp;[Nov]" c="Nov"/>
              <i n="[Range 1].[Order Date (Month)].&amp;[Dec]" c="Dec"/>
            </range>
          </ranges>
        </level>
      </levels>
      <selections count="1">
        <selection n="[Range 1].[Order 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42A3C969-A255-44DC-BD68-14A6CD570E30}" sourceName="[Range 1].[ProductCategory]">
  <pivotTables>
    <pivotTable tabId="12" name="PivotTable6"/>
  </pivotTables>
  <data>
    <olap pivotCacheId="810098144">
      <levels count="2">
        <level uniqueName="[Range 1].[ProductCategory].[(All)]" sourceCaption="(All)" count="0"/>
        <level uniqueName="[Range 1].[ProductCategory].[ProductCategory]" sourceCaption="ProductCategory" count="7">
          <ranges>
            <range startItem="0">
              <i n="[Range 1].[ProductCategory].&amp;[Accessories]" c="Accessories"/>
              <i n="[Range 1].[ProductCategory].&amp;[Components]" c="Components"/>
              <i n="[Range 1].[ProductCategory].&amp;[Laptops]" c="Laptops"/>
              <i n="[Range 1].[ProductCategory].&amp;[Monitors]" c="Monitors"/>
              <i n="[Range 1].[ProductCategory].&amp;[Networking]" c="Networking"/>
              <i n="[Range 1].[ProductCategory].&amp;[Phones]" c="Phones"/>
              <i n="[Range 1].[ProductCategory].&amp;[Printers]" c="Printers"/>
            </range>
          </ranges>
        </level>
      </levels>
      <selections count="1">
        <selection n="[Range 1].[Product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2" xr10:uid="{564547E0-E1DB-45E6-891B-8BB89C0CC047}" sourceName="[Range].[ProductCategory]">
  <pivotTables>
    <pivotTable tabId="20" name="PivotTable2"/>
  </pivotTables>
  <data>
    <olap pivotCacheId="810098144">
      <levels count="2">
        <level uniqueName="[Range].[ProductCategory].[(All)]" sourceCaption="(All)" count="0"/>
        <level uniqueName="[Range].[ProductCategory].[ProductCategory]" sourceCaption="ProductCategory" count="7">
          <ranges>
            <range startItem="0">
              <i n="[Range].[ProductCategory].&amp;[Accessories]" c="Accessories"/>
              <i n="[Range].[ProductCategory].&amp;[Components]" c="Components"/>
              <i n="[Range].[ProductCategory].&amp;[Laptops]" c="Laptops"/>
              <i n="[Range].[ProductCategory].&amp;[Monitors]" c="Monitors"/>
              <i n="[Range].[ProductCategory].&amp;[Networking]" c="Networking"/>
              <i n="[Range].[ProductCategory].&amp;[Phones]" c="Phones"/>
              <i n="[Range].[ProductCategory].&amp;[Printers]" c="Printers"/>
            </range>
          </ranges>
        </level>
      </levels>
      <selections count="1">
        <selection n="[Range].[ProductCategory].&amp;[Laptops]"/>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7D43D25-62A4-490D-B494-333DF0E71292}" sourceName="[Range 1].[Salesperson]">
  <pivotTables>
    <pivotTable tabId="12" name="PivotTable6"/>
  </pivotTables>
  <data>
    <olap pivotCacheId="810098144">
      <levels count="2">
        <level uniqueName="[Range 1].[Salesperson].[(All)]" sourceCaption="(All)" count="0"/>
        <level uniqueName="[Range 1].[Salesperson].[Salesperson]" sourceCaption="Salesperson" count="15">
          <ranges>
            <range startItem="0">
              <i n="[Range 1].[Salesperson].&amp;[A. Patel]" c="A. Patel"/>
              <i n="[Range 1].[Salesperson].&amp;[B. Chen]" c="B. Chen"/>
              <i n="[Range 1].[Salesperson].&amp;[C. Otieno]" c="C. Otieno"/>
              <i n="[Range 1].[Salesperson].&amp;[D. Smith]" c="D. Smith"/>
              <i n="[Range 1].[Salesperson].&amp;[E. Garcia]" c="E. Garcia"/>
              <i n="[Range 1].[Salesperson].&amp;[F. Müller]" c="F. Müller"/>
              <i n="[Range 1].[Salesperson].&amp;[G. Dubois]" c="G. Dubois"/>
              <i n="[Range 1].[Salesperson].&amp;[H. Kim]" c="H. Kim"/>
              <i n="[Range 1].[Salesperson].&amp;[I. Johnson]" c="I. Johnson"/>
              <i n="[Range 1].[Salesperson].&amp;[J. Njeri]" c="J. Njeri"/>
              <i n="[Range 1].[Salesperson].&amp;[K. Singh]" c="K. Singh"/>
              <i n="[Range 1].[Salesperson].&amp;[L. Okafor]" c="L. Okafor"/>
              <i n="[Range 1].[Salesperson].&amp;[M. Rossi]" c="M. Rossi"/>
              <i n="[Range 1].[Salesperson].&amp;[N. Brown]" c="N. Brown"/>
              <i n="[Range 1].[Salesperson].&amp;[O. Wang]" c="O. Wang"/>
            </range>
          </ranges>
        </level>
      </levels>
      <selections count="1">
        <selection n="[Range 1].[Salespers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A2B398A-BD3A-46FB-8952-14D60B9E45D1}" sourceName="[Range 2].[Channel]">
  <pivotTables>
    <pivotTable tabId="20" name="PivotTable2"/>
  </pivotTables>
  <data>
    <olap pivotCacheId="810098144">
      <levels count="2">
        <level uniqueName="[Range 2].[Channel].[(All)]" sourceCaption="(All)" count="0"/>
        <level uniqueName="[Range 2].[Channel].[Channel]" sourceCaption="Channel" count="5">
          <ranges>
            <range startItem="0">
              <i n="[Range 2].[Channel].&amp;[Direct]" c="Direct"/>
              <i n="[Range 2].[Channel].&amp;[Distributor]" c="Distributor"/>
              <i n="[Range 2].[Channel].&amp;[Marketplace]" c="Marketplace"/>
              <i n="[Range 2].[Channel].&amp;[Online]" c="Online"/>
              <i n="[Range 2].[Channel].&amp;[Retail]" c="Retail"/>
            </range>
          </ranges>
        </level>
      </levels>
      <selections count="1">
        <selection n="[Range 2].[Channel].[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42A4DBD6-BB71-4F65-882E-FFE5AAD57C50}" sourceName="Salesperson">
  <pivotTables>
    <pivotTable tabId="27" name="PivotTable1"/>
  </pivotTables>
  <data>
    <tabular pivotCacheId="1409354290">
      <items count="16">
        <i x="8" s="1"/>
        <i x="5" s="1"/>
        <i x="0" s="1"/>
        <i x="14" s="1"/>
        <i x="6" s="1"/>
        <i x="9" s="1"/>
        <i x="3" s="1"/>
        <i x="10" s="1"/>
        <i x="2" s="1"/>
        <i x="1" s="1"/>
        <i x="11" s="1"/>
        <i x="4" s="1"/>
        <i x="12" s="1"/>
        <i x="13" s="1"/>
        <i x="7" s="1"/>
        <i x="15"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3" xr10:uid="{B69F34AE-80A8-4EFF-8E3F-F19CC53B63F8}" sourceName="ProductCategory">
  <pivotTables>
    <pivotTable tabId="27" name="PivotTable1"/>
  </pivotTables>
  <data>
    <tabular pivotCacheId="1409354290">
      <items count="8">
        <i x="6" s="1"/>
        <i x="0" s="1"/>
        <i x="4" s="1"/>
        <i x="5" s="1"/>
        <i x="2" s="1"/>
        <i x="3" s="1"/>
        <i x="1" s="1"/>
        <i x="7"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73DC78-33D2-43AC-B999-BFB86780D19C}" sourceName="[Range 2].[Region]">
  <pivotTables>
    <pivotTable tabId="20" name="PivotTable2"/>
  </pivotTables>
  <data>
    <olap pivotCacheId="1393295537">
      <levels count="2">
        <level uniqueName="[Range 2].[Region].[(All)]" sourceCaption="(All)" count="0"/>
        <level uniqueName="[Range 2].[Region].[Region]" sourceCaption="Region" count="4">
          <ranges>
            <range startItem="0">
              <i n="[Range 2].[Region].&amp;[Africa]" c="Africa"/>
              <i n="[Range 2].[Region].&amp;[Americas]" c="Americas"/>
              <i n="[Range 2].[Region].&amp;[Asia]" c="Asia"/>
              <i n="[Range 2].[Region].&amp;[Europe]" c="Europe"/>
            </range>
          </ranges>
        </level>
      </levels>
      <selections count="1">
        <selection n="[Range 2].[Region].[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053CCBC-A9A2-479B-A038-82BD4A0A9DDB}" sourceName="[Range 2].[Country]">
  <pivotTables>
    <pivotTable tabId="20" name="PivotTable2"/>
  </pivotTables>
  <data>
    <olap pivotCacheId="1393295537">
      <levels count="2">
        <level uniqueName="[Range 2].[Country].[(All)]" sourceCaption="(All)" count="0"/>
        <level uniqueName="[Range 2].[Country].[Country]" sourceCaption="Country" count="12">
          <ranges>
            <range startItem="0">
              <i n="[Range 2].[Country].&amp;[Brazil]" c="Brazil"/>
              <i n="[Range 2].[Country].&amp;[Canada]" c="Canada"/>
              <i n="[Range 2].[Country].&amp;[China]" c="China"/>
              <i n="[Range 2].[Country].&amp;[France]" c="France"/>
              <i n="[Range 2].[Country].&amp;[Germany]" c="Germany"/>
              <i n="[Range 2].[Country].&amp;[India]" c="India"/>
              <i n="[Range 2].[Country].&amp;[Japan]" c="Japan"/>
              <i n="[Range 2].[Country].&amp;[Kenya]" c="Kenya"/>
              <i n="[Range 2].[Country].&amp;[Nigeria]" c="Nigeria"/>
              <i n="[Range 2].[Country].&amp;[South Africa]" c="South Africa"/>
              <i n="[Range 2].[Country].&amp;[United Kingdom]" c="United Kingdom"/>
              <i n="[Range 2].[Country].&amp;[USA]" c="USA"/>
            </range>
          </ranges>
        </level>
      </levels>
      <selections count="1">
        <selection n="[Range 2].[Country].[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2" xr10:uid="{9D545740-443F-4B64-94FF-601062BBFB6B}" sourceName="Salesperson">
  <pivotTables>
    <pivotTable tabId="27" name="PivotTable2"/>
  </pivotTables>
  <data>
    <tabular pivotCacheId="537888173">
      <items count="13">
        <i x="8" s="1"/>
        <i x="5" s="1"/>
        <i x="0" s="1"/>
        <i x="6" s="1"/>
        <i x="9" s="1"/>
        <i x="3" s="1"/>
        <i x="10" s="1"/>
        <i x="2" s="1"/>
        <i x="1" s="1"/>
        <i x="11" s="1"/>
        <i x="4" s="1"/>
        <i x="12" s="1"/>
        <i x="7"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67E61E8D-4A98-40FC-85AC-9B0830C4026A}" sourceName="Quarters">
  <pivotTables>
    <pivotTable tabId="27" name="PivotTable1"/>
  </pivotTables>
  <data>
    <tabular pivotCacheId="1409354290">
      <items count="6">
        <i x="1" s="1"/>
        <i x="2" s="1"/>
        <i x="3" s="1"/>
        <i x="4" s="1"/>
        <i x="0" s="1" nd="1"/>
        <i x="5"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5B52763-AF4C-4670-BF0E-C32548244AEA}" sourceName="[Range 2].[Region]">
  <pivotTables>
    <pivotTable tabId="12" name="PivotTable6"/>
  </pivotTables>
  <data>
    <olap pivotCacheId="1239807090">
      <levels count="2">
        <level uniqueName="[Range 2].[Region].[(All)]" sourceCaption="(All)" count="0"/>
        <level uniqueName="[Range 2].[Region].[Region]" sourceCaption="Region" count="4">
          <ranges>
            <range startItem="0">
              <i n="[Range 2].[Region].&amp;[Africa]" c="Africa"/>
              <i n="[Range 2].[Region].&amp;[Americas]" c="Americas"/>
              <i n="[Range 2].[Region].&amp;[Asia]" c="Asia"/>
              <i n="[Range 2].[Region].&amp;[Europe]" c="Europe"/>
            </range>
          </ranges>
        </level>
      </levels>
      <selections count="1">
        <selection n="[Range 2].[Region].&amp;[Americas]"/>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A5907063-C945-482E-AE6E-888B40FF0751}" sourceName="[Range 2].[Region]">
  <pivotTables>
    <pivotTable tabId="9" name="PivotTable3"/>
  </pivotTables>
  <data>
    <olap pivotCacheId="1239807090">
      <levels count="2">
        <level uniqueName="[Range 2].[Region].[(All)]" sourceCaption="(All)" count="0"/>
        <level uniqueName="[Range 2].[Region].[Region]" sourceCaption="Region" count="4">
          <ranges>
            <range startItem="0">
              <i n="[Range 2].[Region].&amp;[Africa]" c="Africa"/>
              <i n="[Range 2].[Region].&amp;[Americas]" c="Americas"/>
              <i n="[Range 2].[Region].&amp;[Asia]" c="Asia"/>
              <i n="[Range 2].[Region].&amp;[Europe]" c="Europe"/>
            </range>
          </ranges>
        </level>
      </levels>
      <selections count="1">
        <selection n="[Range 2].[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4" xr10:uid="{06A6B933-B6E7-4503-92DB-DA4025014D90}" cache="Slicer_ProductCategory" caption="ProductCategory" level="1" style="SlicerStyleLight4" rowHeight="241300"/>
  <slicer name="Channel 1" xr10:uid="{D803AE7E-62B0-4EDF-B276-79C3DCB75446}" cache="Slicer_Channel" caption="Channel" level="1" style="SlicerStyleLight4" rowHeight="241300"/>
  <slicer name="Region" xr10:uid="{94C946D5-707A-4531-82DE-2B106B2D3006}" cache="Slicer_Region" caption="Region" level="1" style="SlicerStyleLight4" rowHeight="241300"/>
  <slicer name="Country" xr10:uid="{C1D4613C-A6B3-42BE-B60B-0E26685AD246}" cache="Slicer_Country" caption="Country" level="1" style="SlicerStyleLight4" rowHeight="241300"/>
  <slicer name="Salesperson 2" xr10:uid="{38994B3B-C1E0-4C83-A8E5-089BAA3CFE60}" cache="Slicer_Salesperson2" caption="Salesperson" style="SlicerStyleLight4" rowHeight="241300"/>
  <slicer name="Quarters" xr10:uid="{924438CE-575D-42E0-94AB-E36722E9A773}" cache="Slicer_Quarters" caption="Quarters"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D845799B-EFAE-4AF1-B862-F447BCA09264}" cache="Slicer_Salesperson1" caption="Salesperson" rowHeight="241300"/>
  <slicer name="ProductCategory 3" xr10:uid="{D2DD1DAC-3048-4836-8F6B-1BD2FD6173D3}" cache="Slicer_ProductCategory3" caption="Product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307B3CCD-A19F-43AE-809B-F694AF1B3FAB}" cache="Slicer_Order_Date__Month" caption="Order Date (Month)" startItem="5" level="1" style="SlicerStyleLight4" rowHeight="241300"/>
  <slicer name="ProductCategory 1" xr10:uid="{A83E7557-92AB-47C9-96E1-7A51A0844641}" cache="Slicer_ProductCategory1" caption="ProductCategory" level="1" style="SlicerStyleLight4" rowHeight="241300"/>
  <slicer name="Salesperson" xr10:uid="{1A0E5F3B-E3C0-4C6F-8799-B1172428C247}" cache="Slicer_Salesperson" caption="Salesperson" level="1" style="SlicerStyleLight4" rowHeight="241300"/>
  <slicer name="Region 1" xr10:uid="{9E75A89F-BFA7-44FE-BC77-7301F359DF33}" cache="Slicer_Region1" caption="Region"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58DFF2C2-EB05-4209-8F09-046B6FD8A7ED}" cache="Slicer_ProductCategory" caption="ProductCategory" level="1" rowHeight="241300"/>
  <slicer name="SKU" xr10:uid="{5030FD4F-86CA-4656-9792-3058D9B65A66}" cache="Slicer_SKU" caption="SKU" startItem="13" level="1" rowHeight="241300"/>
  <slicer name="Region 2" xr10:uid="{9DB1923E-6305-45CD-A593-64511850E30A}" cache="Slicer_Region2" caption="Region"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2" xr10:uid="{2B067199-714D-4F9D-AB3B-6C15408E85CA}" cache="Slicer_ProductCategory2" caption="ProductCategory" level="1" style="SlicerStyleDark2" rowHeight="241300"/>
  <slicer name="Channel" xr10:uid="{9BC82D96-AC27-45BE-BC27-D29DC58DDFE8}" cache="Slicer_Channel" caption="Channel" level="1" style="SlicerStyleDark2" rowHeight="241300"/>
  <slicer name="Region 3" xr10:uid="{A73DEACE-2658-4529-87C4-8E6A3C479BD8}"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5.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67"/>
  <sheetViews>
    <sheetView topLeftCell="A46" zoomScale="87" zoomScaleNormal="87" workbookViewId="0">
      <selection activeCell="I56" sqref="I56"/>
    </sheetView>
  </sheetViews>
  <sheetFormatPr defaultRowHeight="14.25" x14ac:dyDescent="0.45"/>
  <sheetData>
    <row r="1" spans="1:1" x14ac:dyDescent="0.45">
      <c r="A1" s="1" t="s">
        <v>1364</v>
      </c>
    </row>
    <row r="2" spans="1:1" x14ac:dyDescent="0.45">
      <c r="A2" t="s">
        <v>1365</v>
      </c>
    </row>
    <row r="4" spans="1:1" x14ac:dyDescent="0.45">
      <c r="A4" t="s">
        <v>1366</v>
      </c>
    </row>
    <row r="5" spans="1:1" x14ac:dyDescent="0.45">
      <c r="A5" t="s">
        <v>1367</v>
      </c>
    </row>
    <row r="6" spans="1:1" x14ac:dyDescent="0.45">
      <c r="A6" t="s">
        <v>1368</v>
      </c>
    </row>
    <row r="8" spans="1:1" x14ac:dyDescent="0.45">
      <c r="A8" t="s">
        <v>1369</v>
      </c>
    </row>
    <row r="9" spans="1:1" x14ac:dyDescent="0.45">
      <c r="A9" t="s">
        <v>1370</v>
      </c>
    </row>
    <row r="10" spans="1:1" x14ac:dyDescent="0.45">
      <c r="A10" t="s">
        <v>1371</v>
      </c>
    </row>
    <row r="11" spans="1:1" x14ac:dyDescent="0.45">
      <c r="A11" t="s">
        <v>1372</v>
      </c>
    </row>
    <row r="12" spans="1:1" x14ac:dyDescent="0.45">
      <c r="A12" t="s">
        <v>1373</v>
      </c>
    </row>
    <row r="13" spans="1:1" x14ac:dyDescent="0.45">
      <c r="A13" t="s">
        <v>1374</v>
      </c>
    </row>
    <row r="14" spans="1:1" x14ac:dyDescent="0.45">
      <c r="A14" t="s">
        <v>1375</v>
      </c>
    </row>
    <row r="15" spans="1:1" x14ac:dyDescent="0.45">
      <c r="A15" t="s">
        <v>1376</v>
      </c>
    </row>
    <row r="17" spans="1:1" x14ac:dyDescent="0.45">
      <c r="A17" t="s">
        <v>1377</v>
      </c>
    </row>
    <row r="18" spans="1:1" x14ac:dyDescent="0.45">
      <c r="A18" t="s">
        <v>1378</v>
      </c>
    </row>
    <row r="19" spans="1:1" x14ac:dyDescent="0.45">
      <c r="A19" t="s">
        <v>1379</v>
      </c>
    </row>
    <row r="20" spans="1:1" x14ac:dyDescent="0.45">
      <c r="A20" t="s">
        <v>1380</v>
      </c>
    </row>
    <row r="21" spans="1:1" x14ac:dyDescent="0.45">
      <c r="A21" t="s">
        <v>1381</v>
      </c>
    </row>
    <row r="23" spans="1:1" x14ac:dyDescent="0.45">
      <c r="A23" t="s">
        <v>1382</v>
      </c>
    </row>
    <row r="24" spans="1:1" x14ac:dyDescent="0.45">
      <c r="A24" t="s">
        <v>1383</v>
      </c>
    </row>
    <row r="25" spans="1:1" x14ac:dyDescent="0.45">
      <c r="A25" t="s">
        <v>1384</v>
      </c>
    </row>
    <row r="26" spans="1:1" x14ac:dyDescent="0.45">
      <c r="A26" t="s">
        <v>1385</v>
      </c>
    </row>
    <row r="27" spans="1:1" x14ac:dyDescent="0.45">
      <c r="A27" t="s">
        <v>1386</v>
      </c>
    </row>
    <row r="29" spans="1:1" x14ac:dyDescent="0.45">
      <c r="A29" t="s">
        <v>1387</v>
      </c>
    </row>
    <row r="30" spans="1:1" x14ac:dyDescent="0.45">
      <c r="A30" t="s">
        <v>1388</v>
      </c>
    </row>
    <row r="31" spans="1:1" x14ac:dyDescent="0.45">
      <c r="A31" t="s">
        <v>1389</v>
      </c>
    </row>
    <row r="32" spans="1:1" x14ac:dyDescent="0.45">
      <c r="A32" t="s">
        <v>1390</v>
      </c>
    </row>
    <row r="33" spans="1:1" x14ac:dyDescent="0.45">
      <c r="A33" t="s">
        <v>1391</v>
      </c>
    </row>
    <row r="34" spans="1:1" x14ac:dyDescent="0.45">
      <c r="A34" t="s">
        <v>1392</v>
      </c>
    </row>
    <row r="35" spans="1:1" x14ac:dyDescent="0.45">
      <c r="A35" t="s">
        <v>1393</v>
      </c>
    </row>
    <row r="36" spans="1:1" x14ac:dyDescent="0.45">
      <c r="A36" t="s">
        <v>1394</v>
      </c>
    </row>
    <row r="37" spans="1:1" x14ac:dyDescent="0.45">
      <c r="A37" t="s">
        <v>1395</v>
      </c>
    </row>
    <row r="38" spans="1:1" x14ac:dyDescent="0.45">
      <c r="A38" t="s">
        <v>1396</v>
      </c>
    </row>
    <row r="39" spans="1:1" x14ac:dyDescent="0.45">
      <c r="A39" t="s">
        <v>1397</v>
      </c>
    </row>
    <row r="40" spans="1:1" x14ac:dyDescent="0.45">
      <c r="A40" t="s">
        <v>1398</v>
      </c>
    </row>
    <row r="41" spans="1:1" x14ac:dyDescent="0.45">
      <c r="A41" t="s">
        <v>1399</v>
      </c>
    </row>
    <row r="43" spans="1:1" x14ac:dyDescent="0.45">
      <c r="A43" t="s">
        <v>1400</v>
      </c>
    </row>
    <row r="44" spans="1:1" x14ac:dyDescent="0.45">
      <c r="A44" t="s">
        <v>1401</v>
      </c>
    </row>
    <row r="45" spans="1:1" x14ac:dyDescent="0.45">
      <c r="A45" t="s">
        <v>1402</v>
      </c>
    </row>
    <row r="46" spans="1:1" x14ac:dyDescent="0.45">
      <c r="A46" t="s">
        <v>1403</v>
      </c>
    </row>
    <row r="47" spans="1:1" x14ac:dyDescent="0.45">
      <c r="A47" t="s">
        <v>1404</v>
      </c>
    </row>
    <row r="48" spans="1:1" x14ac:dyDescent="0.45">
      <c r="A48" t="s">
        <v>1405</v>
      </c>
    </row>
    <row r="50" spans="1:1" x14ac:dyDescent="0.45">
      <c r="A50" t="s">
        <v>1406</v>
      </c>
    </row>
    <row r="51" spans="1:1" x14ac:dyDescent="0.45">
      <c r="A51" t="s">
        <v>1407</v>
      </c>
    </row>
    <row r="52" spans="1:1" x14ac:dyDescent="0.45">
      <c r="A52" t="s">
        <v>1408</v>
      </c>
    </row>
    <row r="53" spans="1:1" x14ac:dyDescent="0.45">
      <c r="A53" t="s">
        <v>1409</v>
      </c>
    </row>
    <row r="54" spans="1:1" x14ac:dyDescent="0.45">
      <c r="A54" t="s">
        <v>1410</v>
      </c>
    </row>
    <row r="55" spans="1:1" x14ac:dyDescent="0.45">
      <c r="A55" t="s">
        <v>1411</v>
      </c>
    </row>
    <row r="56" spans="1:1" x14ac:dyDescent="0.45">
      <c r="A56" t="s">
        <v>1412</v>
      </c>
    </row>
    <row r="57" spans="1:1" x14ac:dyDescent="0.45">
      <c r="A57" t="s">
        <v>1413</v>
      </c>
    </row>
    <row r="58" spans="1:1" x14ac:dyDescent="0.45">
      <c r="A58" t="s">
        <v>1414</v>
      </c>
    </row>
    <row r="59" spans="1:1" x14ac:dyDescent="0.45">
      <c r="A59" t="s">
        <v>1415</v>
      </c>
    </row>
    <row r="61" spans="1:1" x14ac:dyDescent="0.45">
      <c r="A61" t="s">
        <v>1416</v>
      </c>
    </row>
    <row r="62" spans="1:1" x14ac:dyDescent="0.45">
      <c r="A62" t="s">
        <v>1417</v>
      </c>
    </row>
    <row r="64" spans="1:1" x14ac:dyDescent="0.45">
      <c r="A64" t="s">
        <v>1418</v>
      </c>
    </row>
    <row r="65" spans="1:1" x14ac:dyDescent="0.45">
      <c r="A65" t="s">
        <v>1419</v>
      </c>
    </row>
    <row r="66" spans="1:1" x14ac:dyDescent="0.45">
      <c r="A66" t="s">
        <v>1420</v>
      </c>
    </row>
    <row r="67" spans="1:1" x14ac:dyDescent="0.45">
      <c r="A67" t="s">
        <v>1421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O633"/>
  <sheetViews>
    <sheetView workbookViewId="0">
      <selection activeCell="K1" sqref="K1:K1048576"/>
    </sheetView>
  </sheetViews>
  <sheetFormatPr defaultRowHeight="14.25" x14ac:dyDescent="0.45"/>
  <cols>
    <col min="1" max="1" width="15.53125" bestFit="1" customWidth="1"/>
    <col min="2" max="2" width="9.9296875" bestFit="1" customWidth="1"/>
    <col min="3" max="3" width="11.9296875" bestFit="1" customWidth="1"/>
    <col min="4" max="4" width="7.9296875" bestFit="1" customWidth="1"/>
    <col min="5" max="5" width="13.53125" bestFit="1" customWidth="1"/>
    <col min="6" max="6" width="11.73046875" bestFit="1" customWidth="1"/>
    <col min="7" max="7" width="15.86328125" bestFit="1" customWidth="1"/>
    <col min="8" max="8" width="10.59765625" bestFit="1" customWidth="1"/>
    <col min="9" max="9" width="10.53125" bestFit="1" customWidth="1"/>
    <col min="10" max="10" width="14.33203125" bestFit="1" customWidth="1"/>
    <col min="11" max="11" width="9.53125" bestFit="1" customWidth="1"/>
    <col min="12" max="12" width="7.73046875" bestFit="1" customWidth="1"/>
    <col min="13" max="13" width="8.1328125" bestFit="1" customWidth="1"/>
    <col min="14" max="14" width="10.33203125" bestFit="1" customWidth="1"/>
    <col min="15" max="15" width="7.86328125" bestFit="1" customWidth="1"/>
  </cols>
  <sheetData>
    <row r="1" spans="1:1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4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4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4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4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4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4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4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4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4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4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4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4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4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4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4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4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4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4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4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4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4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4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4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4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4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4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4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4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4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4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4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4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4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4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4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4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4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4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4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4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4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4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4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4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4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4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4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4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4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4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4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4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4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4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4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4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4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4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4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4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4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4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4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4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4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4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4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4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4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4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4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4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4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4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4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4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4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4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4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4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4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4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4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4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4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4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4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4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4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4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4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4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4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4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4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4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4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4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4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4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4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4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4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4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4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4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4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4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4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4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4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4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4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4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4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4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4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4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4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4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4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4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4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4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4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4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4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4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4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4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4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4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4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4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4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4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4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4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4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4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4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4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4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4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4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4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4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4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4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4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4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4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4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4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4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4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4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4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4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4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4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4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4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4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4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4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4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4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4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4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4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4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4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4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4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4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4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4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4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4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4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4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4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4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4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4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4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4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4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4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4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4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4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4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4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4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4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4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4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4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4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4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4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4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4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4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4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4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4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4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4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4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4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4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4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4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4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4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4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4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4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4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4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4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4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4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4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4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4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4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4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4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4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4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4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4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4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4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4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4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4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4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4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4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4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4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4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4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4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4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4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4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4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4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4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4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4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4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4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4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4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4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4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4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4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4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4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4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4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4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4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4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4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4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4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4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4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4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4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4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4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4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4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4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4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4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4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4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4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4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4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4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4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4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4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4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4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4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4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4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4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4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4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4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4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4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4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4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4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4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4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4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4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4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4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4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4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4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4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4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4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4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4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4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4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4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4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4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4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4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4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4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4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4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4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4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4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4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4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4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4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4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4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4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4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4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4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4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4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4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4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4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4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4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4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4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4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4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4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4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4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4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4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4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4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4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4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4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4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4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4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4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4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4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4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4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4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4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4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4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4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4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4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4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4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4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4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4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4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4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4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4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4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4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4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4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4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4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4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4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4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4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4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4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4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4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4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4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4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4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4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4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4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4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4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4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4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4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4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4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4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4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4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4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4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4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4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4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4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4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4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4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4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4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4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4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4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4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4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4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4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4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4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4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4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4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4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4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4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4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4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4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4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4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4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4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4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4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4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4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4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4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4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4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4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4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4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4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4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4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4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4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4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4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4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4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4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4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4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4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4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4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4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4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4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4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4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4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4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4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4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4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4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4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4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4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4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4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4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4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4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4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4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4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4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4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4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4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4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4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4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4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4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4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4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4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4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4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4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4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4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4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4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4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4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4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4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4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4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4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4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4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4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4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4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4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4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4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4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4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4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4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4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4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4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4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4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4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4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4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4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4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4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4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4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4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4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4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4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4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4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4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4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4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4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4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4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4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4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4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4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4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4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4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4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4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4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4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4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4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4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4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4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4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4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4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4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4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4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4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4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4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4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4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4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4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4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4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4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4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4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4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4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4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4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4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4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4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4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4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4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4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4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4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4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4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4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4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4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4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4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4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4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4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4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4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4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4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4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4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4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4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autoFilter ref="K1:K633"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27506-242C-4E2F-83FE-A909B344E226}">
  <sheetPr codeName="Sheet4" filterMode="1">
    <tabColor rgb="FF993366"/>
  </sheetPr>
  <dimension ref="A1:R635"/>
  <sheetViews>
    <sheetView topLeftCell="I1" workbookViewId="0">
      <pane ySplit="1" topLeftCell="A2" activePane="bottomLeft" state="frozen"/>
      <selection pane="bottomLeft" activeCell="S82" sqref="S82"/>
    </sheetView>
  </sheetViews>
  <sheetFormatPr defaultRowHeight="14.25" x14ac:dyDescent="0.45"/>
  <cols>
    <col min="1" max="1" width="15.53125" bestFit="1" customWidth="1"/>
    <col min="2" max="2" width="11.33203125" style="12" customWidth="1"/>
    <col min="3" max="3" width="15.59765625" style="11" customWidth="1"/>
    <col min="4" max="4" width="15.59765625" style="28" customWidth="1"/>
    <col min="5" max="5" width="15.59765625" style="4" customWidth="1"/>
    <col min="6" max="6" width="7.9296875" style="5" bestFit="1" customWidth="1"/>
    <col min="7" max="7" width="13.53125" style="5" bestFit="1" customWidth="1"/>
    <col min="8" max="8" width="11.73046875" style="20" bestFit="1" customWidth="1"/>
    <col min="9" max="9" width="18.6640625" style="5" customWidth="1"/>
    <col min="10" max="10" width="10.59765625" style="24" bestFit="1" customWidth="1"/>
    <col min="11" max="11" width="13.06640625" style="26" customWidth="1"/>
    <col min="12" max="12" width="13.9296875" style="5" bestFit="1" customWidth="1"/>
    <col min="13" max="13" width="13.9296875" style="5" customWidth="1"/>
    <col min="14" max="14" width="9.53125" bestFit="1" customWidth="1"/>
    <col min="15" max="15" width="8.19921875" style="4" customWidth="1"/>
    <col min="16" max="16" width="8" style="4" bestFit="1" customWidth="1"/>
    <col min="17" max="17" width="10.06640625" style="7" bestFit="1" customWidth="1"/>
    <col min="18" max="18" width="7.6640625" style="4" bestFit="1" customWidth="1"/>
  </cols>
  <sheetData>
    <row r="1" spans="1:18" s="13" customFormat="1" x14ac:dyDescent="0.45">
      <c r="A1" s="13" t="s">
        <v>1447</v>
      </c>
      <c r="B1" s="14" t="s">
        <v>1423</v>
      </c>
      <c r="C1" s="15" t="s">
        <v>1424</v>
      </c>
      <c r="D1" s="27" t="s">
        <v>1434</v>
      </c>
      <c r="E1" s="16" t="s">
        <v>1426</v>
      </c>
      <c r="F1" s="17" t="s">
        <v>3</v>
      </c>
      <c r="G1" s="17" t="s">
        <v>4</v>
      </c>
      <c r="H1" s="19" t="s">
        <v>5</v>
      </c>
      <c r="I1" s="17" t="s">
        <v>1425</v>
      </c>
      <c r="J1" s="23" t="s">
        <v>7</v>
      </c>
      <c r="K1" s="25" t="s">
        <v>8</v>
      </c>
      <c r="L1" s="17" t="s">
        <v>9</v>
      </c>
      <c r="M1" s="17" t="s">
        <v>1433</v>
      </c>
      <c r="N1" s="13" t="s">
        <v>10</v>
      </c>
      <c r="O1" s="16" t="s">
        <v>11</v>
      </c>
      <c r="P1" s="16" t="s">
        <v>12</v>
      </c>
      <c r="Q1" s="18" t="s">
        <v>13</v>
      </c>
      <c r="R1" s="16" t="s">
        <v>14</v>
      </c>
    </row>
    <row r="2" spans="1:18" x14ac:dyDescent="0.45">
      <c r="A2" t="s">
        <v>15</v>
      </c>
      <c r="B2" s="8">
        <v>45362</v>
      </c>
      <c r="C2" s="8">
        <v>45388</v>
      </c>
      <c r="D2" s="28" t="str">
        <f>IF(AND(MONTH(B2)&gt;=1,MONTH(B2)&lt;=3),"QUARTER 1",IF(AND(MONTH(B2)&gt;=4,MONTH(B2)&lt;=6),"QUARTER 2",IF(AND(MONTH(B2)&gt;=7,MONTH(B2)&lt;=9),"QUARTER 3",IF(AND(MONTH(B2)&gt;=10,MONTH(B2)&lt;=12),"QUARTER 4"))))</f>
        <v>QUARTER 1</v>
      </c>
      <c r="E2" s="4">
        <f t="shared" ref="E2:E33" si="0">(C2-B2)</f>
        <v>26</v>
      </c>
      <c r="F2" s="5" t="s">
        <v>646</v>
      </c>
      <c r="G2" s="5" t="s">
        <v>650</v>
      </c>
      <c r="H2" s="5" t="s">
        <v>662</v>
      </c>
      <c r="I2" s="5" t="s">
        <v>701</v>
      </c>
      <c r="J2" s="5" t="s">
        <v>707</v>
      </c>
      <c r="K2" s="5" t="s">
        <v>712</v>
      </c>
      <c r="L2" s="5" t="s">
        <v>727</v>
      </c>
      <c r="N2" t="s">
        <v>734</v>
      </c>
      <c r="O2" s="4">
        <v>279.24</v>
      </c>
      <c r="P2" s="4">
        <v>608.9</v>
      </c>
      <c r="Q2" s="7">
        <v>0.112</v>
      </c>
      <c r="R2" s="4">
        <v>9</v>
      </c>
    </row>
    <row r="3" spans="1:18" x14ac:dyDescent="0.45">
      <c r="A3" t="s">
        <v>16</v>
      </c>
      <c r="B3" s="12">
        <v>45587</v>
      </c>
      <c r="C3" s="11">
        <v>45588</v>
      </c>
      <c r="D3" s="28" t="str">
        <f t="shared" ref="D3:D66" si="1">IF(AND(MONTH(B3)&gt;=1,MONTH(B3)&lt;=3),"QUARTER 1",IF(AND(MONTH(B3)&gt;=4,MONTH(B3)&lt;=6),"QUARTER 2",IF(AND(MONTH(B3)&gt;=7,MONTH(B3)&lt;=9),"QUARTER 3",IF(AND(MONTH(B3)&gt;=10,MONTH(B3)&lt;=12),"QUARTER 4"))))</f>
        <v>QUARTER 4</v>
      </c>
      <c r="E3" s="4">
        <f t="shared" si="0"/>
        <v>1</v>
      </c>
      <c r="F3" s="5" t="s">
        <v>646</v>
      </c>
      <c r="G3" s="5" t="s">
        <v>651</v>
      </c>
      <c r="H3" s="5" t="s">
        <v>663</v>
      </c>
      <c r="I3" s="5" t="s">
        <v>702</v>
      </c>
      <c r="J3" s="5" t="s">
        <v>708</v>
      </c>
      <c r="K3" s="5" t="s">
        <v>713</v>
      </c>
      <c r="L3" s="5" t="s">
        <v>728</v>
      </c>
      <c r="N3" t="s">
        <v>735</v>
      </c>
      <c r="O3" s="4">
        <v>1084.3900000000001</v>
      </c>
      <c r="P3" s="4">
        <v>759.33</v>
      </c>
      <c r="Q3" s="7">
        <v>0.23699999999999999</v>
      </c>
      <c r="R3" s="4">
        <v>31</v>
      </c>
    </row>
    <row r="4" spans="1:18" x14ac:dyDescent="0.45">
      <c r="A4" t="s">
        <v>17</v>
      </c>
      <c r="B4" s="8">
        <v>44985</v>
      </c>
      <c r="C4" s="8">
        <v>45010</v>
      </c>
      <c r="D4" s="28" t="str">
        <f t="shared" si="1"/>
        <v>QUARTER 1</v>
      </c>
      <c r="E4" s="4">
        <f t="shared" si="0"/>
        <v>25</v>
      </c>
      <c r="F4" s="5" t="s">
        <v>646</v>
      </c>
      <c r="G4" s="5" t="s">
        <v>650</v>
      </c>
      <c r="H4" s="5" t="s">
        <v>664</v>
      </c>
      <c r="I4" s="5" t="s">
        <v>701</v>
      </c>
      <c r="J4" s="5" t="s">
        <v>707</v>
      </c>
      <c r="K4" s="5" t="s">
        <v>714</v>
      </c>
      <c r="L4" s="5" t="s">
        <v>729</v>
      </c>
      <c r="N4" t="s">
        <v>736</v>
      </c>
      <c r="O4" s="4">
        <v>1460.76</v>
      </c>
      <c r="P4" s="4">
        <v>-30.66</v>
      </c>
      <c r="Q4" s="7">
        <v>0.13100000000000001</v>
      </c>
      <c r="R4" s="4">
        <v>12</v>
      </c>
    </row>
    <row r="5" spans="1:18" x14ac:dyDescent="0.45">
      <c r="A5" t="s">
        <v>18</v>
      </c>
      <c r="B5" s="8">
        <v>45745</v>
      </c>
      <c r="C5" s="8">
        <v>45749</v>
      </c>
      <c r="D5" s="28" t="str">
        <f t="shared" si="1"/>
        <v>QUARTER 1</v>
      </c>
      <c r="E5" s="4">
        <f t="shared" si="0"/>
        <v>4</v>
      </c>
      <c r="F5" s="5" t="s">
        <v>646</v>
      </c>
      <c r="G5" s="5" t="s">
        <v>651</v>
      </c>
      <c r="H5" s="5" t="s">
        <v>665</v>
      </c>
      <c r="I5" s="5" t="s">
        <v>703</v>
      </c>
      <c r="J5" s="5" t="s">
        <v>709</v>
      </c>
      <c r="K5" s="5" t="s">
        <v>715</v>
      </c>
      <c r="L5" s="5" t="s">
        <v>730</v>
      </c>
      <c r="N5" t="s">
        <v>737</v>
      </c>
      <c r="O5" s="4">
        <v>259.93</v>
      </c>
      <c r="P5" s="4">
        <v>255.94</v>
      </c>
      <c r="Q5" s="7">
        <v>7.1999999999999995E-2</v>
      </c>
      <c r="R5" s="4">
        <v>22</v>
      </c>
    </row>
    <row r="6" spans="1:18" hidden="1" x14ac:dyDescent="0.45">
      <c r="A6" t="s">
        <v>19</v>
      </c>
      <c r="B6" s="8">
        <v>45266</v>
      </c>
      <c r="C6" s="8">
        <v>45291</v>
      </c>
      <c r="D6" s="28" t="str">
        <f t="shared" si="1"/>
        <v>QUARTER 4</v>
      </c>
      <c r="E6" s="4">
        <f t="shared" si="0"/>
        <v>25</v>
      </c>
      <c r="F6" s="5" t="s">
        <v>647</v>
      </c>
      <c r="G6" s="5" t="s">
        <v>652</v>
      </c>
      <c r="H6" s="5" t="s">
        <v>666</v>
      </c>
      <c r="I6" s="5" t="s">
        <v>704</v>
      </c>
      <c r="J6" s="5" t="s">
        <v>707</v>
      </c>
      <c r="K6" s="5" t="s">
        <v>716</v>
      </c>
      <c r="L6" s="5" t="s">
        <v>728</v>
      </c>
      <c r="N6" t="s">
        <v>738</v>
      </c>
      <c r="O6" s="4">
        <v>663.03</v>
      </c>
      <c r="P6" s="4">
        <v>813.51</v>
      </c>
      <c r="Q6" s="7">
        <v>0.10199999999999999</v>
      </c>
      <c r="R6" s="4">
        <v>15</v>
      </c>
    </row>
    <row r="7" spans="1:18" hidden="1" x14ac:dyDescent="0.45">
      <c r="A7" t="s">
        <v>20</v>
      </c>
      <c r="B7" s="8">
        <v>44928</v>
      </c>
      <c r="C7" s="8">
        <v>44931</v>
      </c>
      <c r="D7" s="28" t="str">
        <f t="shared" si="1"/>
        <v>QUARTER 1</v>
      </c>
      <c r="E7" s="4">
        <f t="shared" si="0"/>
        <v>3</v>
      </c>
      <c r="F7" s="5" t="s">
        <v>648</v>
      </c>
      <c r="G7" s="5" t="s">
        <v>653</v>
      </c>
      <c r="H7" s="5" t="s">
        <v>667</v>
      </c>
      <c r="I7" s="5" t="s">
        <v>701</v>
      </c>
      <c r="J7" s="5" t="s">
        <v>710</v>
      </c>
      <c r="K7" s="5" t="s">
        <v>717</v>
      </c>
      <c r="L7" s="5" t="s">
        <v>731</v>
      </c>
      <c r="N7" t="s">
        <v>1432</v>
      </c>
      <c r="O7" s="4">
        <v>315.87</v>
      </c>
      <c r="P7" s="4">
        <v>591.67999999999995</v>
      </c>
      <c r="Q7" s="7">
        <v>0</v>
      </c>
      <c r="R7" s="4">
        <v>7</v>
      </c>
    </row>
    <row r="8" spans="1:18" hidden="1" x14ac:dyDescent="0.45">
      <c r="A8" t="s">
        <v>21</v>
      </c>
      <c r="B8" s="8">
        <v>45653</v>
      </c>
      <c r="C8" s="8">
        <v>45671</v>
      </c>
      <c r="D8" s="28" t="str">
        <f t="shared" si="1"/>
        <v>QUARTER 4</v>
      </c>
      <c r="E8" s="4">
        <f t="shared" si="0"/>
        <v>18</v>
      </c>
      <c r="F8" s="5" t="s">
        <v>647</v>
      </c>
      <c r="G8" s="5" t="s">
        <v>654</v>
      </c>
      <c r="H8" s="5" t="s">
        <v>668</v>
      </c>
      <c r="I8" s="5" t="s">
        <v>705</v>
      </c>
      <c r="J8" s="5" t="s">
        <v>709</v>
      </c>
      <c r="K8" s="5" t="s">
        <v>718</v>
      </c>
      <c r="L8" s="5" t="s">
        <v>732</v>
      </c>
      <c r="N8" t="s">
        <v>740</v>
      </c>
      <c r="O8" s="4">
        <v>586.07000000000005</v>
      </c>
      <c r="P8" s="4">
        <v>845.97</v>
      </c>
      <c r="Q8" s="7">
        <v>0.14699999999999999</v>
      </c>
      <c r="R8" s="4">
        <v>4</v>
      </c>
    </row>
    <row r="9" spans="1:18" x14ac:dyDescent="0.45">
      <c r="A9" t="s">
        <v>22</v>
      </c>
      <c r="B9" s="12">
        <v>44939</v>
      </c>
      <c r="C9" s="11">
        <v>44941</v>
      </c>
      <c r="D9" s="28" t="str">
        <f t="shared" si="1"/>
        <v>QUARTER 1</v>
      </c>
      <c r="E9" s="4">
        <f t="shared" si="0"/>
        <v>2</v>
      </c>
      <c r="F9" s="5" t="s">
        <v>646</v>
      </c>
      <c r="G9" s="5" t="s">
        <v>651</v>
      </c>
      <c r="H9" s="5" t="s">
        <v>669</v>
      </c>
      <c r="I9" s="5" t="s">
        <v>702</v>
      </c>
      <c r="J9" s="5" t="s">
        <v>708</v>
      </c>
      <c r="K9" s="5" t="s">
        <v>719</v>
      </c>
      <c r="L9" s="5" t="s">
        <v>728</v>
      </c>
      <c r="N9" t="s">
        <v>741</v>
      </c>
      <c r="O9" s="4">
        <v>28.38</v>
      </c>
      <c r="P9" s="4">
        <v>47.22</v>
      </c>
      <c r="Q9" s="7">
        <v>0.19400000000000001</v>
      </c>
      <c r="R9" s="4">
        <v>18</v>
      </c>
    </row>
    <row r="10" spans="1:18" x14ac:dyDescent="0.45">
      <c r="A10" t="s">
        <v>23</v>
      </c>
      <c r="B10" s="8">
        <v>45416</v>
      </c>
      <c r="C10" s="8">
        <v>45441</v>
      </c>
      <c r="D10" s="28" t="str">
        <f t="shared" si="1"/>
        <v>QUARTER 2</v>
      </c>
      <c r="E10" s="4">
        <f t="shared" si="0"/>
        <v>25</v>
      </c>
      <c r="F10" s="5" t="s">
        <v>646</v>
      </c>
      <c r="G10" s="5" t="s">
        <v>651</v>
      </c>
      <c r="H10" s="5" t="s">
        <v>669</v>
      </c>
      <c r="I10" s="5" t="s">
        <v>703</v>
      </c>
      <c r="J10" s="5" t="s">
        <v>709</v>
      </c>
      <c r="K10" s="5" t="s">
        <v>719</v>
      </c>
      <c r="L10" s="5" t="s">
        <v>732</v>
      </c>
      <c r="N10" t="s">
        <v>742</v>
      </c>
      <c r="O10" s="4">
        <v>1295.3399999999999</v>
      </c>
      <c r="P10" s="4">
        <v>2530.81</v>
      </c>
      <c r="Q10" s="7">
        <v>3.1E-2</v>
      </c>
      <c r="R10" s="4">
        <v>6</v>
      </c>
    </row>
    <row r="11" spans="1:18" hidden="1" x14ac:dyDescent="0.45">
      <c r="A11" t="s">
        <v>24</v>
      </c>
      <c r="B11" s="8">
        <v>45798</v>
      </c>
      <c r="C11" s="8">
        <v>45817</v>
      </c>
      <c r="D11" s="28" t="str">
        <f t="shared" si="1"/>
        <v>QUARTER 2</v>
      </c>
      <c r="E11" s="4">
        <f t="shared" si="0"/>
        <v>19</v>
      </c>
      <c r="F11" s="5" t="s">
        <v>648</v>
      </c>
      <c r="G11" s="5" t="s">
        <v>655</v>
      </c>
      <c r="H11" s="5" t="s">
        <v>670</v>
      </c>
      <c r="I11" s="5" t="s">
        <v>703</v>
      </c>
      <c r="J11" s="5" t="s">
        <v>708</v>
      </c>
      <c r="K11" s="5" t="s">
        <v>720</v>
      </c>
      <c r="L11" s="5" t="s">
        <v>727</v>
      </c>
      <c r="N11" t="s">
        <v>743</v>
      </c>
      <c r="O11" s="4">
        <v>1331.38</v>
      </c>
      <c r="P11" s="4">
        <v>2309.56</v>
      </c>
      <c r="Q11" s="7">
        <v>0.14899999999999999</v>
      </c>
      <c r="R11" s="4">
        <v>31</v>
      </c>
    </row>
    <row r="12" spans="1:18" hidden="1" x14ac:dyDescent="0.45">
      <c r="A12" t="s">
        <v>25</v>
      </c>
      <c r="B12" s="8">
        <v>45319</v>
      </c>
      <c r="C12" s="8">
        <v>45331</v>
      </c>
      <c r="D12" s="28" t="str">
        <f t="shared" si="1"/>
        <v>QUARTER 1</v>
      </c>
      <c r="E12" s="4">
        <f t="shared" si="0"/>
        <v>12</v>
      </c>
      <c r="F12" s="5" t="s">
        <v>649</v>
      </c>
      <c r="G12" s="5" t="s">
        <v>656</v>
      </c>
      <c r="H12" s="5" t="s">
        <v>671</v>
      </c>
      <c r="I12" s="5" t="s">
        <v>701</v>
      </c>
      <c r="J12" s="5" t="s">
        <v>708</v>
      </c>
      <c r="K12" s="5" t="s">
        <v>715</v>
      </c>
      <c r="L12" s="5" t="s">
        <v>733</v>
      </c>
      <c r="N12" t="s">
        <v>744</v>
      </c>
      <c r="O12" s="4">
        <v>644.16999999999996</v>
      </c>
      <c r="P12" s="4">
        <v>700.12</v>
      </c>
      <c r="Q12" s="7">
        <v>6.0000000000000001E-3</v>
      </c>
      <c r="R12" s="4">
        <v>23</v>
      </c>
    </row>
    <row r="13" spans="1:18" hidden="1" x14ac:dyDescent="0.45">
      <c r="A13" t="s">
        <v>26</v>
      </c>
      <c r="B13" s="8">
        <v>45660</v>
      </c>
      <c r="C13" s="8">
        <v>45680</v>
      </c>
      <c r="D13" s="28" t="str">
        <f t="shared" si="1"/>
        <v>QUARTER 1</v>
      </c>
      <c r="E13" s="4">
        <f t="shared" si="0"/>
        <v>20</v>
      </c>
      <c r="F13" s="5" t="s">
        <v>647</v>
      </c>
      <c r="G13" s="5" t="s">
        <v>652</v>
      </c>
      <c r="H13" s="5" t="s">
        <v>666</v>
      </c>
      <c r="I13" s="5" t="s">
        <v>701</v>
      </c>
      <c r="J13" s="5" t="s">
        <v>710</v>
      </c>
      <c r="K13" s="5" t="s">
        <v>721</v>
      </c>
      <c r="L13" s="5" t="s">
        <v>730</v>
      </c>
      <c r="N13" t="s">
        <v>745</v>
      </c>
      <c r="O13" s="4">
        <v>908.6</v>
      </c>
      <c r="P13" s="4">
        <v>691.37</v>
      </c>
      <c r="Q13" s="7">
        <v>0.25</v>
      </c>
      <c r="R13" s="4">
        <v>20</v>
      </c>
    </row>
    <row r="14" spans="1:18" hidden="1" x14ac:dyDescent="0.45">
      <c r="A14" t="s">
        <v>27</v>
      </c>
      <c r="B14" s="8">
        <v>45722</v>
      </c>
      <c r="C14" s="8">
        <v>45747</v>
      </c>
      <c r="D14" s="28" t="str">
        <f t="shared" si="1"/>
        <v>QUARTER 1</v>
      </c>
      <c r="E14" s="4">
        <f t="shared" si="0"/>
        <v>25</v>
      </c>
      <c r="F14" s="5" t="s">
        <v>648</v>
      </c>
      <c r="G14" s="5" t="s">
        <v>655</v>
      </c>
      <c r="H14" s="5" t="s">
        <v>672</v>
      </c>
      <c r="I14" s="5" t="s">
        <v>703</v>
      </c>
      <c r="J14" s="5" t="s">
        <v>708</v>
      </c>
      <c r="K14" s="5" t="s">
        <v>713</v>
      </c>
      <c r="L14" s="5" t="s">
        <v>727</v>
      </c>
      <c r="N14" t="s">
        <v>746</v>
      </c>
      <c r="O14" s="4">
        <v>331.57</v>
      </c>
      <c r="P14" s="4">
        <v>548.4</v>
      </c>
      <c r="Q14" s="7">
        <v>9.4E-2</v>
      </c>
      <c r="R14" s="4">
        <v>10</v>
      </c>
    </row>
    <row r="15" spans="1:18" hidden="1" x14ac:dyDescent="0.45">
      <c r="A15" t="s">
        <v>28</v>
      </c>
      <c r="B15" s="8">
        <v>45311</v>
      </c>
      <c r="C15" s="8">
        <v>45335</v>
      </c>
      <c r="D15" s="28" t="str">
        <f t="shared" si="1"/>
        <v>QUARTER 1</v>
      </c>
      <c r="E15" s="4">
        <f t="shared" si="0"/>
        <v>24</v>
      </c>
      <c r="F15" s="5" t="s">
        <v>649</v>
      </c>
      <c r="G15" s="5" t="s">
        <v>657</v>
      </c>
      <c r="H15" s="5" t="s">
        <v>673</v>
      </c>
      <c r="I15" s="5" t="s">
        <v>701</v>
      </c>
      <c r="J15" s="5" t="s">
        <v>707</v>
      </c>
      <c r="K15" s="5" t="s">
        <v>722</v>
      </c>
      <c r="L15" s="5" t="s">
        <v>728</v>
      </c>
      <c r="N15" t="s">
        <v>747</v>
      </c>
      <c r="O15" s="4">
        <v>643.53</v>
      </c>
      <c r="P15" s="4">
        <v>1439.01</v>
      </c>
      <c r="Q15" s="7">
        <v>0</v>
      </c>
      <c r="R15" s="4">
        <v>15</v>
      </c>
    </row>
    <row r="16" spans="1:18" hidden="1" x14ac:dyDescent="0.45">
      <c r="A16" t="s">
        <v>29</v>
      </c>
      <c r="B16" s="8">
        <v>45901</v>
      </c>
      <c r="C16" s="8">
        <v>45930</v>
      </c>
      <c r="D16" s="28" t="str">
        <f t="shared" si="1"/>
        <v>QUARTER 3</v>
      </c>
      <c r="E16" s="4">
        <f t="shared" si="0"/>
        <v>29</v>
      </c>
      <c r="F16" s="5" t="s">
        <v>648</v>
      </c>
      <c r="G16" s="5" t="s">
        <v>655</v>
      </c>
      <c r="H16" s="5" t="s">
        <v>672</v>
      </c>
      <c r="I16" s="5" t="s">
        <v>702</v>
      </c>
      <c r="J16" s="5" t="s">
        <v>707</v>
      </c>
      <c r="K16" s="5" t="s">
        <v>723</v>
      </c>
      <c r="L16" s="5" t="s">
        <v>733</v>
      </c>
      <c r="N16" t="s">
        <v>748</v>
      </c>
      <c r="O16" s="4">
        <v>780.59</v>
      </c>
      <c r="P16" s="4">
        <v>631.57000000000005</v>
      </c>
      <c r="Q16" s="7">
        <v>0</v>
      </c>
      <c r="R16" s="4">
        <v>12</v>
      </c>
    </row>
    <row r="17" spans="1:18" x14ac:dyDescent="0.45">
      <c r="A17" t="s">
        <v>30</v>
      </c>
      <c r="B17" s="12">
        <v>45038</v>
      </c>
      <c r="C17" s="11">
        <v>45038</v>
      </c>
      <c r="D17" s="28" t="str">
        <f t="shared" si="1"/>
        <v>QUARTER 2</v>
      </c>
      <c r="E17" s="4">
        <f t="shared" si="0"/>
        <v>0</v>
      </c>
      <c r="F17" s="5" t="s">
        <v>646</v>
      </c>
      <c r="G17" s="5" t="s">
        <v>650</v>
      </c>
      <c r="H17" s="5" t="s">
        <v>664</v>
      </c>
      <c r="I17" s="5" t="s">
        <v>705</v>
      </c>
      <c r="J17" s="5" t="s">
        <v>711</v>
      </c>
      <c r="K17" s="5" t="s">
        <v>718</v>
      </c>
      <c r="L17" s="5" t="s">
        <v>731</v>
      </c>
      <c r="N17" t="s">
        <v>749</v>
      </c>
      <c r="O17" s="4">
        <v>756.51</v>
      </c>
      <c r="P17" s="4">
        <v>850.8</v>
      </c>
      <c r="Q17" s="7">
        <v>7.3999999999999996E-2</v>
      </c>
      <c r="R17" s="4">
        <v>9</v>
      </c>
    </row>
    <row r="18" spans="1:18" hidden="1" x14ac:dyDescent="0.45">
      <c r="A18" t="s">
        <v>31</v>
      </c>
      <c r="B18" s="8">
        <v>45636</v>
      </c>
      <c r="C18" s="8">
        <v>45665</v>
      </c>
      <c r="D18" s="28" t="str">
        <f t="shared" si="1"/>
        <v>QUARTER 4</v>
      </c>
      <c r="E18" s="4">
        <f t="shared" si="0"/>
        <v>29</v>
      </c>
      <c r="F18" s="5" t="s">
        <v>649</v>
      </c>
      <c r="G18" s="5" t="s">
        <v>657</v>
      </c>
      <c r="H18" s="5" t="s">
        <v>673</v>
      </c>
      <c r="I18" s="5" t="s">
        <v>705</v>
      </c>
      <c r="J18" s="5" t="s">
        <v>707</v>
      </c>
      <c r="K18" s="5" t="s">
        <v>723</v>
      </c>
      <c r="L18" s="5" t="s">
        <v>728</v>
      </c>
      <c r="N18" t="s">
        <v>750</v>
      </c>
      <c r="O18" s="4">
        <v>891.08</v>
      </c>
      <c r="P18" s="4">
        <v>1040.0999999999999</v>
      </c>
      <c r="Q18" s="7">
        <v>0.109</v>
      </c>
      <c r="R18" s="4">
        <v>28</v>
      </c>
    </row>
    <row r="19" spans="1:18" hidden="1" x14ac:dyDescent="0.45">
      <c r="A19" t="s">
        <v>32</v>
      </c>
      <c r="B19" s="8">
        <v>45908</v>
      </c>
      <c r="C19" s="8">
        <v>45916</v>
      </c>
      <c r="D19" s="28" t="str">
        <f t="shared" si="1"/>
        <v>QUARTER 3</v>
      </c>
      <c r="E19" s="4">
        <f t="shared" si="0"/>
        <v>8</v>
      </c>
      <c r="F19" s="5" t="s">
        <v>647</v>
      </c>
      <c r="G19" s="5" t="s">
        <v>652</v>
      </c>
      <c r="H19" s="5" t="s">
        <v>666</v>
      </c>
      <c r="I19" s="5" t="s">
        <v>701</v>
      </c>
      <c r="J19" s="5" t="s">
        <v>710</v>
      </c>
      <c r="K19" s="5" t="s">
        <v>712</v>
      </c>
      <c r="L19" s="5" t="s">
        <v>730</v>
      </c>
      <c r="N19" t="s">
        <v>751</v>
      </c>
      <c r="O19" s="4">
        <v>1225.57</v>
      </c>
      <c r="P19" s="4">
        <v>2705.57</v>
      </c>
      <c r="Q19" s="7">
        <v>0.183</v>
      </c>
      <c r="R19" s="4">
        <v>16</v>
      </c>
    </row>
    <row r="20" spans="1:18" hidden="1" x14ac:dyDescent="0.45">
      <c r="A20" t="s">
        <v>33</v>
      </c>
      <c r="B20" s="8">
        <v>45858</v>
      </c>
      <c r="C20" s="8">
        <v>45874</v>
      </c>
      <c r="D20" s="28" t="str">
        <f t="shared" si="1"/>
        <v>QUARTER 3</v>
      </c>
      <c r="E20" s="4">
        <f t="shared" si="0"/>
        <v>16</v>
      </c>
      <c r="F20" s="5" t="s">
        <v>648</v>
      </c>
      <c r="G20" s="5" t="s">
        <v>655</v>
      </c>
      <c r="H20" s="5" t="s">
        <v>672</v>
      </c>
      <c r="I20" s="5" t="s">
        <v>706</v>
      </c>
      <c r="J20" s="5" t="s">
        <v>709</v>
      </c>
      <c r="K20" s="5" t="s">
        <v>715</v>
      </c>
      <c r="L20" s="5" t="s">
        <v>733</v>
      </c>
      <c r="N20" t="s">
        <v>752</v>
      </c>
      <c r="O20" s="4">
        <v>1068.17</v>
      </c>
      <c r="P20" s="4">
        <v>2375.37</v>
      </c>
      <c r="Q20" s="7">
        <v>0.109</v>
      </c>
      <c r="R20" s="4">
        <v>18</v>
      </c>
    </row>
    <row r="21" spans="1:18" hidden="1" x14ac:dyDescent="0.45">
      <c r="A21" t="s">
        <v>34</v>
      </c>
      <c r="B21" s="12">
        <v>45796</v>
      </c>
      <c r="C21" s="11">
        <v>45798</v>
      </c>
      <c r="D21" s="28" t="str">
        <f t="shared" si="1"/>
        <v>QUARTER 2</v>
      </c>
      <c r="E21" s="4">
        <f t="shared" si="0"/>
        <v>2</v>
      </c>
      <c r="F21" s="5" t="s">
        <v>649</v>
      </c>
      <c r="G21" s="5" t="s">
        <v>658</v>
      </c>
      <c r="H21" s="5" t="s">
        <v>674</v>
      </c>
      <c r="I21" s="5" t="s">
        <v>706</v>
      </c>
      <c r="J21" s="5" t="s">
        <v>708</v>
      </c>
      <c r="K21" s="5" t="s">
        <v>724</v>
      </c>
      <c r="L21" s="5" t="s">
        <v>731</v>
      </c>
      <c r="N21" t="s">
        <v>753</v>
      </c>
      <c r="O21" s="4">
        <v>1015.16</v>
      </c>
      <c r="P21" s="4">
        <v>2148.14</v>
      </c>
      <c r="Q21" s="7">
        <v>3.7999999999999999E-2</v>
      </c>
      <c r="R21" s="4">
        <v>19</v>
      </c>
    </row>
    <row r="22" spans="1:18" x14ac:dyDescent="0.45">
      <c r="A22" t="s">
        <v>35</v>
      </c>
      <c r="B22" s="12">
        <v>45497</v>
      </c>
      <c r="C22" s="11">
        <v>45498</v>
      </c>
      <c r="D22" s="28" t="str">
        <f t="shared" si="1"/>
        <v>QUARTER 3</v>
      </c>
      <c r="E22" s="4">
        <f t="shared" si="0"/>
        <v>1</v>
      </c>
      <c r="F22" s="5" t="s">
        <v>646</v>
      </c>
      <c r="G22" s="5" t="s">
        <v>650</v>
      </c>
      <c r="H22" s="5" t="s">
        <v>675</v>
      </c>
      <c r="I22" s="5" t="s">
        <v>703</v>
      </c>
      <c r="J22" s="5" t="s">
        <v>711</v>
      </c>
      <c r="K22" s="5" t="s">
        <v>713</v>
      </c>
      <c r="L22" s="5" t="s">
        <v>731</v>
      </c>
      <c r="N22" t="s">
        <v>754</v>
      </c>
      <c r="O22" s="4">
        <v>1494.4</v>
      </c>
      <c r="P22" s="4">
        <v>3661.07</v>
      </c>
      <c r="Q22" s="7">
        <v>7.1999999999999995E-2</v>
      </c>
      <c r="R22" s="4">
        <v>7</v>
      </c>
    </row>
    <row r="23" spans="1:18" hidden="1" x14ac:dyDescent="0.45">
      <c r="A23" t="s">
        <v>36</v>
      </c>
      <c r="B23" s="8">
        <v>45057</v>
      </c>
      <c r="C23" s="8">
        <v>45074</v>
      </c>
      <c r="D23" s="28" t="str">
        <f t="shared" si="1"/>
        <v>QUARTER 2</v>
      </c>
      <c r="E23" s="4">
        <f t="shared" si="0"/>
        <v>17</v>
      </c>
      <c r="F23" s="5" t="s">
        <v>647</v>
      </c>
      <c r="G23" s="5" t="s">
        <v>659</v>
      </c>
      <c r="H23" s="5" t="s">
        <v>676</v>
      </c>
      <c r="I23" s="5" t="s">
        <v>706</v>
      </c>
      <c r="J23" s="5" t="s">
        <v>709</v>
      </c>
      <c r="K23" s="5" t="s">
        <v>718</v>
      </c>
      <c r="L23" s="5" t="s">
        <v>729</v>
      </c>
      <c r="N23" t="s">
        <v>755</v>
      </c>
      <c r="O23" s="4">
        <v>1331.19</v>
      </c>
      <c r="P23" s="4">
        <v>2903.09</v>
      </c>
      <c r="Q23" s="7">
        <v>0.14299999999999999</v>
      </c>
      <c r="R23" s="4">
        <v>8</v>
      </c>
    </row>
    <row r="24" spans="1:18" x14ac:dyDescent="0.45">
      <c r="A24" t="s">
        <v>37</v>
      </c>
      <c r="B24" s="8">
        <v>45822</v>
      </c>
      <c r="C24" s="8">
        <v>45837</v>
      </c>
      <c r="D24" s="28" t="str">
        <f t="shared" si="1"/>
        <v>QUARTER 2</v>
      </c>
      <c r="E24" s="4">
        <f t="shared" si="0"/>
        <v>15</v>
      </c>
      <c r="F24" s="5" t="s">
        <v>646</v>
      </c>
      <c r="G24" s="5" t="s">
        <v>651</v>
      </c>
      <c r="H24" s="5" t="s">
        <v>663</v>
      </c>
      <c r="I24" s="5" t="s">
        <v>704</v>
      </c>
      <c r="J24" s="5" t="s">
        <v>709</v>
      </c>
      <c r="K24" s="5" t="s">
        <v>724</v>
      </c>
      <c r="L24" s="5" t="s">
        <v>733</v>
      </c>
      <c r="N24" t="s">
        <v>756</v>
      </c>
      <c r="O24" s="4">
        <v>730.99</v>
      </c>
      <c r="P24" s="4">
        <v>1242.8399999999999</v>
      </c>
      <c r="Q24" s="7">
        <v>0.12</v>
      </c>
      <c r="R24" s="4">
        <v>10</v>
      </c>
    </row>
    <row r="25" spans="1:18" hidden="1" x14ac:dyDescent="0.45">
      <c r="A25" t="s">
        <v>38</v>
      </c>
      <c r="B25" s="8">
        <v>45430</v>
      </c>
      <c r="C25" s="8">
        <v>45435</v>
      </c>
      <c r="D25" s="28" t="str">
        <f t="shared" si="1"/>
        <v>QUARTER 2</v>
      </c>
      <c r="E25" s="4">
        <f t="shared" si="0"/>
        <v>5</v>
      </c>
      <c r="F25" s="5" t="s">
        <v>648</v>
      </c>
      <c r="G25" s="5" t="s">
        <v>660</v>
      </c>
      <c r="H25" s="5" t="s">
        <v>677</v>
      </c>
      <c r="I25" s="5" t="s">
        <v>706</v>
      </c>
      <c r="J25" s="5" t="s">
        <v>707</v>
      </c>
      <c r="K25" s="5" t="s">
        <v>722</v>
      </c>
      <c r="L25" s="5" t="s">
        <v>731</v>
      </c>
      <c r="N25" t="s">
        <v>757</v>
      </c>
      <c r="O25" s="4">
        <v>1274.5899999999999</v>
      </c>
      <c r="P25" s="4">
        <v>2553.69</v>
      </c>
      <c r="Q25" s="7">
        <v>0.01</v>
      </c>
      <c r="R25" s="4">
        <v>8</v>
      </c>
    </row>
    <row r="26" spans="1:18" hidden="1" x14ac:dyDescent="0.45">
      <c r="A26" t="s">
        <v>39</v>
      </c>
      <c r="B26" s="8">
        <v>44964</v>
      </c>
      <c r="C26" s="8">
        <v>44969</v>
      </c>
      <c r="D26" s="28" t="str">
        <f t="shared" si="1"/>
        <v>QUARTER 1</v>
      </c>
      <c r="E26" s="4">
        <f t="shared" si="0"/>
        <v>5</v>
      </c>
      <c r="F26" s="5" t="s">
        <v>648</v>
      </c>
      <c r="G26" s="5" t="s">
        <v>655</v>
      </c>
      <c r="H26" s="5" t="s">
        <v>670</v>
      </c>
      <c r="I26" s="5" t="s">
        <v>702</v>
      </c>
      <c r="J26" s="5" t="s">
        <v>708</v>
      </c>
      <c r="K26" s="5" t="s">
        <v>725</v>
      </c>
      <c r="L26" s="5" t="s">
        <v>727</v>
      </c>
      <c r="N26" t="s">
        <v>758</v>
      </c>
      <c r="O26" s="4">
        <v>948.55</v>
      </c>
      <c r="P26" s="4">
        <v>2089.16</v>
      </c>
      <c r="Q26" s="7">
        <v>7.0000000000000001E-3</v>
      </c>
      <c r="R26" s="4">
        <v>12</v>
      </c>
    </row>
    <row r="27" spans="1:18" hidden="1" x14ac:dyDescent="0.45">
      <c r="A27" t="s">
        <v>40</v>
      </c>
      <c r="B27" s="8">
        <v>45473</v>
      </c>
      <c r="C27" s="8">
        <v>45487</v>
      </c>
      <c r="D27" s="28" t="str">
        <f t="shared" si="1"/>
        <v>QUARTER 2</v>
      </c>
      <c r="E27" s="4">
        <f t="shared" si="0"/>
        <v>14</v>
      </c>
      <c r="F27" s="5" t="s">
        <v>648</v>
      </c>
      <c r="G27" s="5" t="s">
        <v>655</v>
      </c>
      <c r="H27" s="5" t="s">
        <v>672</v>
      </c>
      <c r="I27" s="5" t="s">
        <v>702</v>
      </c>
      <c r="J27" s="5" t="s">
        <v>707</v>
      </c>
      <c r="K27" s="5" t="s">
        <v>712</v>
      </c>
      <c r="L27" s="5" t="s">
        <v>733</v>
      </c>
      <c r="N27" t="s">
        <v>759</v>
      </c>
      <c r="O27" s="4">
        <v>1491.85</v>
      </c>
      <c r="P27" s="4">
        <v>2583.02</v>
      </c>
      <c r="Q27" s="7">
        <v>0.16800000000000001</v>
      </c>
      <c r="R27" s="4">
        <v>4</v>
      </c>
    </row>
    <row r="28" spans="1:18" hidden="1" x14ac:dyDescent="0.45">
      <c r="A28" t="s">
        <v>41</v>
      </c>
      <c r="B28" s="8">
        <v>45626</v>
      </c>
      <c r="C28" s="8">
        <v>45656</v>
      </c>
      <c r="D28" s="28" t="str">
        <f t="shared" si="1"/>
        <v>QUARTER 4</v>
      </c>
      <c r="E28" s="4">
        <f t="shared" si="0"/>
        <v>30</v>
      </c>
      <c r="F28" s="5" t="s">
        <v>649</v>
      </c>
      <c r="G28" s="5" t="s">
        <v>657</v>
      </c>
      <c r="H28" s="5" t="s">
        <v>673</v>
      </c>
      <c r="I28" s="5" t="s">
        <v>704</v>
      </c>
      <c r="J28" s="5" t="s">
        <v>709</v>
      </c>
      <c r="K28" s="5" t="s">
        <v>721</v>
      </c>
      <c r="L28" s="5" t="s">
        <v>728</v>
      </c>
      <c r="N28" t="s">
        <v>760</v>
      </c>
      <c r="O28" s="4">
        <v>117.64</v>
      </c>
      <c r="P28" s="4">
        <v>175.67</v>
      </c>
      <c r="Q28" s="7">
        <v>0</v>
      </c>
      <c r="R28" s="4">
        <v>10</v>
      </c>
    </row>
    <row r="29" spans="1:18" x14ac:dyDescent="0.45">
      <c r="A29" t="s">
        <v>42</v>
      </c>
      <c r="B29" s="8">
        <v>45492</v>
      </c>
      <c r="C29" s="8">
        <v>45492</v>
      </c>
      <c r="D29" s="28" t="str">
        <f t="shared" si="1"/>
        <v>QUARTER 3</v>
      </c>
      <c r="E29" s="4">
        <f t="shared" si="0"/>
        <v>0</v>
      </c>
      <c r="F29" s="5" t="s">
        <v>646</v>
      </c>
      <c r="G29" s="5" t="s">
        <v>650</v>
      </c>
      <c r="H29" s="5" t="s">
        <v>662</v>
      </c>
      <c r="I29" s="5" t="s">
        <v>705</v>
      </c>
      <c r="J29" s="5" t="s">
        <v>707</v>
      </c>
      <c r="K29" s="5" t="s">
        <v>720</v>
      </c>
      <c r="L29" s="5" t="s">
        <v>730</v>
      </c>
      <c r="N29" t="s">
        <v>761</v>
      </c>
      <c r="O29" s="4">
        <v>857.24</v>
      </c>
      <c r="P29" s="4">
        <v>758.23</v>
      </c>
      <c r="Q29" s="7">
        <v>0.125</v>
      </c>
      <c r="R29" s="4">
        <v>6</v>
      </c>
    </row>
    <row r="30" spans="1:18" x14ac:dyDescent="0.45">
      <c r="A30" t="s">
        <v>43</v>
      </c>
      <c r="B30" s="8">
        <v>45030</v>
      </c>
      <c r="C30" s="8">
        <v>45060</v>
      </c>
      <c r="D30" s="28" t="str">
        <f t="shared" si="1"/>
        <v>QUARTER 2</v>
      </c>
      <c r="E30" s="4">
        <f t="shared" si="0"/>
        <v>30</v>
      </c>
      <c r="F30" s="5" t="s">
        <v>646</v>
      </c>
      <c r="G30" s="5" t="s">
        <v>650</v>
      </c>
      <c r="H30" s="5" t="s">
        <v>678</v>
      </c>
      <c r="I30" s="5" t="s">
        <v>704</v>
      </c>
      <c r="J30" s="5" t="s">
        <v>709</v>
      </c>
      <c r="K30" s="5" t="s">
        <v>724</v>
      </c>
      <c r="L30" s="5" t="s">
        <v>730</v>
      </c>
      <c r="N30" t="s">
        <v>762</v>
      </c>
      <c r="O30" s="4">
        <v>209.25</v>
      </c>
      <c r="P30" s="4">
        <v>434.8</v>
      </c>
      <c r="Q30" s="7">
        <v>0</v>
      </c>
      <c r="R30" s="4">
        <v>9</v>
      </c>
    </row>
    <row r="31" spans="1:18" hidden="1" x14ac:dyDescent="0.45">
      <c r="A31" t="s">
        <v>44</v>
      </c>
      <c r="B31" s="8">
        <v>45754</v>
      </c>
      <c r="C31" s="8">
        <v>45758</v>
      </c>
      <c r="D31" s="28" t="str">
        <f t="shared" si="1"/>
        <v>QUARTER 2</v>
      </c>
      <c r="E31" s="4">
        <f t="shared" si="0"/>
        <v>4</v>
      </c>
      <c r="F31" s="5" t="s">
        <v>649</v>
      </c>
      <c r="G31" s="5" t="s">
        <v>657</v>
      </c>
      <c r="H31" s="5" t="s">
        <v>679</v>
      </c>
      <c r="I31" s="5" t="s">
        <v>702</v>
      </c>
      <c r="J31" s="5" t="s">
        <v>707</v>
      </c>
      <c r="K31" s="5" t="s">
        <v>718</v>
      </c>
      <c r="L31" s="5" t="s">
        <v>729</v>
      </c>
      <c r="N31" t="s">
        <v>763</v>
      </c>
      <c r="O31" s="4">
        <v>754.77</v>
      </c>
      <c r="P31" s="4">
        <v>1666.18</v>
      </c>
      <c r="Q31" s="7">
        <v>0.13900000000000001</v>
      </c>
      <c r="R31" s="4">
        <v>14</v>
      </c>
    </row>
    <row r="32" spans="1:18" hidden="1" x14ac:dyDescent="0.45">
      <c r="A32" t="s">
        <v>45</v>
      </c>
      <c r="B32" s="8">
        <v>45653</v>
      </c>
      <c r="C32" s="8">
        <v>45672</v>
      </c>
      <c r="D32" s="28" t="str">
        <f t="shared" si="1"/>
        <v>QUARTER 4</v>
      </c>
      <c r="E32" s="4">
        <f t="shared" si="0"/>
        <v>19</v>
      </c>
      <c r="F32" s="5" t="s">
        <v>647</v>
      </c>
      <c r="G32" s="5" t="s">
        <v>654</v>
      </c>
      <c r="H32" s="5" t="s">
        <v>680</v>
      </c>
      <c r="I32" s="5" t="s">
        <v>703</v>
      </c>
      <c r="J32" s="5" t="s">
        <v>710</v>
      </c>
      <c r="K32" s="5" t="s">
        <v>715</v>
      </c>
      <c r="L32" s="5" t="s">
        <v>727</v>
      </c>
      <c r="N32" t="s">
        <v>764</v>
      </c>
      <c r="O32" s="4">
        <v>495.59</v>
      </c>
      <c r="P32" s="4">
        <v>631.78</v>
      </c>
      <c r="Q32" s="7">
        <v>8.6999999999999994E-2</v>
      </c>
      <c r="R32" s="4">
        <v>17</v>
      </c>
    </row>
    <row r="33" spans="1:18" hidden="1" x14ac:dyDescent="0.45">
      <c r="A33" t="s">
        <v>46</v>
      </c>
      <c r="B33" s="8">
        <v>44980</v>
      </c>
      <c r="C33" s="8">
        <v>45010</v>
      </c>
      <c r="D33" s="28" t="str">
        <f t="shared" si="1"/>
        <v>QUARTER 1</v>
      </c>
      <c r="E33" s="4">
        <f t="shared" si="0"/>
        <v>30</v>
      </c>
      <c r="F33" s="5" t="s">
        <v>648</v>
      </c>
      <c r="G33" s="5" t="s">
        <v>653</v>
      </c>
      <c r="H33" s="5" t="s">
        <v>681</v>
      </c>
      <c r="I33" s="5" t="s">
        <v>706</v>
      </c>
      <c r="J33" s="5" t="s">
        <v>708</v>
      </c>
      <c r="K33" s="5" t="s">
        <v>726</v>
      </c>
      <c r="L33" s="5" t="s">
        <v>730</v>
      </c>
      <c r="N33" t="s">
        <v>765</v>
      </c>
      <c r="O33" s="4">
        <v>1242.6600000000001</v>
      </c>
      <c r="P33" s="4">
        <v>1794.07</v>
      </c>
      <c r="Q33" s="7">
        <v>8.8999999999999996E-2</v>
      </c>
      <c r="R33" s="4">
        <v>16</v>
      </c>
    </row>
    <row r="34" spans="1:18" x14ac:dyDescent="0.45">
      <c r="A34" t="s">
        <v>47</v>
      </c>
      <c r="B34" s="8">
        <v>45862</v>
      </c>
      <c r="C34" s="8">
        <v>45875</v>
      </c>
      <c r="D34" s="28" t="str">
        <f t="shared" si="1"/>
        <v>QUARTER 3</v>
      </c>
      <c r="E34" s="4">
        <f t="shared" ref="E34:E65" si="2">(C34-B34)</f>
        <v>13</v>
      </c>
      <c r="F34" s="5" t="s">
        <v>646</v>
      </c>
      <c r="G34" s="5" t="s">
        <v>661</v>
      </c>
      <c r="H34" s="5" t="s">
        <v>682</v>
      </c>
      <c r="I34" s="5" t="s">
        <v>702</v>
      </c>
      <c r="J34" s="5" t="s">
        <v>709</v>
      </c>
      <c r="K34" s="5" t="s">
        <v>726</v>
      </c>
      <c r="L34" s="5" t="s">
        <v>729</v>
      </c>
      <c r="N34" t="s">
        <v>766</v>
      </c>
      <c r="O34" s="4">
        <v>1463.9</v>
      </c>
      <c r="P34" s="4">
        <v>2633.02</v>
      </c>
      <c r="Q34" s="7">
        <v>8.4000000000000005E-2</v>
      </c>
      <c r="R34" s="4">
        <v>4</v>
      </c>
    </row>
    <row r="35" spans="1:18" hidden="1" x14ac:dyDescent="0.45">
      <c r="A35" t="s">
        <v>48</v>
      </c>
      <c r="B35" s="8">
        <v>45400</v>
      </c>
      <c r="C35" s="8">
        <v>45420</v>
      </c>
      <c r="D35" s="28" t="str">
        <f t="shared" si="1"/>
        <v>QUARTER 2</v>
      </c>
      <c r="E35" s="4">
        <f t="shared" si="2"/>
        <v>20</v>
      </c>
      <c r="F35" s="5" t="s">
        <v>649</v>
      </c>
      <c r="G35" s="5" t="s">
        <v>658</v>
      </c>
      <c r="H35" s="5" t="s">
        <v>683</v>
      </c>
      <c r="I35" s="5" t="s">
        <v>703</v>
      </c>
      <c r="J35" s="24" t="s">
        <v>711</v>
      </c>
      <c r="K35" s="5" t="s">
        <v>726</v>
      </c>
      <c r="L35" s="5" t="s">
        <v>731</v>
      </c>
      <c r="N35" t="s">
        <v>767</v>
      </c>
      <c r="O35" s="4">
        <v>645.33000000000004</v>
      </c>
      <c r="P35" s="4">
        <v>1321.85</v>
      </c>
      <c r="Q35" s="7">
        <v>0</v>
      </c>
      <c r="R35" s="4">
        <v>10</v>
      </c>
    </row>
    <row r="36" spans="1:18" x14ac:dyDescent="0.45">
      <c r="A36" t="s">
        <v>49</v>
      </c>
      <c r="B36" s="12">
        <v>45525</v>
      </c>
      <c r="C36" s="11">
        <v>45527</v>
      </c>
      <c r="D36" s="28" t="str">
        <f t="shared" si="1"/>
        <v>QUARTER 3</v>
      </c>
      <c r="E36" s="4">
        <f t="shared" si="2"/>
        <v>2</v>
      </c>
      <c r="F36" s="5" t="s">
        <v>646</v>
      </c>
      <c r="G36" s="5" t="s">
        <v>661</v>
      </c>
      <c r="H36" s="5" t="s">
        <v>682</v>
      </c>
      <c r="I36" s="5" t="s">
        <v>702</v>
      </c>
      <c r="J36" s="5" t="s">
        <v>707</v>
      </c>
      <c r="K36" s="5" t="s">
        <v>718</v>
      </c>
      <c r="L36" s="5" t="s">
        <v>727</v>
      </c>
      <c r="N36" t="s">
        <v>768</v>
      </c>
      <c r="O36" s="4">
        <v>1432.52</v>
      </c>
      <c r="P36" s="4">
        <v>3036.87</v>
      </c>
      <c r="Q36" s="7">
        <v>0</v>
      </c>
      <c r="R36" s="4">
        <v>9</v>
      </c>
    </row>
    <row r="37" spans="1:18" hidden="1" x14ac:dyDescent="0.45">
      <c r="A37" t="s">
        <v>50</v>
      </c>
      <c r="B37" s="8">
        <v>45012</v>
      </c>
      <c r="C37" s="8">
        <v>45038</v>
      </c>
      <c r="D37" s="28" t="str">
        <f t="shared" si="1"/>
        <v>QUARTER 1</v>
      </c>
      <c r="E37" s="4">
        <f t="shared" si="2"/>
        <v>26</v>
      </c>
      <c r="F37" s="5" t="s">
        <v>647</v>
      </c>
      <c r="G37" s="5" t="s">
        <v>654</v>
      </c>
      <c r="H37" s="5" t="s">
        <v>680</v>
      </c>
      <c r="I37" s="5" t="s">
        <v>703</v>
      </c>
      <c r="J37" s="5" t="s">
        <v>709</v>
      </c>
      <c r="K37" s="5" t="s">
        <v>713</v>
      </c>
      <c r="L37" s="5" t="s">
        <v>728</v>
      </c>
      <c r="N37" t="s">
        <v>769</v>
      </c>
      <c r="O37" s="4">
        <v>178.53</v>
      </c>
      <c r="P37" s="4">
        <v>199.37</v>
      </c>
      <c r="Q37" s="7">
        <v>0.10100000000000001</v>
      </c>
      <c r="R37" s="4">
        <v>37</v>
      </c>
    </row>
    <row r="38" spans="1:18" hidden="1" x14ac:dyDescent="0.45">
      <c r="A38" t="s">
        <v>51</v>
      </c>
      <c r="B38" s="8">
        <v>45358</v>
      </c>
      <c r="C38" s="8">
        <v>45376</v>
      </c>
      <c r="D38" s="28" t="str">
        <f t="shared" si="1"/>
        <v>QUARTER 1</v>
      </c>
      <c r="E38" s="4">
        <f t="shared" si="2"/>
        <v>18</v>
      </c>
      <c r="F38" s="5" t="s">
        <v>649</v>
      </c>
      <c r="G38" s="5" t="s">
        <v>656</v>
      </c>
      <c r="H38" s="5" t="s">
        <v>684</v>
      </c>
      <c r="I38" s="5" t="s">
        <v>701</v>
      </c>
      <c r="J38" s="5" t="s">
        <v>708</v>
      </c>
      <c r="K38" s="5" t="s">
        <v>717</v>
      </c>
      <c r="L38" s="5" t="s">
        <v>727</v>
      </c>
      <c r="N38" t="s">
        <v>770</v>
      </c>
      <c r="O38" s="4">
        <v>712.84</v>
      </c>
      <c r="P38" s="4">
        <v>927.51</v>
      </c>
      <c r="Q38" s="7">
        <v>0.24299999999999999</v>
      </c>
      <c r="R38" s="4">
        <v>27</v>
      </c>
    </row>
    <row r="39" spans="1:18" hidden="1" x14ac:dyDescent="0.45">
      <c r="A39" t="s">
        <v>52</v>
      </c>
      <c r="B39" s="8">
        <v>45832</v>
      </c>
      <c r="C39" s="8">
        <v>45848</v>
      </c>
      <c r="D39" s="28" t="str">
        <f t="shared" si="1"/>
        <v>QUARTER 2</v>
      </c>
      <c r="E39" s="4">
        <f t="shared" si="2"/>
        <v>16</v>
      </c>
      <c r="F39" s="5" t="s">
        <v>647</v>
      </c>
      <c r="G39" s="5" t="s">
        <v>659</v>
      </c>
      <c r="H39" s="5" t="s">
        <v>685</v>
      </c>
      <c r="I39" s="5" t="s">
        <v>706</v>
      </c>
      <c r="J39" s="5" t="s">
        <v>711</v>
      </c>
      <c r="K39" s="5" t="s">
        <v>725</v>
      </c>
      <c r="L39" s="5" t="s">
        <v>727</v>
      </c>
      <c r="N39" t="s">
        <v>771</v>
      </c>
      <c r="O39" s="4">
        <v>757.19</v>
      </c>
      <c r="P39" s="4">
        <v>1735.41</v>
      </c>
      <c r="Q39" s="7">
        <v>0.13600000000000001</v>
      </c>
      <c r="R39" s="4">
        <v>8</v>
      </c>
    </row>
    <row r="40" spans="1:18" x14ac:dyDescent="0.45">
      <c r="A40" t="s">
        <v>53</v>
      </c>
      <c r="B40" s="8">
        <v>45401</v>
      </c>
      <c r="C40" s="8">
        <v>45418</v>
      </c>
      <c r="D40" s="28" t="str">
        <f t="shared" si="1"/>
        <v>QUARTER 2</v>
      </c>
      <c r="E40" s="4">
        <f t="shared" si="2"/>
        <v>17</v>
      </c>
      <c r="F40" s="5" t="s">
        <v>646</v>
      </c>
      <c r="G40" s="5" t="s">
        <v>651</v>
      </c>
      <c r="H40" s="5" t="s">
        <v>663</v>
      </c>
      <c r="I40" s="5" t="s">
        <v>703</v>
      </c>
      <c r="J40" s="5" t="s">
        <v>708</v>
      </c>
      <c r="K40" s="5" t="s">
        <v>720</v>
      </c>
      <c r="L40" s="5" t="s">
        <v>728</v>
      </c>
      <c r="N40" t="s">
        <v>772</v>
      </c>
      <c r="O40" s="4">
        <v>865.33</v>
      </c>
      <c r="P40" s="4">
        <v>1395.64</v>
      </c>
      <c r="Q40" s="7">
        <v>0.17499999999999999</v>
      </c>
      <c r="R40" s="4">
        <v>13</v>
      </c>
    </row>
    <row r="41" spans="1:18" hidden="1" x14ac:dyDescent="0.45">
      <c r="A41" t="s">
        <v>54</v>
      </c>
      <c r="B41" s="8">
        <v>45094</v>
      </c>
      <c r="C41" s="8">
        <v>45101</v>
      </c>
      <c r="D41" s="28" t="str">
        <f t="shared" si="1"/>
        <v>QUARTER 2</v>
      </c>
      <c r="E41" s="4">
        <f t="shared" si="2"/>
        <v>7</v>
      </c>
      <c r="F41" s="5" t="s">
        <v>648</v>
      </c>
      <c r="G41" s="5" t="s">
        <v>660</v>
      </c>
      <c r="H41" s="5" t="s">
        <v>686</v>
      </c>
      <c r="I41" s="5" t="s">
        <v>701</v>
      </c>
      <c r="J41" s="5" t="s">
        <v>707</v>
      </c>
      <c r="K41" s="5" t="s">
        <v>714</v>
      </c>
      <c r="L41" s="5" t="s">
        <v>728</v>
      </c>
      <c r="N41" t="s">
        <v>773</v>
      </c>
      <c r="O41" s="4">
        <v>313.99</v>
      </c>
      <c r="P41" s="4">
        <v>454.42</v>
      </c>
      <c r="Q41" s="7">
        <v>0.129</v>
      </c>
      <c r="R41" s="4">
        <v>9</v>
      </c>
    </row>
    <row r="42" spans="1:18" hidden="1" x14ac:dyDescent="0.45">
      <c r="A42" t="s">
        <v>55</v>
      </c>
      <c r="B42" s="8">
        <v>45531</v>
      </c>
      <c r="C42" s="8">
        <v>45554</v>
      </c>
      <c r="D42" s="28" t="str">
        <f t="shared" si="1"/>
        <v>QUARTER 3</v>
      </c>
      <c r="E42" s="4">
        <f t="shared" si="2"/>
        <v>23</v>
      </c>
      <c r="F42" s="5" t="s">
        <v>649</v>
      </c>
      <c r="G42" s="5" t="s">
        <v>656</v>
      </c>
      <c r="H42" s="5" t="s">
        <v>671</v>
      </c>
      <c r="I42" s="5" t="s">
        <v>705</v>
      </c>
      <c r="J42" s="5" t="s">
        <v>711</v>
      </c>
      <c r="K42" s="5" t="s">
        <v>726</v>
      </c>
      <c r="L42" s="5" t="s">
        <v>732</v>
      </c>
      <c r="N42" t="s">
        <v>774</v>
      </c>
      <c r="O42" s="4">
        <v>1024.01</v>
      </c>
      <c r="P42" s="4">
        <v>1580.97</v>
      </c>
      <c r="Q42" s="7">
        <v>3.6999999999999998E-2</v>
      </c>
      <c r="R42" s="4">
        <v>27</v>
      </c>
    </row>
    <row r="43" spans="1:18" x14ac:dyDescent="0.45">
      <c r="A43" t="s">
        <v>56</v>
      </c>
      <c r="B43" s="8">
        <v>45302</v>
      </c>
      <c r="C43" s="8">
        <v>45324</v>
      </c>
      <c r="D43" s="28" t="str">
        <f t="shared" si="1"/>
        <v>QUARTER 1</v>
      </c>
      <c r="E43" s="4">
        <f t="shared" si="2"/>
        <v>22</v>
      </c>
      <c r="F43" s="5" t="s">
        <v>646</v>
      </c>
      <c r="G43" s="5" t="s">
        <v>661</v>
      </c>
      <c r="H43" s="5" t="s">
        <v>687</v>
      </c>
      <c r="I43" s="5" t="s">
        <v>704</v>
      </c>
      <c r="J43" s="5" t="s">
        <v>708</v>
      </c>
      <c r="K43" s="5" t="s">
        <v>723</v>
      </c>
      <c r="L43" s="5" t="s">
        <v>729</v>
      </c>
      <c r="N43" t="s">
        <v>775</v>
      </c>
      <c r="O43" s="4">
        <v>1206.2</v>
      </c>
      <c r="P43" s="4">
        <v>1759.79</v>
      </c>
      <c r="Q43" s="7">
        <v>0</v>
      </c>
      <c r="R43" s="4">
        <v>6</v>
      </c>
    </row>
    <row r="44" spans="1:18" x14ac:dyDescent="0.45">
      <c r="A44" t="s">
        <v>57</v>
      </c>
      <c r="B44" s="8">
        <v>45590</v>
      </c>
      <c r="C44" s="8">
        <v>45610</v>
      </c>
      <c r="D44" s="28" t="str">
        <f t="shared" si="1"/>
        <v>QUARTER 4</v>
      </c>
      <c r="E44" s="4">
        <f t="shared" si="2"/>
        <v>20</v>
      </c>
      <c r="F44" s="5" t="s">
        <v>646</v>
      </c>
      <c r="G44" s="5" t="s">
        <v>650</v>
      </c>
      <c r="H44" s="5" t="s">
        <v>675</v>
      </c>
      <c r="I44" s="5" t="s">
        <v>701</v>
      </c>
      <c r="J44" s="5" t="s">
        <v>711</v>
      </c>
      <c r="K44" s="5" t="s">
        <v>722</v>
      </c>
      <c r="L44" s="5" t="s">
        <v>728</v>
      </c>
      <c r="N44" t="s">
        <v>776</v>
      </c>
      <c r="O44" s="4">
        <v>1396.48</v>
      </c>
      <c r="P44" s="4">
        <v>3204.5</v>
      </c>
      <c r="Q44" s="7">
        <v>0.318</v>
      </c>
      <c r="R44" s="4">
        <v>14</v>
      </c>
    </row>
    <row r="45" spans="1:18" hidden="1" x14ac:dyDescent="0.45">
      <c r="A45" t="s">
        <v>58</v>
      </c>
      <c r="B45" s="8">
        <v>45806</v>
      </c>
      <c r="C45" s="8">
        <v>45828</v>
      </c>
      <c r="D45" s="28" t="str">
        <f t="shared" si="1"/>
        <v>QUARTER 2</v>
      </c>
      <c r="E45" s="4">
        <f t="shared" si="2"/>
        <v>22</v>
      </c>
      <c r="F45" s="5" t="s">
        <v>649</v>
      </c>
      <c r="G45" s="5" t="s">
        <v>656</v>
      </c>
      <c r="H45" s="5" t="s">
        <v>671</v>
      </c>
      <c r="I45" s="5" t="s">
        <v>701</v>
      </c>
      <c r="J45" s="5" t="s">
        <v>711</v>
      </c>
      <c r="K45" s="5" t="s">
        <v>720</v>
      </c>
      <c r="L45" s="5" t="s">
        <v>728</v>
      </c>
      <c r="N45" t="s">
        <v>777</v>
      </c>
      <c r="O45" s="4">
        <v>483.47</v>
      </c>
      <c r="P45" s="4">
        <v>1135.43</v>
      </c>
      <c r="Q45" s="7">
        <v>0.14599999999999999</v>
      </c>
      <c r="R45" s="4">
        <v>11</v>
      </c>
    </row>
    <row r="46" spans="1:18" hidden="1" x14ac:dyDescent="0.45">
      <c r="A46" t="s">
        <v>59</v>
      </c>
      <c r="B46" s="8">
        <v>45432</v>
      </c>
      <c r="C46" s="8">
        <v>45445</v>
      </c>
      <c r="D46" s="28" t="str">
        <f t="shared" si="1"/>
        <v>QUARTER 2</v>
      </c>
      <c r="E46" s="4">
        <f t="shared" si="2"/>
        <v>13</v>
      </c>
      <c r="F46" s="5" t="s">
        <v>648</v>
      </c>
      <c r="G46" s="5" t="s">
        <v>653</v>
      </c>
      <c r="H46" s="5" t="s">
        <v>688</v>
      </c>
      <c r="I46" s="5" t="s">
        <v>706</v>
      </c>
      <c r="J46" s="5" t="s">
        <v>709</v>
      </c>
      <c r="K46" s="5" t="s">
        <v>723</v>
      </c>
      <c r="L46" s="5" t="s">
        <v>727</v>
      </c>
      <c r="N46" t="s">
        <v>778</v>
      </c>
      <c r="O46" s="4">
        <v>675.43</v>
      </c>
      <c r="P46" s="4">
        <v>996.36</v>
      </c>
      <c r="Q46" s="7">
        <v>0.182</v>
      </c>
      <c r="R46" s="4">
        <v>22</v>
      </c>
    </row>
    <row r="47" spans="1:18" hidden="1" x14ac:dyDescent="0.45">
      <c r="A47" t="s">
        <v>60</v>
      </c>
      <c r="B47" s="8">
        <v>45035</v>
      </c>
      <c r="C47" s="8">
        <v>45046</v>
      </c>
      <c r="D47" s="28" t="str">
        <f t="shared" si="1"/>
        <v>QUARTER 2</v>
      </c>
      <c r="E47" s="4">
        <f t="shared" si="2"/>
        <v>11</v>
      </c>
      <c r="F47" s="5" t="s">
        <v>647</v>
      </c>
      <c r="G47" s="5" t="s">
        <v>654</v>
      </c>
      <c r="H47" s="5" t="s">
        <v>680</v>
      </c>
      <c r="I47" s="5" t="s">
        <v>705</v>
      </c>
      <c r="J47" s="5" t="s">
        <v>707</v>
      </c>
      <c r="K47" s="5" t="s">
        <v>720</v>
      </c>
      <c r="L47" s="5" t="s">
        <v>729</v>
      </c>
      <c r="N47" t="s">
        <v>779</v>
      </c>
      <c r="O47" s="4">
        <v>826.55</v>
      </c>
      <c r="P47" s="4">
        <v>1397.05</v>
      </c>
      <c r="Q47" s="7">
        <v>0.16900000000000001</v>
      </c>
      <c r="R47" s="4">
        <v>28</v>
      </c>
    </row>
    <row r="48" spans="1:18" x14ac:dyDescent="0.45">
      <c r="A48" t="s">
        <v>61</v>
      </c>
      <c r="B48" s="8">
        <v>45100</v>
      </c>
      <c r="C48" s="8">
        <v>45110</v>
      </c>
      <c r="D48" s="28" t="str">
        <f t="shared" si="1"/>
        <v>QUARTER 2</v>
      </c>
      <c r="E48" s="4">
        <f t="shared" si="2"/>
        <v>10</v>
      </c>
      <c r="F48" s="5" t="s">
        <v>646</v>
      </c>
      <c r="G48" s="5" t="s">
        <v>651</v>
      </c>
      <c r="H48" s="5" t="s">
        <v>669</v>
      </c>
      <c r="I48" s="5" t="s">
        <v>704</v>
      </c>
      <c r="J48" s="5" t="s">
        <v>708</v>
      </c>
      <c r="K48" s="5" t="s">
        <v>713</v>
      </c>
      <c r="L48" s="5" t="s">
        <v>728</v>
      </c>
      <c r="N48" t="s">
        <v>780</v>
      </c>
      <c r="O48" s="4">
        <v>337.75</v>
      </c>
      <c r="P48" s="4">
        <v>548.89</v>
      </c>
      <c r="Q48" s="7">
        <v>0</v>
      </c>
      <c r="R48" s="4">
        <v>13</v>
      </c>
    </row>
    <row r="49" spans="1:18" hidden="1" x14ac:dyDescent="0.45">
      <c r="A49" t="s">
        <v>62</v>
      </c>
      <c r="B49" s="8">
        <v>45426</v>
      </c>
      <c r="C49" s="8">
        <v>45440</v>
      </c>
      <c r="D49" s="28" t="str">
        <f t="shared" si="1"/>
        <v>QUARTER 2</v>
      </c>
      <c r="E49" s="4">
        <f t="shared" si="2"/>
        <v>14</v>
      </c>
      <c r="F49" s="5" t="s">
        <v>649</v>
      </c>
      <c r="G49" s="5" t="s">
        <v>658</v>
      </c>
      <c r="H49" s="5" t="s">
        <v>674</v>
      </c>
      <c r="I49" s="5" t="s">
        <v>704</v>
      </c>
      <c r="J49" s="5" t="s">
        <v>707</v>
      </c>
      <c r="K49" s="5" t="s">
        <v>717</v>
      </c>
      <c r="L49" s="5" t="s">
        <v>729</v>
      </c>
      <c r="N49" t="s">
        <v>781</v>
      </c>
      <c r="O49" s="4">
        <v>1421.14</v>
      </c>
      <c r="P49" s="4">
        <v>3524</v>
      </c>
      <c r="Q49" s="7">
        <v>0</v>
      </c>
      <c r="R49" s="4">
        <v>31</v>
      </c>
    </row>
    <row r="50" spans="1:18" x14ac:dyDescent="0.45">
      <c r="A50" t="s">
        <v>63</v>
      </c>
      <c r="B50" s="8">
        <v>45579</v>
      </c>
      <c r="C50" s="8">
        <v>45604</v>
      </c>
      <c r="D50" s="28" t="str">
        <f t="shared" si="1"/>
        <v>QUARTER 4</v>
      </c>
      <c r="E50" s="4">
        <f t="shared" si="2"/>
        <v>25</v>
      </c>
      <c r="F50" s="5" t="s">
        <v>646</v>
      </c>
      <c r="G50" s="5" t="s">
        <v>651</v>
      </c>
      <c r="H50" s="5" t="s">
        <v>665</v>
      </c>
      <c r="I50" s="5" t="s">
        <v>706</v>
      </c>
      <c r="J50" s="5" t="s">
        <v>708</v>
      </c>
      <c r="K50" s="5" t="s">
        <v>719</v>
      </c>
      <c r="L50" s="5" t="s">
        <v>729</v>
      </c>
      <c r="N50" t="s">
        <v>782</v>
      </c>
      <c r="O50" s="4">
        <v>859.35</v>
      </c>
      <c r="P50" s="4">
        <v>1825.61</v>
      </c>
      <c r="Q50" s="7">
        <v>0.187</v>
      </c>
      <c r="R50" s="4">
        <v>24</v>
      </c>
    </row>
    <row r="51" spans="1:18" hidden="1" x14ac:dyDescent="0.45">
      <c r="A51" t="s">
        <v>64</v>
      </c>
      <c r="B51" s="8">
        <v>45117</v>
      </c>
      <c r="C51" s="8">
        <v>45139</v>
      </c>
      <c r="D51" s="28" t="str">
        <f t="shared" si="1"/>
        <v>QUARTER 3</v>
      </c>
      <c r="E51" s="4">
        <f t="shared" si="2"/>
        <v>22</v>
      </c>
      <c r="F51" s="5" t="s">
        <v>649</v>
      </c>
      <c r="G51" s="5" t="s">
        <v>657</v>
      </c>
      <c r="H51" s="5" t="s">
        <v>673</v>
      </c>
      <c r="I51" s="5" t="s">
        <v>704</v>
      </c>
      <c r="J51" s="5" t="s">
        <v>709</v>
      </c>
      <c r="K51" s="5" t="s">
        <v>717</v>
      </c>
      <c r="L51" s="5" t="s">
        <v>728</v>
      </c>
      <c r="N51" t="s">
        <v>783</v>
      </c>
      <c r="O51" s="4">
        <v>1303.56</v>
      </c>
      <c r="P51" s="4">
        <v>1791.37</v>
      </c>
      <c r="Q51" s="7">
        <v>0.126</v>
      </c>
      <c r="R51" s="4">
        <v>22</v>
      </c>
    </row>
    <row r="52" spans="1:18" hidden="1" x14ac:dyDescent="0.45">
      <c r="A52" t="s">
        <v>65</v>
      </c>
      <c r="B52" s="8">
        <v>45602</v>
      </c>
      <c r="C52" s="8">
        <v>45618</v>
      </c>
      <c r="D52" s="28" t="str">
        <f t="shared" si="1"/>
        <v>QUARTER 4</v>
      </c>
      <c r="E52" s="4">
        <f t="shared" si="2"/>
        <v>16</v>
      </c>
      <c r="F52" s="5" t="s">
        <v>648</v>
      </c>
      <c r="G52" s="5" t="s">
        <v>653</v>
      </c>
      <c r="H52" s="5" t="s">
        <v>667</v>
      </c>
      <c r="I52" s="5" t="s">
        <v>703</v>
      </c>
      <c r="J52" s="5" t="s">
        <v>710</v>
      </c>
      <c r="K52" s="5" t="s">
        <v>726</v>
      </c>
      <c r="L52" s="5" t="s">
        <v>733</v>
      </c>
      <c r="N52" t="s">
        <v>784</v>
      </c>
      <c r="O52" s="4">
        <v>1454.11</v>
      </c>
      <c r="P52" s="4">
        <v>2629.75</v>
      </c>
      <c r="Q52" s="7">
        <v>0.29199999999999998</v>
      </c>
      <c r="R52" s="4">
        <v>8</v>
      </c>
    </row>
    <row r="53" spans="1:18" hidden="1" x14ac:dyDescent="0.45">
      <c r="A53" t="s">
        <v>66</v>
      </c>
      <c r="B53" s="8">
        <v>45582</v>
      </c>
      <c r="C53" s="8">
        <v>45602</v>
      </c>
      <c r="D53" s="28" t="str">
        <f t="shared" si="1"/>
        <v>QUARTER 4</v>
      </c>
      <c r="E53" s="4">
        <f t="shared" si="2"/>
        <v>20</v>
      </c>
      <c r="F53" s="5" t="s">
        <v>647</v>
      </c>
      <c r="G53" s="5" t="s">
        <v>654</v>
      </c>
      <c r="H53" s="5" t="s">
        <v>668</v>
      </c>
      <c r="I53" s="5" t="s">
        <v>706</v>
      </c>
      <c r="J53" s="5" t="s">
        <v>710</v>
      </c>
      <c r="K53" s="5" t="s">
        <v>719</v>
      </c>
      <c r="L53" s="5" t="s">
        <v>732</v>
      </c>
      <c r="N53" t="s">
        <v>785</v>
      </c>
      <c r="O53" s="4">
        <v>72.94</v>
      </c>
      <c r="P53" s="4">
        <v>106.3</v>
      </c>
      <c r="Q53" s="7">
        <v>0.29499999999999998</v>
      </c>
      <c r="R53" s="4">
        <v>8</v>
      </c>
    </row>
    <row r="54" spans="1:18" x14ac:dyDescent="0.45">
      <c r="A54" t="s">
        <v>67</v>
      </c>
      <c r="B54" s="8">
        <v>45016</v>
      </c>
      <c r="C54" s="8">
        <v>45021</v>
      </c>
      <c r="D54" s="28" t="str">
        <f t="shared" si="1"/>
        <v>QUARTER 1</v>
      </c>
      <c r="E54" s="4">
        <f t="shared" si="2"/>
        <v>5</v>
      </c>
      <c r="F54" s="5" t="s">
        <v>646</v>
      </c>
      <c r="G54" s="5" t="s">
        <v>650</v>
      </c>
      <c r="H54" s="5" t="s">
        <v>678</v>
      </c>
      <c r="I54" s="5" t="s">
        <v>702</v>
      </c>
      <c r="J54" s="5" t="s">
        <v>709</v>
      </c>
      <c r="K54" s="5" t="s">
        <v>717</v>
      </c>
      <c r="L54" s="5" t="s">
        <v>731</v>
      </c>
      <c r="N54" t="s">
        <v>786</v>
      </c>
      <c r="O54" s="4">
        <v>533.26</v>
      </c>
      <c r="P54" s="4">
        <v>385.72</v>
      </c>
      <c r="Q54" s="7">
        <v>0</v>
      </c>
      <c r="R54" s="4">
        <v>15</v>
      </c>
    </row>
    <row r="55" spans="1:18" hidden="1" x14ac:dyDescent="0.45">
      <c r="A55" t="s">
        <v>68</v>
      </c>
      <c r="B55" s="8">
        <v>45678</v>
      </c>
      <c r="C55" s="8">
        <v>45704</v>
      </c>
      <c r="D55" s="28" t="str">
        <f t="shared" si="1"/>
        <v>QUARTER 1</v>
      </c>
      <c r="E55" s="4">
        <f t="shared" si="2"/>
        <v>26</v>
      </c>
      <c r="F55" s="5" t="s">
        <v>649</v>
      </c>
      <c r="G55" s="5" t="s">
        <v>657</v>
      </c>
      <c r="H55" s="5" t="s">
        <v>679</v>
      </c>
      <c r="I55" s="5" t="s">
        <v>701</v>
      </c>
      <c r="J55" s="5" t="s">
        <v>710</v>
      </c>
      <c r="K55" s="5" t="s">
        <v>719</v>
      </c>
      <c r="L55" s="5" t="s">
        <v>731</v>
      </c>
      <c r="N55" t="s">
        <v>787</v>
      </c>
      <c r="O55" s="4">
        <v>204.11</v>
      </c>
      <c r="P55" s="4">
        <v>236.87</v>
      </c>
      <c r="Q55" s="7">
        <v>0.182</v>
      </c>
      <c r="R55" s="4">
        <v>13</v>
      </c>
    </row>
    <row r="56" spans="1:18" hidden="1" x14ac:dyDescent="0.45">
      <c r="A56" t="s">
        <v>69</v>
      </c>
      <c r="B56" s="8">
        <v>45168</v>
      </c>
      <c r="C56" s="8">
        <v>45170</v>
      </c>
      <c r="D56" s="28" t="str">
        <f t="shared" si="1"/>
        <v>QUARTER 3</v>
      </c>
      <c r="E56" s="4">
        <f t="shared" si="2"/>
        <v>2</v>
      </c>
      <c r="F56" s="5" t="s">
        <v>649</v>
      </c>
      <c r="G56" s="5" t="s">
        <v>656</v>
      </c>
      <c r="H56" s="5" t="s">
        <v>684</v>
      </c>
      <c r="I56" s="5" t="s">
        <v>701</v>
      </c>
      <c r="J56" s="5" t="s">
        <v>711</v>
      </c>
      <c r="K56" s="5" t="s">
        <v>725</v>
      </c>
      <c r="L56" s="5" t="s">
        <v>729</v>
      </c>
      <c r="N56" t="s">
        <v>788</v>
      </c>
      <c r="O56" s="4">
        <v>44.42</v>
      </c>
      <c r="P56" s="4">
        <v>41.9</v>
      </c>
      <c r="Q56" s="7">
        <v>0.14399999999999999</v>
      </c>
      <c r="R56" s="4">
        <v>6</v>
      </c>
    </row>
    <row r="57" spans="1:18" hidden="1" x14ac:dyDescent="0.45">
      <c r="A57" t="s">
        <v>70</v>
      </c>
      <c r="B57" s="8">
        <v>45753</v>
      </c>
      <c r="C57" s="8">
        <v>45777</v>
      </c>
      <c r="D57" s="28" t="str">
        <f t="shared" si="1"/>
        <v>QUARTER 2</v>
      </c>
      <c r="E57" s="4">
        <f t="shared" si="2"/>
        <v>24</v>
      </c>
      <c r="F57" s="5" t="s">
        <v>648</v>
      </c>
      <c r="G57" s="5" t="s">
        <v>655</v>
      </c>
      <c r="H57" s="5" t="s">
        <v>672</v>
      </c>
      <c r="I57" s="5" t="s">
        <v>702</v>
      </c>
      <c r="J57" s="5" t="s">
        <v>708</v>
      </c>
      <c r="K57" s="5" t="s">
        <v>723</v>
      </c>
      <c r="L57" s="5" t="s">
        <v>732</v>
      </c>
      <c r="N57" t="s">
        <v>789</v>
      </c>
      <c r="O57" s="4">
        <v>855.78</v>
      </c>
      <c r="P57" s="4">
        <v>977.38</v>
      </c>
      <c r="Q57" s="7">
        <v>0.14699999999999999</v>
      </c>
      <c r="R57" s="4">
        <v>38</v>
      </c>
    </row>
    <row r="58" spans="1:18" hidden="1" x14ac:dyDescent="0.45">
      <c r="A58" t="s">
        <v>71</v>
      </c>
      <c r="B58" s="8">
        <v>45697</v>
      </c>
      <c r="C58" s="8">
        <v>45717</v>
      </c>
      <c r="D58" s="28" t="str">
        <f t="shared" si="1"/>
        <v>QUARTER 1</v>
      </c>
      <c r="E58" s="4">
        <f t="shared" si="2"/>
        <v>20</v>
      </c>
      <c r="F58" s="5" t="s">
        <v>648</v>
      </c>
      <c r="G58" s="5" t="s">
        <v>655</v>
      </c>
      <c r="H58" s="5" t="s">
        <v>670</v>
      </c>
      <c r="I58" s="5" t="s">
        <v>701</v>
      </c>
      <c r="J58" s="5" t="s">
        <v>710</v>
      </c>
      <c r="K58" s="5" t="s">
        <v>717</v>
      </c>
      <c r="L58" s="5" t="s">
        <v>731</v>
      </c>
      <c r="N58" t="s">
        <v>790</v>
      </c>
      <c r="O58" s="4">
        <v>1154.6400000000001</v>
      </c>
      <c r="P58" s="4">
        <v>2794.13</v>
      </c>
      <c r="Q58" s="7">
        <v>3.5000000000000003E-2</v>
      </c>
      <c r="R58" s="4">
        <v>11</v>
      </c>
    </row>
    <row r="59" spans="1:18" hidden="1" x14ac:dyDescent="0.45">
      <c r="A59" t="s">
        <v>72</v>
      </c>
      <c r="B59" s="8">
        <v>45643</v>
      </c>
      <c r="C59" s="8">
        <v>45644</v>
      </c>
      <c r="D59" s="28" t="str">
        <f t="shared" si="1"/>
        <v>QUARTER 4</v>
      </c>
      <c r="E59" s="4">
        <f t="shared" si="2"/>
        <v>1</v>
      </c>
      <c r="F59" s="5" t="s">
        <v>649</v>
      </c>
      <c r="G59" s="5" t="s">
        <v>656</v>
      </c>
      <c r="H59" s="5" t="s">
        <v>684</v>
      </c>
      <c r="I59" s="5" t="s">
        <v>702</v>
      </c>
      <c r="J59" s="5" t="s">
        <v>707</v>
      </c>
      <c r="K59" s="5" t="s">
        <v>716</v>
      </c>
      <c r="L59" s="5" t="s">
        <v>733</v>
      </c>
      <c r="N59" t="s">
        <v>791</v>
      </c>
      <c r="O59" s="4">
        <v>346.82</v>
      </c>
      <c r="P59" s="4">
        <v>701.95</v>
      </c>
      <c r="Q59" s="7">
        <v>0.14699999999999999</v>
      </c>
      <c r="R59" s="4">
        <v>8</v>
      </c>
    </row>
    <row r="60" spans="1:18" hidden="1" x14ac:dyDescent="0.45">
      <c r="A60" t="s">
        <v>73</v>
      </c>
      <c r="B60" s="8">
        <v>45817</v>
      </c>
      <c r="C60" s="8">
        <v>45826</v>
      </c>
      <c r="D60" s="28" t="str">
        <f t="shared" si="1"/>
        <v>QUARTER 2</v>
      </c>
      <c r="E60" s="4">
        <f t="shared" si="2"/>
        <v>9</v>
      </c>
      <c r="F60" s="5" t="s">
        <v>649</v>
      </c>
      <c r="G60" s="5" t="s">
        <v>657</v>
      </c>
      <c r="H60" s="5" t="s">
        <v>673</v>
      </c>
      <c r="I60" s="5" t="s">
        <v>705</v>
      </c>
      <c r="J60" s="5" t="s">
        <v>709</v>
      </c>
      <c r="K60" s="5" t="s">
        <v>722</v>
      </c>
      <c r="L60" s="5" t="s">
        <v>733</v>
      </c>
      <c r="N60" t="s">
        <v>792</v>
      </c>
      <c r="O60" s="4">
        <v>1225.5</v>
      </c>
      <c r="P60" s="4">
        <v>-5.27</v>
      </c>
      <c r="Q60" s="7">
        <v>7.4999999999999997E-2</v>
      </c>
      <c r="R60" s="4">
        <v>56</v>
      </c>
    </row>
    <row r="61" spans="1:18" x14ac:dyDescent="0.45">
      <c r="A61" t="s">
        <v>74</v>
      </c>
      <c r="B61" s="8">
        <v>45779</v>
      </c>
      <c r="C61" s="8">
        <v>45790</v>
      </c>
      <c r="D61" s="28" t="str">
        <f t="shared" si="1"/>
        <v>QUARTER 2</v>
      </c>
      <c r="E61" s="4">
        <f t="shared" si="2"/>
        <v>11</v>
      </c>
      <c r="F61" s="5" t="s">
        <v>646</v>
      </c>
      <c r="G61" s="5" t="s">
        <v>650</v>
      </c>
      <c r="H61" s="5" t="s">
        <v>678</v>
      </c>
      <c r="I61" s="5" t="s">
        <v>705</v>
      </c>
      <c r="J61" s="5" t="s">
        <v>708</v>
      </c>
      <c r="K61" s="5" t="s">
        <v>720</v>
      </c>
      <c r="L61" s="5" t="s">
        <v>733</v>
      </c>
      <c r="N61" t="s">
        <v>793</v>
      </c>
      <c r="O61" s="4">
        <v>1057.5999999999999</v>
      </c>
      <c r="P61" s="4">
        <v>1437.06</v>
      </c>
      <c r="Q61" s="7">
        <v>0.20499999999999999</v>
      </c>
      <c r="R61" s="4">
        <v>4</v>
      </c>
    </row>
    <row r="62" spans="1:18" hidden="1" x14ac:dyDescent="0.45">
      <c r="A62" t="s">
        <v>75</v>
      </c>
      <c r="B62" s="8">
        <v>45361</v>
      </c>
      <c r="C62" s="8">
        <v>45391</v>
      </c>
      <c r="D62" s="28" t="str">
        <f t="shared" si="1"/>
        <v>QUARTER 1</v>
      </c>
      <c r="E62" s="4">
        <f t="shared" si="2"/>
        <v>30</v>
      </c>
      <c r="F62" s="5" t="s">
        <v>649</v>
      </c>
      <c r="G62" s="5" t="s">
        <v>657</v>
      </c>
      <c r="H62" s="5" t="s">
        <v>679</v>
      </c>
      <c r="I62" s="5" t="s">
        <v>701</v>
      </c>
      <c r="J62" s="5" t="s">
        <v>711</v>
      </c>
      <c r="K62" s="5" t="s">
        <v>714</v>
      </c>
      <c r="L62" s="5" t="s">
        <v>727</v>
      </c>
      <c r="N62" t="s">
        <v>794</v>
      </c>
      <c r="O62" s="4">
        <v>1176.56</v>
      </c>
      <c r="P62" s="4">
        <v>1911.89</v>
      </c>
      <c r="Q62" s="7">
        <v>0.11899999999999999</v>
      </c>
      <c r="R62" s="4">
        <v>20</v>
      </c>
    </row>
    <row r="63" spans="1:18" hidden="1" x14ac:dyDescent="0.45">
      <c r="A63" t="s">
        <v>76</v>
      </c>
      <c r="B63" s="8">
        <v>45910</v>
      </c>
      <c r="C63" s="8">
        <v>45912</v>
      </c>
      <c r="D63" s="28" t="str">
        <f t="shared" si="1"/>
        <v>QUARTER 3</v>
      </c>
      <c r="E63" s="4">
        <f t="shared" si="2"/>
        <v>2</v>
      </c>
      <c r="F63" s="5" t="s">
        <v>647</v>
      </c>
      <c r="G63" s="5" t="s">
        <v>652</v>
      </c>
      <c r="H63" s="5" t="s">
        <v>689</v>
      </c>
      <c r="I63" s="5" t="s">
        <v>704</v>
      </c>
      <c r="J63" s="5" t="s">
        <v>708</v>
      </c>
      <c r="K63" s="5" t="s">
        <v>719</v>
      </c>
      <c r="L63" s="5" t="s">
        <v>727</v>
      </c>
      <c r="N63" t="s">
        <v>795</v>
      </c>
      <c r="O63" s="4">
        <v>1470.15</v>
      </c>
      <c r="P63" s="4">
        <v>2593.7800000000002</v>
      </c>
      <c r="Q63" s="7">
        <v>0.11</v>
      </c>
      <c r="R63" s="4">
        <v>12</v>
      </c>
    </row>
    <row r="64" spans="1:18" hidden="1" x14ac:dyDescent="0.45">
      <c r="A64" t="s">
        <v>77</v>
      </c>
      <c r="B64" s="8">
        <v>45774</v>
      </c>
      <c r="C64" s="8">
        <v>45802</v>
      </c>
      <c r="D64" s="28" t="str">
        <f t="shared" si="1"/>
        <v>QUARTER 2</v>
      </c>
      <c r="E64" s="4">
        <f t="shared" si="2"/>
        <v>28</v>
      </c>
      <c r="F64" s="5" t="s">
        <v>649</v>
      </c>
      <c r="G64" s="5" t="s">
        <v>657</v>
      </c>
      <c r="H64" s="5" t="s">
        <v>690</v>
      </c>
      <c r="I64" s="5" t="s">
        <v>705</v>
      </c>
      <c r="J64" s="5" t="s">
        <v>709</v>
      </c>
      <c r="K64" s="5" t="s">
        <v>714</v>
      </c>
      <c r="L64" s="5" t="s">
        <v>730</v>
      </c>
      <c r="N64" t="s">
        <v>796</v>
      </c>
      <c r="O64" s="4">
        <v>603.45000000000005</v>
      </c>
      <c r="P64" s="4">
        <v>1244.08</v>
      </c>
      <c r="Q64" s="7">
        <v>0.2</v>
      </c>
      <c r="R64" s="4">
        <v>11</v>
      </c>
    </row>
    <row r="65" spans="1:18" hidden="1" x14ac:dyDescent="0.45">
      <c r="A65" t="s">
        <v>78</v>
      </c>
      <c r="B65" s="8">
        <v>45598</v>
      </c>
      <c r="C65" s="8">
        <v>45614</v>
      </c>
      <c r="D65" s="28" t="str">
        <f t="shared" si="1"/>
        <v>QUARTER 4</v>
      </c>
      <c r="E65" s="4">
        <f t="shared" si="2"/>
        <v>16</v>
      </c>
      <c r="F65" s="5" t="s">
        <v>647</v>
      </c>
      <c r="G65" s="5" t="s">
        <v>654</v>
      </c>
      <c r="H65" s="5" t="s">
        <v>691</v>
      </c>
      <c r="I65" s="5" t="s">
        <v>705</v>
      </c>
      <c r="J65" s="5" t="s">
        <v>710</v>
      </c>
      <c r="K65" s="5" t="s">
        <v>719</v>
      </c>
      <c r="L65" s="5" t="s">
        <v>732</v>
      </c>
      <c r="N65" t="s">
        <v>797</v>
      </c>
      <c r="O65" s="4">
        <v>1233.58</v>
      </c>
      <c r="P65" s="4">
        <v>1912.51</v>
      </c>
      <c r="Q65" s="7">
        <v>0.255</v>
      </c>
      <c r="R65" s="4">
        <v>51</v>
      </c>
    </row>
    <row r="66" spans="1:18" x14ac:dyDescent="0.45">
      <c r="A66" t="s">
        <v>79</v>
      </c>
      <c r="B66" s="8">
        <v>44972</v>
      </c>
      <c r="C66" s="8">
        <v>44983</v>
      </c>
      <c r="D66" s="28" t="str">
        <f t="shared" si="1"/>
        <v>QUARTER 1</v>
      </c>
      <c r="E66" s="4">
        <f t="shared" ref="E66:E129" si="3">(C66-B66)</f>
        <v>11</v>
      </c>
      <c r="F66" s="5" t="s">
        <v>646</v>
      </c>
      <c r="G66" s="5" t="s">
        <v>661</v>
      </c>
      <c r="H66" s="5" t="s">
        <v>682</v>
      </c>
      <c r="I66" s="5" t="s">
        <v>703</v>
      </c>
      <c r="J66" s="5" t="s">
        <v>707</v>
      </c>
      <c r="K66" s="5" t="s">
        <v>723</v>
      </c>
      <c r="L66" s="5" t="s">
        <v>731</v>
      </c>
      <c r="N66" t="s">
        <v>798</v>
      </c>
      <c r="O66" s="4">
        <v>498.5</v>
      </c>
      <c r="P66" s="4">
        <v>755.87</v>
      </c>
      <c r="Q66" s="7">
        <v>0.13</v>
      </c>
      <c r="R66" s="4">
        <v>40</v>
      </c>
    </row>
    <row r="67" spans="1:18" hidden="1" x14ac:dyDescent="0.45">
      <c r="A67" t="s">
        <v>80</v>
      </c>
      <c r="B67" s="8">
        <v>45263</v>
      </c>
      <c r="C67" s="8">
        <v>45286</v>
      </c>
      <c r="D67" s="28" t="str">
        <f t="shared" ref="D67:D130" si="4">IF(AND(MONTH(B67)&gt;=1,MONTH(B67)&lt;=3),"QUARTER 1",IF(AND(MONTH(B67)&gt;=4,MONTH(B67)&lt;=6),"QUARTER 2",IF(AND(MONTH(B67)&gt;=7,MONTH(B67)&lt;=9),"QUARTER 3",IF(AND(MONTH(B67)&gt;=10,MONTH(B67)&lt;=12),"QUARTER 4"))))</f>
        <v>QUARTER 4</v>
      </c>
      <c r="E67" s="4">
        <f t="shared" si="3"/>
        <v>23</v>
      </c>
      <c r="F67" s="5" t="s">
        <v>648</v>
      </c>
      <c r="G67" s="5" t="s">
        <v>655</v>
      </c>
      <c r="H67" s="5" t="s">
        <v>692</v>
      </c>
      <c r="I67" s="5" t="s">
        <v>702</v>
      </c>
      <c r="J67" s="5" t="s">
        <v>707</v>
      </c>
      <c r="K67" s="5" t="s">
        <v>719</v>
      </c>
      <c r="L67" s="5" t="s">
        <v>730</v>
      </c>
      <c r="N67" t="s">
        <v>799</v>
      </c>
      <c r="O67" s="4">
        <v>1303.1099999999999</v>
      </c>
      <c r="P67" s="4">
        <v>1145.67</v>
      </c>
      <c r="Q67" s="7">
        <v>0.184</v>
      </c>
      <c r="R67" s="4">
        <v>13</v>
      </c>
    </row>
    <row r="68" spans="1:18" hidden="1" x14ac:dyDescent="0.45">
      <c r="A68" t="s">
        <v>81</v>
      </c>
      <c r="B68" s="8">
        <v>45004</v>
      </c>
      <c r="C68" s="8">
        <v>45025</v>
      </c>
      <c r="D68" s="28" t="str">
        <f t="shared" si="4"/>
        <v>QUARTER 1</v>
      </c>
      <c r="E68" s="4">
        <f t="shared" si="3"/>
        <v>21</v>
      </c>
      <c r="F68" s="5" t="s">
        <v>649</v>
      </c>
      <c r="G68" s="5" t="s">
        <v>658</v>
      </c>
      <c r="H68" s="5" t="s">
        <v>693</v>
      </c>
      <c r="I68" s="5" t="s">
        <v>704</v>
      </c>
      <c r="J68" s="5" t="s">
        <v>707</v>
      </c>
      <c r="K68" s="5" t="s">
        <v>716</v>
      </c>
      <c r="L68" s="5" t="s">
        <v>733</v>
      </c>
      <c r="N68" t="s">
        <v>800</v>
      </c>
      <c r="O68" s="4">
        <v>1082.17</v>
      </c>
      <c r="P68" s="4">
        <v>1234.0999999999999</v>
      </c>
      <c r="Q68" s="7">
        <v>0.189</v>
      </c>
      <c r="R68" s="4">
        <v>16</v>
      </c>
    </row>
    <row r="69" spans="1:18" hidden="1" x14ac:dyDescent="0.45">
      <c r="A69" t="s">
        <v>82</v>
      </c>
      <c r="B69" s="8">
        <v>45434</v>
      </c>
      <c r="C69" s="8">
        <v>45449</v>
      </c>
      <c r="D69" s="28" t="str">
        <f t="shared" si="4"/>
        <v>QUARTER 2</v>
      </c>
      <c r="E69" s="4">
        <f t="shared" si="3"/>
        <v>15</v>
      </c>
      <c r="F69" s="5" t="s">
        <v>647</v>
      </c>
      <c r="G69" s="5" t="s">
        <v>652</v>
      </c>
      <c r="H69" s="5" t="s">
        <v>694</v>
      </c>
      <c r="I69" s="5" t="s">
        <v>701</v>
      </c>
      <c r="J69" s="5" t="s">
        <v>710</v>
      </c>
      <c r="K69" s="5" t="s">
        <v>712</v>
      </c>
      <c r="L69" s="5" t="s">
        <v>732</v>
      </c>
      <c r="N69" t="s">
        <v>801</v>
      </c>
      <c r="O69" s="4">
        <v>673.88</v>
      </c>
      <c r="P69" s="4">
        <v>1228.01</v>
      </c>
      <c r="Q69" s="7">
        <v>0.105</v>
      </c>
      <c r="R69" s="4">
        <v>13</v>
      </c>
    </row>
    <row r="70" spans="1:18" x14ac:dyDescent="0.45">
      <c r="A70" t="s">
        <v>83</v>
      </c>
      <c r="B70" s="8">
        <v>45157</v>
      </c>
      <c r="C70" s="8">
        <v>45176</v>
      </c>
      <c r="D70" s="28" t="str">
        <f t="shared" si="4"/>
        <v>QUARTER 3</v>
      </c>
      <c r="E70" s="4">
        <f t="shared" si="3"/>
        <v>19</v>
      </c>
      <c r="F70" s="5" t="s">
        <v>646</v>
      </c>
      <c r="G70" s="5" t="s">
        <v>661</v>
      </c>
      <c r="H70" s="5" t="s">
        <v>682</v>
      </c>
      <c r="I70" s="5" t="s">
        <v>706</v>
      </c>
      <c r="J70" s="5" t="s">
        <v>707</v>
      </c>
      <c r="K70" s="5" t="s">
        <v>726</v>
      </c>
      <c r="L70" s="5" t="s">
        <v>732</v>
      </c>
      <c r="N70" t="s">
        <v>802</v>
      </c>
      <c r="O70" s="4">
        <v>494.61</v>
      </c>
      <c r="P70" s="4">
        <v>605.23</v>
      </c>
      <c r="Q70" s="7">
        <v>0.20399999999999999</v>
      </c>
      <c r="R70" s="4">
        <v>18</v>
      </c>
    </row>
    <row r="71" spans="1:18" hidden="1" x14ac:dyDescent="0.45">
      <c r="A71" t="s">
        <v>84</v>
      </c>
      <c r="B71" s="8">
        <v>45037</v>
      </c>
      <c r="C71" s="8">
        <v>45056</v>
      </c>
      <c r="D71" s="28" t="str">
        <f t="shared" si="4"/>
        <v>QUARTER 2</v>
      </c>
      <c r="E71" s="4">
        <f t="shared" si="3"/>
        <v>19</v>
      </c>
      <c r="F71" s="5" t="s">
        <v>647</v>
      </c>
      <c r="G71" s="5" t="s">
        <v>659</v>
      </c>
      <c r="H71" s="5" t="s">
        <v>685</v>
      </c>
      <c r="I71" s="5" t="s">
        <v>701</v>
      </c>
      <c r="J71" s="5" t="s">
        <v>707</v>
      </c>
      <c r="K71" s="5" t="s">
        <v>720</v>
      </c>
      <c r="L71" s="5" t="s">
        <v>727</v>
      </c>
      <c r="N71" t="s">
        <v>803</v>
      </c>
      <c r="O71" s="4">
        <v>882.33</v>
      </c>
      <c r="P71" s="4">
        <v>1880.15</v>
      </c>
      <c r="Q71" s="7">
        <v>0.05</v>
      </c>
      <c r="R71" s="4">
        <v>5</v>
      </c>
    </row>
    <row r="72" spans="1:18" hidden="1" x14ac:dyDescent="0.45">
      <c r="A72" t="s">
        <v>85</v>
      </c>
      <c r="B72" s="8">
        <v>45369</v>
      </c>
      <c r="C72" s="8">
        <v>45372</v>
      </c>
      <c r="D72" s="28" t="str">
        <f t="shared" si="4"/>
        <v>QUARTER 1</v>
      </c>
      <c r="E72" s="4">
        <f t="shared" si="3"/>
        <v>3</v>
      </c>
      <c r="F72" s="5" t="s">
        <v>649</v>
      </c>
      <c r="G72" s="5" t="s">
        <v>656</v>
      </c>
      <c r="H72" s="5" t="s">
        <v>684</v>
      </c>
      <c r="I72" s="5" t="s">
        <v>705</v>
      </c>
      <c r="J72" s="5" t="s">
        <v>708</v>
      </c>
      <c r="K72" s="5" t="s">
        <v>724</v>
      </c>
      <c r="L72" s="5" t="s">
        <v>733</v>
      </c>
      <c r="N72" t="s">
        <v>804</v>
      </c>
      <c r="O72" s="4">
        <v>910.63</v>
      </c>
      <c r="P72" s="4">
        <v>1269.4000000000001</v>
      </c>
      <c r="Q72" s="7">
        <v>6.8000000000000005E-2</v>
      </c>
      <c r="R72" s="4">
        <v>9</v>
      </c>
    </row>
    <row r="73" spans="1:18" hidden="1" x14ac:dyDescent="0.45">
      <c r="A73" t="s">
        <v>86</v>
      </c>
      <c r="B73" s="8">
        <v>45756</v>
      </c>
      <c r="C73" s="8">
        <v>45783</v>
      </c>
      <c r="D73" s="28" t="str">
        <f t="shared" si="4"/>
        <v>QUARTER 2</v>
      </c>
      <c r="E73" s="4">
        <f t="shared" si="3"/>
        <v>27</v>
      </c>
      <c r="F73" s="5" t="s">
        <v>648</v>
      </c>
      <c r="G73" s="5" t="s">
        <v>655</v>
      </c>
      <c r="H73" s="5" t="s">
        <v>672</v>
      </c>
      <c r="I73" s="5" t="s">
        <v>706</v>
      </c>
      <c r="J73" s="5" t="s">
        <v>709</v>
      </c>
      <c r="K73" s="5" t="s">
        <v>721</v>
      </c>
      <c r="L73" s="5" t="s">
        <v>731</v>
      </c>
      <c r="N73" t="s">
        <v>805</v>
      </c>
      <c r="O73" s="4">
        <v>264.19</v>
      </c>
      <c r="P73" s="4">
        <v>620.92999999999995</v>
      </c>
      <c r="Q73" s="7">
        <v>0.14199999999999999</v>
      </c>
      <c r="R73" s="4">
        <v>12</v>
      </c>
    </row>
    <row r="74" spans="1:18" x14ac:dyDescent="0.45">
      <c r="A74" t="s">
        <v>87</v>
      </c>
      <c r="B74" s="8">
        <v>45394</v>
      </c>
      <c r="C74" s="8">
        <v>45419</v>
      </c>
      <c r="D74" s="28" t="str">
        <f t="shared" si="4"/>
        <v>QUARTER 2</v>
      </c>
      <c r="E74" s="4">
        <f t="shared" si="3"/>
        <v>25</v>
      </c>
      <c r="F74" s="5" t="s">
        <v>646</v>
      </c>
      <c r="G74" s="5" t="s">
        <v>661</v>
      </c>
      <c r="H74" s="5" t="s">
        <v>682</v>
      </c>
      <c r="I74" s="5" t="s">
        <v>702</v>
      </c>
      <c r="J74" s="5" t="s">
        <v>710</v>
      </c>
      <c r="K74" s="5" t="s">
        <v>720</v>
      </c>
      <c r="L74" s="5" t="s">
        <v>731</v>
      </c>
      <c r="N74" t="s">
        <v>806</v>
      </c>
      <c r="O74" s="4">
        <v>1376.51</v>
      </c>
      <c r="P74" s="4">
        <v>1455.91</v>
      </c>
      <c r="Q74" s="7">
        <v>0.185</v>
      </c>
      <c r="R74" s="4">
        <v>17</v>
      </c>
    </row>
    <row r="75" spans="1:18" hidden="1" x14ac:dyDescent="0.45">
      <c r="A75" t="s">
        <v>88</v>
      </c>
      <c r="B75" s="8">
        <v>45641</v>
      </c>
      <c r="C75" s="8">
        <v>45646</v>
      </c>
      <c r="D75" s="28" t="str">
        <f t="shared" si="4"/>
        <v>QUARTER 4</v>
      </c>
      <c r="E75" s="4">
        <f t="shared" si="3"/>
        <v>5</v>
      </c>
      <c r="F75" s="5" t="s">
        <v>647</v>
      </c>
      <c r="G75" s="5" t="s">
        <v>659</v>
      </c>
      <c r="H75" s="5" t="s">
        <v>676</v>
      </c>
      <c r="I75" s="5" t="s">
        <v>705</v>
      </c>
      <c r="J75" s="5" t="s">
        <v>711</v>
      </c>
      <c r="K75" s="5" t="s">
        <v>713</v>
      </c>
      <c r="L75" s="5" t="s">
        <v>729</v>
      </c>
      <c r="N75" t="s">
        <v>807</v>
      </c>
      <c r="O75" s="4">
        <v>717.55</v>
      </c>
      <c r="P75" s="4">
        <v>546.42999999999995</v>
      </c>
      <c r="Q75" s="7">
        <v>4.7E-2</v>
      </c>
      <c r="R75" s="4">
        <v>18</v>
      </c>
    </row>
    <row r="76" spans="1:18" x14ac:dyDescent="0.45">
      <c r="A76" t="s">
        <v>89</v>
      </c>
      <c r="B76" s="12">
        <v>45064</v>
      </c>
      <c r="C76" s="11">
        <v>45066</v>
      </c>
      <c r="D76" s="28" t="str">
        <f t="shared" si="4"/>
        <v>QUARTER 2</v>
      </c>
      <c r="E76" s="4">
        <f t="shared" si="3"/>
        <v>2</v>
      </c>
      <c r="F76" s="5" t="s">
        <v>646</v>
      </c>
      <c r="G76" s="5" t="s">
        <v>661</v>
      </c>
      <c r="H76" s="5" t="s">
        <v>687</v>
      </c>
      <c r="I76" s="5" t="s">
        <v>701</v>
      </c>
      <c r="J76" s="5" t="s">
        <v>710</v>
      </c>
      <c r="K76" s="5" t="s">
        <v>720</v>
      </c>
      <c r="L76" s="5" t="s">
        <v>727</v>
      </c>
      <c r="N76" t="s">
        <v>808</v>
      </c>
      <c r="O76" s="4">
        <v>917.88</v>
      </c>
      <c r="P76" s="4">
        <v>1347.92</v>
      </c>
      <c r="Q76" s="7">
        <v>0.34300000000000003</v>
      </c>
      <c r="R76" s="4">
        <v>5</v>
      </c>
    </row>
    <row r="77" spans="1:18" hidden="1" x14ac:dyDescent="0.45">
      <c r="A77" t="s">
        <v>90</v>
      </c>
      <c r="B77" s="8">
        <v>45187</v>
      </c>
      <c r="C77" s="8">
        <v>45207</v>
      </c>
      <c r="D77" s="28" t="str">
        <f t="shared" si="4"/>
        <v>QUARTER 3</v>
      </c>
      <c r="E77" s="4">
        <f t="shared" si="3"/>
        <v>20</v>
      </c>
      <c r="F77" s="5" t="s">
        <v>647</v>
      </c>
      <c r="G77" s="5" t="s">
        <v>654</v>
      </c>
      <c r="H77" s="5" t="s">
        <v>680</v>
      </c>
      <c r="I77" s="5" t="s">
        <v>705</v>
      </c>
      <c r="J77" s="5" t="s">
        <v>711</v>
      </c>
      <c r="K77" s="5" t="s">
        <v>717</v>
      </c>
      <c r="L77" s="5" t="s">
        <v>727</v>
      </c>
      <c r="N77" t="s">
        <v>809</v>
      </c>
      <c r="O77" s="4">
        <v>825.64</v>
      </c>
      <c r="P77" s="4">
        <v>1108.43</v>
      </c>
      <c r="Q77" s="7">
        <v>0.114</v>
      </c>
      <c r="R77" s="4">
        <v>7</v>
      </c>
    </row>
    <row r="78" spans="1:18" hidden="1" x14ac:dyDescent="0.45">
      <c r="A78" t="s">
        <v>91</v>
      </c>
      <c r="B78" s="8">
        <v>45532</v>
      </c>
      <c r="C78" s="8">
        <v>45560</v>
      </c>
      <c r="D78" s="28" t="str">
        <f t="shared" si="4"/>
        <v>QUARTER 3</v>
      </c>
      <c r="E78" s="4">
        <f t="shared" si="3"/>
        <v>28</v>
      </c>
      <c r="F78" s="5" t="s">
        <v>648</v>
      </c>
      <c r="G78" s="5" t="s">
        <v>655</v>
      </c>
      <c r="H78" s="5" t="s">
        <v>692</v>
      </c>
      <c r="I78" s="5" t="s">
        <v>703</v>
      </c>
      <c r="J78" s="5" t="s">
        <v>708</v>
      </c>
      <c r="K78" s="26" t="s">
        <v>715</v>
      </c>
      <c r="L78" s="5" t="s">
        <v>733</v>
      </c>
      <c r="N78" t="s">
        <v>810</v>
      </c>
      <c r="O78" s="4">
        <v>1394.65</v>
      </c>
      <c r="P78" s="4">
        <v>3144.1</v>
      </c>
      <c r="Q78" s="7">
        <v>0.13400000000000001</v>
      </c>
      <c r="R78" s="4">
        <v>13</v>
      </c>
    </row>
    <row r="79" spans="1:18" hidden="1" x14ac:dyDescent="0.45">
      <c r="A79" t="s">
        <v>92</v>
      </c>
      <c r="B79" s="12">
        <v>45471</v>
      </c>
      <c r="C79" s="11">
        <v>45473</v>
      </c>
      <c r="D79" s="28" t="str">
        <f t="shared" si="4"/>
        <v>QUARTER 2</v>
      </c>
      <c r="E79" s="4">
        <f t="shared" si="3"/>
        <v>2</v>
      </c>
      <c r="F79" s="5" t="s">
        <v>648</v>
      </c>
      <c r="G79" s="5" t="s">
        <v>655</v>
      </c>
      <c r="H79" s="5" t="s">
        <v>692</v>
      </c>
      <c r="I79" s="5" t="s">
        <v>705</v>
      </c>
      <c r="J79" s="5" t="s">
        <v>711</v>
      </c>
      <c r="K79" s="5" t="s">
        <v>716</v>
      </c>
      <c r="L79" s="5" t="s">
        <v>733</v>
      </c>
      <c r="N79" t="s">
        <v>811</v>
      </c>
      <c r="O79" s="4">
        <v>1112.98</v>
      </c>
      <c r="P79" s="4">
        <v>2095.73</v>
      </c>
      <c r="Q79" s="7">
        <v>7.1999999999999995E-2</v>
      </c>
      <c r="R79" s="4">
        <v>17</v>
      </c>
    </row>
    <row r="80" spans="1:18" hidden="1" x14ac:dyDescent="0.45">
      <c r="A80" t="s">
        <v>93</v>
      </c>
      <c r="B80" s="8">
        <v>45091</v>
      </c>
      <c r="C80" s="8">
        <v>45093</v>
      </c>
      <c r="D80" s="28" t="str">
        <f t="shared" si="4"/>
        <v>QUARTER 2</v>
      </c>
      <c r="E80" s="4">
        <f t="shared" si="3"/>
        <v>2</v>
      </c>
      <c r="F80" s="5" t="s">
        <v>649</v>
      </c>
      <c r="G80" s="5" t="s">
        <v>658</v>
      </c>
      <c r="H80" s="5" t="s">
        <v>693</v>
      </c>
      <c r="I80" s="5" t="s">
        <v>703</v>
      </c>
      <c r="J80" s="5" t="s">
        <v>711</v>
      </c>
      <c r="K80" s="5" t="s">
        <v>723</v>
      </c>
      <c r="L80" s="5" t="s">
        <v>727</v>
      </c>
      <c r="N80" t="s">
        <v>812</v>
      </c>
      <c r="O80" s="4">
        <v>357.36</v>
      </c>
      <c r="P80" s="4">
        <v>703.62</v>
      </c>
      <c r="Q80" s="7">
        <v>0.25700000000000001</v>
      </c>
      <c r="R80" s="4">
        <v>20</v>
      </c>
    </row>
    <row r="81" spans="1:18" hidden="1" x14ac:dyDescent="0.45">
      <c r="A81" t="s">
        <v>94</v>
      </c>
      <c r="B81" s="8">
        <v>45617</v>
      </c>
      <c r="C81" s="8">
        <v>45647</v>
      </c>
      <c r="D81" s="28" t="str">
        <f t="shared" si="4"/>
        <v>QUARTER 4</v>
      </c>
      <c r="E81" s="4">
        <f t="shared" si="3"/>
        <v>30</v>
      </c>
      <c r="F81" s="5" t="s">
        <v>649</v>
      </c>
      <c r="G81" s="5" t="s">
        <v>657</v>
      </c>
      <c r="H81" s="5" t="s">
        <v>673</v>
      </c>
      <c r="I81" s="5" t="s">
        <v>705</v>
      </c>
      <c r="J81" s="5" t="s">
        <v>711</v>
      </c>
      <c r="K81" s="5" t="s">
        <v>714</v>
      </c>
      <c r="L81" s="5" t="s">
        <v>732</v>
      </c>
      <c r="N81" t="s">
        <v>813</v>
      </c>
      <c r="O81" s="4">
        <v>1122.68</v>
      </c>
      <c r="P81" s="4">
        <v>1997.19</v>
      </c>
      <c r="Q81" s="7">
        <v>0.186</v>
      </c>
      <c r="R81" s="4">
        <v>3</v>
      </c>
    </row>
    <row r="82" spans="1:18" x14ac:dyDescent="0.45">
      <c r="A82" t="s">
        <v>95</v>
      </c>
      <c r="B82" s="8">
        <v>44965</v>
      </c>
      <c r="C82" s="8">
        <v>44968</v>
      </c>
      <c r="D82" s="28" t="str">
        <f t="shared" si="4"/>
        <v>QUARTER 1</v>
      </c>
      <c r="E82" s="4">
        <f t="shared" si="3"/>
        <v>3</v>
      </c>
      <c r="F82" s="5" t="s">
        <v>646</v>
      </c>
      <c r="G82" s="5" t="s">
        <v>661</v>
      </c>
      <c r="H82" s="5" t="s">
        <v>695</v>
      </c>
      <c r="I82" s="5" t="s">
        <v>701</v>
      </c>
      <c r="J82" s="5" t="s">
        <v>711</v>
      </c>
      <c r="K82" s="5" t="s">
        <v>724</v>
      </c>
      <c r="L82" s="5" t="s">
        <v>729</v>
      </c>
      <c r="N82" t="s">
        <v>814</v>
      </c>
      <c r="O82" s="4">
        <v>1410.05</v>
      </c>
      <c r="P82" s="4">
        <v>2763.95</v>
      </c>
      <c r="Q82" s="7">
        <v>0.161</v>
      </c>
      <c r="R82" s="4">
        <v>26</v>
      </c>
    </row>
    <row r="83" spans="1:18" hidden="1" x14ac:dyDescent="0.45">
      <c r="A83" t="s">
        <v>96</v>
      </c>
      <c r="B83" s="8">
        <v>45157</v>
      </c>
      <c r="C83" s="8">
        <v>45181</v>
      </c>
      <c r="D83" s="28" t="str">
        <f t="shared" si="4"/>
        <v>QUARTER 3</v>
      </c>
      <c r="E83" s="4">
        <f t="shared" si="3"/>
        <v>24</v>
      </c>
      <c r="F83" s="5" t="s">
        <v>648</v>
      </c>
      <c r="G83" s="5" t="s">
        <v>653</v>
      </c>
      <c r="H83" s="5" t="s">
        <v>688</v>
      </c>
      <c r="I83" s="5" t="s">
        <v>706</v>
      </c>
      <c r="J83" s="5" t="s">
        <v>707</v>
      </c>
      <c r="K83" s="5" t="s">
        <v>714</v>
      </c>
      <c r="L83" s="5" t="s">
        <v>728</v>
      </c>
      <c r="N83" t="s">
        <v>815</v>
      </c>
      <c r="O83" s="4">
        <v>1183.95</v>
      </c>
      <c r="P83" s="4">
        <v>1503.53</v>
      </c>
      <c r="Q83" s="7">
        <v>0.24099999999999999</v>
      </c>
      <c r="R83" s="4">
        <v>16</v>
      </c>
    </row>
    <row r="84" spans="1:18" hidden="1" x14ac:dyDescent="0.45">
      <c r="A84" t="s">
        <v>97</v>
      </c>
      <c r="B84" s="8">
        <v>45791</v>
      </c>
      <c r="C84" s="8">
        <v>45801</v>
      </c>
      <c r="D84" s="28" t="str">
        <f t="shared" si="4"/>
        <v>QUARTER 2</v>
      </c>
      <c r="E84" s="4">
        <f t="shared" si="3"/>
        <v>10</v>
      </c>
      <c r="F84" s="5" t="s">
        <v>649</v>
      </c>
      <c r="G84" s="5" t="s">
        <v>657</v>
      </c>
      <c r="H84" s="5" t="s">
        <v>690</v>
      </c>
      <c r="I84" s="5" t="s">
        <v>705</v>
      </c>
      <c r="J84" s="5" t="s">
        <v>709</v>
      </c>
      <c r="K84" s="5" t="s">
        <v>723</v>
      </c>
      <c r="L84" s="5" t="s">
        <v>727</v>
      </c>
      <c r="N84" t="s">
        <v>816</v>
      </c>
      <c r="O84" s="4">
        <v>170.39</v>
      </c>
      <c r="P84" s="4">
        <v>388.04</v>
      </c>
      <c r="Q84" s="7">
        <v>8.4000000000000005E-2</v>
      </c>
      <c r="R84" s="4">
        <v>15</v>
      </c>
    </row>
    <row r="85" spans="1:18" hidden="1" x14ac:dyDescent="0.45">
      <c r="A85" t="s">
        <v>98</v>
      </c>
      <c r="B85" s="12">
        <v>45769</v>
      </c>
      <c r="C85" s="11">
        <v>45770</v>
      </c>
      <c r="D85" s="28" t="str">
        <f t="shared" si="4"/>
        <v>QUARTER 2</v>
      </c>
      <c r="E85" s="4">
        <f t="shared" si="3"/>
        <v>1</v>
      </c>
      <c r="F85" s="5" t="s">
        <v>648</v>
      </c>
      <c r="G85" s="5" t="s">
        <v>660</v>
      </c>
      <c r="H85" s="5" t="s">
        <v>686</v>
      </c>
      <c r="I85" s="5" t="s">
        <v>703</v>
      </c>
      <c r="J85" s="5" t="s">
        <v>710</v>
      </c>
      <c r="K85" s="5" t="s">
        <v>726</v>
      </c>
      <c r="L85" s="5" t="s">
        <v>732</v>
      </c>
      <c r="N85" t="s">
        <v>817</v>
      </c>
      <c r="O85" s="4">
        <v>23.24</v>
      </c>
      <c r="P85" s="4">
        <v>44.57</v>
      </c>
      <c r="Q85" s="7">
        <v>0.215</v>
      </c>
      <c r="R85" s="4">
        <v>15</v>
      </c>
    </row>
    <row r="86" spans="1:18" hidden="1" x14ac:dyDescent="0.45">
      <c r="A86" t="s">
        <v>99</v>
      </c>
      <c r="B86" s="8">
        <v>45741</v>
      </c>
      <c r="C86" s="8">
        <v>45764</v>
      </c>
      <c r="D86" s="28" t="str">
        <f t="shared" si="4"/>
        <v>QUARTER 1</v>
      </c>
      <c r="E86" s="4">
        <f t="shared" si="3"/>
        <v>23</v>
      </c>
      <c r="F86" s="5" t="s">
        <v>649</v>
      </c>
      <c r="G86" s="5" t="s">
        <v>658</v>
      </c>
      <c r="H86" s="5" t="s">
        <v>683</v>
      </c>
      <c r="I86" s="5" t="s">
        <v>704</v>
      </c>
      <c r="J86" s="5" t="s">
        <v>707</v>
      </c>
      <c r="K86" s="5" t="s">
        <v>722</v>
      </c>
      <c r="L86" s="5" t="s">
        <v>729</v>
      </c>
      <c r="N86" t="s">
        <v>818</v>
      </c>
      <c r="O86" s="4">
        <v>1421.19</v>
      </c>
      <c r="P86" s="4">
        <v>1808.26</v>
      </c>
      <c r="Q86" s="7">
        <v>0.104</v>
      </c>
      <c r="R86" s="4">
        <v>13</v>
      </c>
    </row>
    <row r="87" spans="1:18" x14ac:dyDescent="0.45">
      <c r="A87" t="s">
        <v>100</v>
      </c>
      <c r="B87" s="8">
        <v>45282</v>
      </c>
      <c r="C87" s="8">
        <v>45283</v>
      </c>
      <c r="D87" s="28" t="str">
        <f t="shared" si="4"/>
        <v>QUARTER 4</v>
      </c>
      <c r="E87" s="4">
        <f t="shared" si="3"/>
        <v>1</v>
      </c>
      <c r="F87" s="5" t="s">
        <v>646</v>
      </c>
      <c r="G87" s="5" t="s">
        <v>661</v>
      </c>
      <c r="H87" s="5" t="s">
        <v>695</v>
      </c>
      <c r="I87" s="5" t="s">
        <v>703</v>
      </c>
      <c r="J87" s="5" t="s">
        <v>709</v>
      </c>
      <c r="K87" s="5" t="s">
        <v>726</v>
      </c>
      <c r="L87" s="5" t="s">
        <v>727</v>
      </c>
      <c r="N87" t="s">
        <v>819</v>
      </c>
      <c r="O87" s="4">
        <v>1186.18</v>
      </c>
      <c r="P87" s="4">
        <v>1285.0899999999999</v>
      </c>
      <c r="Q87" s="7">
        <v>7.0000000000000007E-2</v>
      </c>
      <c r="R87" s="4">
        <v>11</v>
      </c>
    </row>
    <row r="88" spans="1:18" hidden="1" x14ac:dyDescent="0.45">
      <c r="A88" t="s">
        <v>101</v>
      </c>
      <c r="B88" s="8">
        <v>45388</v>
      </c>
      <c r="C88" s="8">
        <v>45407</v>
      </c>
      <c r="D88" s="28" t="str">
        <f t="shared" si="4"/>
        <v>QUARTER 2</v>
      </c>
      <c r="E88" s="4">
        <f t="shared" si="3"/>
        <v>19</v>
      </c>
      <c r="F88" s="5" t="s">
        <v>647</v>
      </c>
      <c r="G88" s="5" t="s">
        <v>659</v>
      </c>
      <c r="H88" s="5" t="s">
        <v>685</v>
      </c>
      <c r="I88" s="5" t="s">
        <v>701</v>
      </c>
      <c r="J88" s="5" t="s">
        <v>707</v>
      </c>
      <c r="K88" s="5" t="s">
        <v>723</v>
      </c>
      <c r="L88" s="5" t="s">
        <v>727</v>
      </c>
      <c r="N88" t="s">
        <v>820</v>
      </c>
      <c r="O88" s="4">
        <v>1366.48</v>
      </c>
      <c r="P88" s="4">
        <v>1678.14</v>
      </c>
      <c r="Q88" s="7">
        <v>0.154</v>
      </c>
      <c r="R88" s="4">
        <v>10</v>
      </c>
    </row>
    <row r="89" spans="1:18" x14ac:dyDescent="0.45">
      <c r="A89" t="s">
        <v>102</v>
      </c>
      <c r="B89" s="8">
        <v>45876</v>
      </c>
      <c r="C89" s="8">
        <v>45888</v>
      </c>
      <c r="D89" s="28" t="str">
        <f t="shared" si="4"/>
        <v>QUARTER 3</v>
      </c>
      <c r="E89" s="4">
        <f t="shared" si="3"/>
        <v>12</v>
      </c>
      <c r="F89" s="5" t="s">
        <v>646</v>
      </c>
      <c r="G89" s="5" t="s">
        <v>650</v>
      </c>
      <c r="H89" s="5" t="s">
        <v>678</v>
      </c>
      <c r="I89" s="5" t="s">
        <v>701</v>
      </c>
      <c r="J89" s="24" t="s">
        <v>707</v>
      </c>
      <c r="K89" s="5" t="s">
        <v>724</v>
      </c>
      <c r="L89" s="5" t="s">
        <v>727</v>
      </c>
      <c r="N89" t="s">
        <v>821</v>
      </c>
      <c r="O89" s="4">
        <v>601.51</v>
      </c>
      <c r="P89" s="4">
        <v>679.35</v>
      </c>
      <c r="Q89" s="7">
        <v>0.188</v>
      </c>
      <c r="R89" s="4">
        <v>3</v>
      </c>
    </row>
    <row r="90" spans="1:18" hidden="1" x14ac:dyDescent="0.45">
      <c r="A90" t="s">
        <v>103</v>
      </c>
      <c r="B90" s="8">
        <v>45312</v>
      </c>
      <c r="C90" s="8">
        <v>45316</v>
      </c>
      <c r="D90" s="28" t="str">
        <f t="shared" si="4"/>
        <v>QUARTER 1</v>
      </c>
      <c r="E90" s="4">
        <f t="shared" si="3"/>
        <v>4</v>
      </c>
      <c r="F90" s="5" t="s">
        <v>647</v>
      </c>
      <c r="G90" s="5" t="s">
        <v>654</v>
      </c>
      <c r="H90" s="5" t="s">
        <v>680</v>
      </c>
      <c r="I90" s="5" t="s">
        <v>704</v>
      </c>
      <c r="J90" s="5" t="s">
        <v>711</v>
      </c>
      <c r="K90" s="5" t="s">
        <v>712</v>
      </c>
      <c r="L90" s="5" t="s">
        <v>732</v>
      </c>
      <c r="N90" t="s">
        <v>822</v>
      </c>
      <c r="O90" s="4">
        <v>523.70000000000005</v>
      </c>
      <c r="P90" s="4">
        <v>1109.92</v>
      </c>
      <c r="Q90" s="7">
        <v>0.03</v>
      </c>
      <c r="R90" s="4">
        <v>11</v>
      </c>
    </row>
    <row r="91" spans="1:18" hidden="1" x14ac:dyDescent="0.45">
      <c r="A91" t="s">
        <v>104</v>
      </c>
      <c r="B91" s="8">
        <v>45106</v>
      </c>
      <c r="C91" s="8">
        <v>45109</v>
      </c>
      <c r="D91" s="28" t="str">
        <f t="shared" si="4"/>
        <v>QUARTER 2</v>
      </c>
      <c r="E91" s="4">
        <f t="shared" si="3"/>
        <v>3</v>
      </c>
      <c r="F91" s="5" t="s">
        <v>647</v>
      </c>
      <c r="G91" s="5" t="s">
        <v>652</v>
      </c>
      <c r="H91" s="5" t="s">
        <v>694</v>
      </c>
      <c r="I91" s="5" t="s">
        <v>702</v>
      </c>
      <c r="J91" s="5" t="s">
        <v>709</v>
      </c>
      <c r="K91" s="5" t="s">
        <v>721</v>
      </c>
      <c r="L91" s="5" t="s">
        <v>732</v>
      </c>
      <c r="N91" t="s">
        <v>823</v>
      </c>
      <c r="O91" s="4">
        <v>55.65</v>
      </c>
      <c r="P91" s="4">
        <v>83.57</v>
      </c>
      <c r="Q91" s="7">
        <v>6.6000000000000003E-2</v>
      </c>
      <c r="R91" s="4">
        <v>8</v>
      </c>
    </row>
    <row r="92" spans="1:18" hidden="1" x14ac:dyDescent="0.45">
      <c r="A92" t="s">
        <v>105</v>
      </c>
      <c r="B92" s="8">
        <v>45775</v>
      </c>
      <c r="C92" s="8">
        <v>45792</v>
      </c>
      <c r="D92" s="28" t="str">
        <f t="shared" si="4"/>
        <v>QUARTER 2</v>
      </c>
      <c r="E92" s="4">
        <f t="shared" si="3"/>
        <v>17</v>
      </c>
      <c r="F92" s="5" t="s">
        <v>647</v>
      </c>
      <c r="G92" s="5" t="s">
        <v>652</v>
      </c>
      <c r="H92" s="5" t="s">
        <v>694</v>
      </c>
      <c r="I92" s="5" t="s">
        <v>702</v>
      </c>
      <c r="J92" s="5" t="s">
        <v>711</v>
      </c>
      <c r="K92" s="5" t="s">
        <v>725</v>
      </c>
      <c r="L92" s="5" t="s">
        <v>729</v>
      </c>
      <c r="N92" t="s">
        <v>824</v>
      </c>
      <c r="O92" s="4">
        <v>691.19</v>
      </c>
      <c r="P92" s="4">
        <v>1284.3</v>
      </c>
      <c r="Q92" s="7">
        <v>7.3999999999999996E-2</v>
      </c>
      <c r="R92" s="4">
        <v>7</v>
      </c>
    </row>
    <row r="93" spans="1:18" hidden="1" x14ac:dyDescent="0.45">
      <c r="A93" t="s">
        <v>106</v>
      </c>
      <c r="B93" s="8">
        <v>45817</v>
      </c>
      <c r="C93" s="8">
        <v>45833</v>
      </c>
      <c r="D93" s="28" t="str">
        <f t="shared" si="4"/>
        <v>QUARTER 2</v>
      </c>
      <c r="E93" s="4">
        <f t="shared" si="3"/>
        <v>16</v>
      </c>
      <c r="F93" s="5" t="s">
        <v>647</v>
      </c>
      <c r="G93" s="5" t="s">
        <v>654</v>
      </c>
      <c r="H93" s="5" t="s">
        <v>696</v>
      </c>
      <c r="I93" s="5" t="s">
        <v>706</v>
      </c>
      <c r="J93" s="5" t="s">
        <v>710</v>
      </c>
      <c r="K93" s="5" t="s">
        <v>724</v>
      </c>
      <c r="L93" s="5" t="s">
        <v>730</v>
      </c>
      <c r="N93" t="s">
        <v>825</v>
      </c>
      <c r="O93" s="4">
        <v>527.33000000000004</v>
      </c>
      <c r="P93" s="4">
        <v>911.72</v>
      </c>
      <c r="Q93" s="7">
        <v>0.14399999999999999</v>
      </c>
      <c r="R93" s="4">
        <v>25</v>
      </c>
    </row>
    <row r="94" spans="1:18" hidden="1" x14ac:dyDescent="0.45">
      <c r="A94" t="s">
        <v>107</v>
      </c>
      <c r="B94" s="12">
        <v>45100</v>
      </c>
      <c r="C94" s="11">
        <v>45101</v>
      </c>
      <c r="D94" s="28" t="str">
        <f t="shared" si="4"/>
        <v>QUARTER 2</v>
      </c>
      <c r="E94" s="4">
        <f t="shared" si="3"/>
        <v>1</v>
      </c>
      <c r="F94" s="5" t="s">
        <v>648</v>
      </c>
      <c r="G94" s="5" t="s">
        <v>655</v>
      </c>
      <c r="H94" s="5" t="s">
        <v>692</v>
      </c>
      <c r="I94" s="5" t="s">
        <v>703</v>
      </c>
      <c r="J94" s="5" t="s">
        <v>707</v>
      </c>
      <c r="K94" s="5" t="s">
        <v>718</v>
      </c>
      <c r="L94" s="5" t="s">
        <v>728</v>
      </c>
      <c r="N94" t="s">
        <v>826</v>
      </c>
      <c r="O94" s="4">
        <v>804.01</v>
      </c>
      <c r="P94" s="4">
        <v>1405.07</v>
      </c>
      <c r="Q94" s="7">
        <v>9.6000000000000002E-2</v>
      </c>
      <c r="R94" s="4">
        <v>8</v>
      </c>
    </row>
    <row r="95" spans="1:18" x14ac:dyDescent="0.45">
      <c r="A95" t="s">
        <v>108</v>
      </c>
      <c r="B95" s="8">
        <v>45569</v>
      </c>
      <c r="C95" s="8">
        <v>45598</v>
      </c>
      <c r="D95" s="28" t="str">
        <f t="shared" si="4"/>
        <v>QUARTER 4</v>
      </c>
      <c r="E95" s="4">
        <f t="shared" si="3"/>
        <v>29</v>
      </c>
      <c r="F95" s="5" t="s">
        <v>646</v>
      </c>
      <c r="G95" s="5" t="s">
        <v>651</v>
      </c>
      <c r="H95" s="5" t="s">
        <v>669</v>
      </c>
      <c r="I95" s="5" t="s">
        <v>701</v>
      </c>
      <c r="J95" s="5" t="s">
        <v>710</v>
      </c>
      <c r="K95" s="5" t="s">
        <v>721</v>
      </c>
      <c r="L95" s="5" t="s">
        <v>733</v>
      </c>
      <c r="N95" t="s">
        <v>827</v>
      </c>
      <c r="O95" s="4">
        <v>412.09</v>
      </c>
      <c r="P95" s="4">
        <v>968.94</v>
      </c>
      <c r="Q95" s="7">
        <v>9.9000000000000005E-2</v>
      </c>
      <c r="R95" s="4">
        <v>23</v>
      </c>
    </row>
    <row r="96" spans="1:18" x14ac:dyDescent="0.45">
      <c r="A96" t="s">
        <v>109</v>
      </c>
      <c r="B96" s="8">
        <v>45910</v>
      </c>
      <c r="C96" s="8">
        <v>45930</v>
      </c>
      <c r="D96" s="28" t="str">
        <f t="shared" si="4"/>
        <v>QUARTER 3</v>
      </c>
      <c r="E96" s="4">
        <f t="shared" si="3"/>
        <v>20</v>
      </c>
      <c r="F96" s="5" t="s">
        <v>646</v>
      </c>
      <c r="G96" s="5" t="s">
        <v>650</v>
      </c>
      <c r="H96" s="5" t="s">
        <v>675</v>
      </c>
      <c r="I96" s="5" t="s">
        <v>701</v>
      </c>
      <c r="J96" s="5" t="s">
        <v>711</v>
      </c>
      <c r="K96" s="5" t="s">
        <v>716</v>
      </c>
      <c r="L96" s="5" t="s">
        <v>730</v>
      </c>
      <c r="N96" t="s">
        <v>828</v>
      </c>
      <c r="O96" s="4">
        <v>1009.48</v>
      </c>
      <c r="P96" s="4">
        <v>1088.81</v>
      </c>
      <c r="Q96" s="7">
        <v>0.16</v>
      </c>
      <c r="R96" s="4">
        <v>6</v>
      </c>
    </row>
    <row r="97" spans="1:18" hidden="1" x14ac:dyDescent="0.45">
      <c r="A97" t="s">
        <v>110</v>
      </c>
      <c r="B97" s="8">
        <v>45022</v>
      </c>
      <c r="C97" s="8">
        <v>45043</v>
      </c>
      <c r="D97" s="28" t="str">
        <f t="shared" si="4"/>
        <v>QUARTER 2</v>
      </c>
      <c r="E97" s="4">
        <f t="shared" si="3"/>
        <v>21</v>
      </c>
      <c r="F97" s="5" t="s">
        <v>649</v>
      </c>
      <c r="G97" s="5" t="s">
        <v>658</v>
      </c>
      <c r="H97" s="5" t="s">
        <v>693</v>
      </c>
      <c r="I97" s="5" t="s">
        <v>706</v>
      </c>
      <c r="J97" s="5" t="s">
        <v>710</v>
      </c>
      <c r="K97" s="5" t="s">
        <v>714</v>
      </c>
      <c r="L97" s="5" t="s">
        <v>728</v>
      </c>
      <c r="N97" t="s">
        <v>829</v>
      </c>
      <c r="O97" s="4">
        <v>1084.79</v>
      </c>
      <c r="P97" s="4">
        <v>2484.9899999999998</v>
      </c>
      <c r="Q97" s="7">
        <v>3.4000000000000002E-2</v>
      </c>
      <c r="R97" s="4">
        <v>18</v>
      </c>
    </row>
    <row r="98" spans="1:18" hidden="1" x14ac:dyDescent="0.45">
      <c r="A98" t="s">
        <v>111</v>
      </c>
      <c r="B98" s="8">
        <v>45870</v>
      </c>
      <c r="C98" s="8">
        <v>45885</v>
      </c>
      <c r="D98" s="28" t="str">
        <f t="shared" si="4"/>
        <v>QUARTER 3</v>
      </c>
      <c r="E98" s="4">
        <f t="shared" si="3"/>
        <v>15</v>
      </c>
      <c r="F98" s="5" t="s">
        <v>647</v>
      </c>
      <c r="G98" s="5" t="s">
        <v>654</v>
      </c>
      <c r="H98" s="21" t="s">
        <v>668</v>
      </c>
      <c r="I98" s="5" t="s">
        <v>706</v>
      </c>
      <c r="J98" s="5" t="s">
        <v>711</v>
      </c>
      <c r="K98" s="5" t="s">
        <v>719</v>
      </c>
      <c r="L98" s="5" t="s">
        <v>732</v>
      </c>
      <c r="N98" t="s">
        <v>830</v>
      </c>
      <c r="O98" s="4">
        <v>24.44</v>
      </c>
      <c r="P98" s="4">
        <v>28.69</v>
      </c>
      <c r="Q98" s="7">
        <v>0.14599999999999999</v>
      </c>
      <c r="R98" s="4">
        <v>6</v>
      </c>
    </row>
    <row r="99" spans="1:18" x14ac:dyDescent="0.45">
      <c r="A99" t="s">
        <v>112</v>
      </c>
      <c r="B99" s="12">
        <v>45438</v>
      </c>
      <c r="C99" s="11">
        <v>45440</v>
      </c>
      <c r="D99" s="28" t="str">
        <f t="shared" si="4"/>
        <v>QUARTER 2</v>
      </c>
      <c r="E99" s="4">
        <f t="shared" si="3"/>
        <v>2</v>
      </c>
      <c r="F99" s="5" t="s">
        <v>646</v>
      </c>
      <c r="G99" s="5" t="s">
        <v>651</v>
      </c>
      <c r="H99" s="5" t="s">
        <v>669</v>
      </c>
      <c r="I99" s="5" t="s">
        <v>706</v>
      </c>
      <c r="J99" s="5" t="s">
        <v>708</v>
      </c>
      <c r="K99" s="5" t="s">
        <v>721</v>
      </c>
      <c r="L99" s="5" t="s">
        <v>733</v>
      </c>
      <c r="N99" t="s">
        <v>831</v>
      </c>
      <c r="O99" s="4">
        <v>1227.08</v>
      </c>
      <c r="P99" s="4">
        <v>1896.62</v>
      </c>
      <c r="Q99" s="7">
        <v>0</v>
      </c>
      <c r="R99" s="4">
        <v>18</v>
      </c>
    </row>
    <row r="100" spans="1:18" hidden="1" x14ac:dyDescent="0.45">
      <c r="A100" t="s">
        <v>113</v>
      </c>
      <c r="B100" s="8">
        <v>45860</v>
      </c>
      <c r="C100" s="8">
        <v>45887</v>
      </c>
      <c r="D100" s="28" t="str">
        <f t="shared" si="4"/>
        <v>QUARTER 3</v>
      </c>
      <c r="E100" s="4">
        <f t="shared" si="3"/>
        <v>27</v>
      </c>
      <c r="F100" s="5" t="s">
        <v>647</v>
      </c>
      <c r="G100" s="5" t="s">
        <v>659</v>
      </c>
      <c r="H100" s="5" t="s">
        <v>676</v>
      </c>
      <c r="I100" s="5" t="s">
        <v>703</v>
      </c>
      <c r="J100" s="5" t="s">
        <v>709</v>
      </c>
      <c r="K100" s="5" t="s">
        <v>724</v>
      </c>
      <c r="L100" s="5" t="s">
        <v>729</v>
      </c>
      <c r="N100" t="s">
        <v>832</v>
      </c>
      <c r="O100" s="4">
        <v>547.32000000000005</v>
      </c>
      <c r="P100" s="4">
        <v>419.17</v>
      </c>
      <c r="Q100" s="7">
        <v>9.1999999999999998E-2</v>
      </c>
      <c r="R100" s="4">
        <v>14</v>
      </c>
    </row>
    <row r="101" spans="1:18" hidden="1" x14ac:dyDescent="0.45">
      <c r="A101" t="s">
        <v>114</v>
      </c>
      <c r="B101" s="8">
        <v>44985</v>
      </c>
      <c r="C101" s="8">
        <v>45005</v>
      </c>
      <c r="D101" s="28" t="str">
        <f t="shared" si="4"/>
        <v>QUARTER 1</v>
      </c>
      <c r="E101" s="4">
        <f t="shared" si="3"/>
        <v>20</v>
      </c>
      <c r="F101" s="5" t="s">
        <v>649</v>
      </c>
      <c r="G101" s="5" t="s">
        <v>656</v>
      </c>
      <c r="H101" s="5" t="s">
        <v>671</v>
      </c>
      <c r="I101" s="5" t="s">
        <v>705</v>
      </c>
      <c r="J101" s="5" t="s">
        <v>711</v>
      </c>
      <c r="K101" s="5" t="s">
        <v>722</v>
      </c>
      <c r="L101" s="5" t="s">
        <v>731</v>
      </c>
      <c r="N101" t="s">
        <v>833</v>
      </c>
      <c r="O101" s="4">
        <v>1200.78</v>
      </c>
      <c r="P101" s="4">
        <v>2001.17</v>
      </c>
      <c r="Q101" s="7">
        <v>0.29199999999999998</v>
      </c>
      <c r="R101" s="4">
        <v>18</v>
      </c>
    </row>
    <row r="102" spans="1:18" hidden="1" x14ac:dyDescent="0.45">
      <c r="A102" t="s">
        <v>115</v>
      </c>
      <c r="B102" s="8">
        <v>45684</v>
      </c>
      <c r="C102" s="8">
        <v>45703</v>
      </c>
      <c r="D102" s="28" t="str">
        <f t="shared" si="4"/>
        <v>QUARTER 1</v>
      </c>
      <c r="E102" s="4">
        <f t="shared" si="3"/>
        <v>19</v>
      </c>
      <c r="F102" s="5" t="s">
        <v>647</v>
      </c>
      <c r="G102" s="5" t="s">
        <v>659</v>
      </c>
      <c r="H102" s="5" t="s">
        <v>676</v>
      </c>
      <c r="I102" s="5" t="s">
        <v>703</v>
      </c>
      <c r="J102" s="5" t="s">
        <v>711</v>
      </c>
      <c r="K102" s="5" t="s">
        <v>716</v>
      </c>
      <c r="L102" s="5" t="s">
        <v>730</v>
      </c>
      <c r="N102" t="s">
        <v>834</v>
      </c>
      <c r="O102" s="4">
        <v>1253.22</v>
      </c>
      <c r="P102" s="4">
        <v>3104.71</v>
      </c>
      <c r="Q102" s="7">
        <v>0</v>
      </c>
      <c r="R102" s="4">
        <v>17</v>
      </c>
    </row>
    <row r="103" spans="1:18" hidden="1" x14ac:dyDescent="0.45">
      <c r="A103" t="s">
        <v>116</v>
      </c>
      <c r="B103" s="8">
        <v>45304</v>
      </c>
      <c r="C103" s="8">
        <v>45313</v>
      </c>
      <c r="D103" s="28" t="str">
        <f t="shared" si="4"/>
        <v>QUARTER 1</v>
      </c>
      <c r="E103" s="4">
        <f t="shared" si="3"/>
        <v>9</v>
      </c>
      <c r="F103" s="5" t="s">
        <v>647</v>
      </c>
      <c r="G103" s="5" t="s">
        <v>654</v>
      </c>
      <c r="H103" s="5" t="s">
        <v>691</v>
      </c>
      <c r="I103" s="5" t="s">
        <v>706</v>
      </c>
      <c r="J103" s="5" t="s">
        <v>709</v>
      </c>
      <c r="K103" s="5" t="s">
        <v>713</v>
      </c>
      <c r="L103" s="5" t="s">
        <v>727</v>
      </c>
      <c r="N103" t="s">
        <v>835</v>
      </c>
      <c r="O103" s="4">
        <v>313.60000000000002</v>
      </c>
      <c r="P103" s="4">
        <v>334.28</v>
      </c>
      <c r="Q103" s="7">
        <v>0.14000000000000001</v>
      </c>
      <c r="R103" s="4">
        <v>22</v>
      </c>
    </row>
    <row r="104" spans="1:18" x14ac:dyDescent="0.45">
      <c r="A104" t="s">
        <v>117</v>
      </c>
      <c r="B104" s="8">
        <v>45747</v>
      </c>
      <c r="C104" s="8">
        <v>45751</v>
      </c>
      <c r="D104" s="28" t="str">
        <f t="shared" si="4"/>
        <v>QUARTER 1</v>
      </c>
      <c r="E104" s="4">
        <f t="shared" si="3"/>
        <v>4</v>
      </c>
      <c r="F104" s="5" t="s">
        <v>646</v>
      </c>
      <c r="G104" s="5" t="s">
        <v>650</v>
      </c>
      <c r="H104" s="5" t="s">
        <v>678</v>
      </c>
      <c r="I104" s="5" t="s">
        <v>701</v>
      </c>
      <c r="J104" s="5" t="s">
        <v>711</v>
      </c>
      <c r="K104" s="5" t="s">
        <v>712</v>
      </c>
      <c r="L104" s="5" t="s">
        <v>731</v>
      </c>
      <c r="N104" t="s">
        <v>836</v>
      </c>
      <c r="O104" s="4">
        <v>862.08</v>
      </c>
      <c r="P104" s="4">
        <v>1952.83</v>
      </c>
      <c r="Q104" s="7">
        <v>0</v>
      </c>
      <c r="R104" s="4">
        <v>7</v>
      </c>
    </row>
    <row r="105" spans="1:18" hidden="1" x14ac:dyDescent="0.45">
      <c r="A105" t="s">
        <v>118</v>
      </c>
      <c r="B105" s="8">
        <v>45631</v>
      </c>
      <c r="C105" s="8">
        <v>45654</v>
      </c>
      <c r="D105" s="28" t="str">
        <f t="shared" si="4"/>
        <v>QUARTER 4</v>
      </c>
      <c r="E105" s="4">
        <f t="shared" si="3"/>
        <v>23</v>
      </c>
      <c r="F105" s="5" t="s">
        <v>648</v>
      </c>
      <c r="G105" s="5" t="s">
        <v>653</v>
      </c>
      <c r="H105" s="5" t="s">
        <v>688</v>
      </c>
      <c r="I105" s="5" t="s">
        <v>701</v>
      </c>
      <c r="J105" s="5" t="s">
        <v>711</v>
      </c>
      <c r="K105" s="5" t="s">
        <v>721</v>
      </c>
      <c r="L105" s="5" t="s">
        <v>733</v>
      </c>
      <c r="N105" t="s">
        <v>837</v>
      </c>
      <c r="O105" s="4">
        <v>107.03</v>
      </c>
      <c r="P105" s="4">
        <v>242.29</v>
      </c>
      <c r="Q105" s="7">
        <v>0.18</v>
      </c>
      <c r="R105" s="4">
        <v>30</v>
      </c>
    </row>
    <row r="106" spans="1:18" hidden="1" x14ac:dyDescent="0.45">
      <c r="A106" t="s">
        <v>119</v>
      </c>
      <c r="B106" s="8">
        <v>45549</v>
      </c>
      <c r="C106" s="8">
        <v>45570</v>
      </c>
      <c r="D106" s="28" t="str">
        <f t="shared" si="4"/>
        <v>QUARTER 3</v>
      </c>
      <c r="E106" s="4">
        <f t="shared" si="3"/>
        <v>21</v>
      </c>
      <c r="F106" s="5" t="s">
        <v>647</v>
      </c>
      <c r="G106" s="5" t="s">
        <v>659</v>
      </c>
      <c r="H106" s="5" t="s">
        <v>685</v>
      </c>
      <c r="I106" s="5" t="s">
        <v>705</v>
      </c>
      <c r="J106" s="5" t="s">
        <v>708</v>
      </c>
      <c r="K106" s="5" t="s">
        <v>722</v>
      </c>
      <c r="L106" s="5" t="s">
        <v>731</v>
      </c>
      <c r="N106" t="s">
        <v>838</v>
      </c>
      <c r="O106" s="4">
        <v>1405.56</v>
      </c>
      <c r="P106" s="4">
        <v>2968.87</v>
      </c>
      <c r="Q106" s="7">
        <v>0.16900000000000001</v>
      </c>
      <c r="R106" s="4">
        <v>5</v>
      </c>
    </row>
    <row r="107" spans="1:18" x14ac:dyDescent="0.45">
      <c r="A107" t="s">
        <v>120</v>
      </c>
      <c r="B107" s="8">
        <v>45433</v>
      </c>
      <c r="C107" s="8">
        <v>45439</v>
      </c>
      <c r="D107" s="28" t="str">
        <f t="shared" si="4"/>
        <v>QUARTER 2</v>
      </c>
      <c r="E107" s="4">
        <f t="shared" si="3"/>
        <v>6</v>
      </c>
      <c r="F107" s="5" t="s">
        <v>646</v>
      </c>
      <c r="G107" s="5" t="s">
        <v>661</v>
      </c>
      <c r="H107" s="5" t="s">
        <v>682</v>
      </c>
      <c r="I107" s="5" t="s">
        <v>703</v>
      </c>
      <c r="J107" s="5" t="s">
        <v>708</v>
      </c>
      <c r="K107" s="5" t="s">
        <v>724</v>
      </c>
      <c r="L107" s="5" t="s">
        <v>727</v>
      </c>
      <c r="N107" t="s">
        <v>839</v>
      </c>
      <c r="O107" s="4">
        <v>1157.51</v>
      </c>
      <c r="P107" s="4">
        <v>1394.3</v>
      </c>
      <c r="Q107" s="7">
        <v>0.27800000000000002</v>
      </c>
      <c r="R107" s="4">
        <v>12</v>
      </c>
    </row>
    <row r="108" spans="1:18" x14ac:dyDescent="0.45">
      <c r="A108" t="s">
        <v>121</v>
      </c>
      <c r="B108" s="8">
        <v>45057</v>
      </c>
      <c r="C108" s="8">
        <v>45084</v>
      </c>
      <c r="D108" s="28" t="str">
        <f t="shared" si="4"/>
        <v>QUARTER 2</v>
      </c>
      <c r="E108" s="4">
        <f t="shared" si="3"/>
        <v>27</v>
      </c>
      <c r="F108" s="5" t="s">
        <v>646</v>
      </c>
      <c r="G108" s="5" t="s">
        <v>650</v>
      </c>
      <c r="H108" s="5" t="s">
        <v>675</v>
      </c>
      <c r="I108" s="5" t="s">
        <v>701</v>
      </c>
      <c r="J108" s="5" t="s">
        <v>708</v>
      </c>
      <c r="K108" s="5" t="s">
        <v>713</v>
      </c>
      <c r="L108" s="5" t="s">
        <v>730</v>
      </c>
      <c r="N108" t="s">
        <v>840</v>
      </c>
      <c r="O108" s="4">
        <v>12.85</v>
      </c>
      <c r="P108" s="4">
        <v>15.41</v>
      </c>
      <c r="Q108" s="7">
        <v>0.13700000000000001</v>
      </c>
      <c r="R108" s="4">
        <v>39</v>
      </c>
    </row>
    <row r="109" spans="1:18" hidden="1" x14ac:dyDescent="0.45">
      <c r="A109" t="s">
        <v>122</v>
      </c>
      <c r="B109" s="8">
        <v>45518</v>
      </c>
      <c r="C109" s="8">
        <v>45539</v>
      </c>
      <c r="D109" s="28" t="str">
        <f t="shared" si="4"/>
        <v>QUARTER 3</v>
      </c>
      <c r="E109" s="4">
        <f t="shared" si="3"/>
        <v>21</v>
      </c>
      <c r="F109" s="5" t="s">
        <v>649</v>
      </c>
      <c r="G109" s="5" t="s">
        <v>658</v>
      </c>
      <c r="H109" s="5" t="s">
        <v>693</v>
      </c>
      <c r="I109" s="5" t="s">
        <v>703</v>
      </c>
      <c r="J109" s="5" t="s">
        <v>708</v>
      </c>
      <c r="K109" s="5" t="s">
        <v>713</v>
      </c>
      <c r="L109" s="5" t="s">
        <v>730</v>
      </c>
      <c r="N109" t="s">
        <v>841</v>
      </c>
      <c r="O109" s="4">
        <v>1138.8</v>
      </c>
      <c r="P109" s="4">
        <v>2250.81</v>
      </c>
      <c r="Q109" s="7">
        <v>0.123</v>
      </c>
      <c r="R109" s="4">
        <v>12</v>
      </c>
    </row>
    <row r="110" spans="1:18" hidden="1" x14ac:dyDescent="0.45">
      <c r="A110" t="s">
        <v>123</v>
      </c>
      <c r="B110" s="8">
        <v>45581</v>
      </c>
      <c r="C110" s="8">
        <v>45604</v>
      </c>
      <c r="D110" s="28" t="str">
        <f t="shared" si="4"/>
        <v>QUARTER 4</v>
      </c>
      <c r="E110" s="4">
        <f t="shared" si="3"/>
        <v>23</v>
      </c>
      <c r="F110" s="5" t="s">
        <v>647</v>
      </c>
      <c r="G110" s="5" t="s">
        <v>652</v>
      </c>
      <c r="H110" s="5" t="s">
        <v>666</v>
      </c>
      <c r="I110" s="5" t="s">
        <v>705</v>
      </c>
      <c r="J110" s="5" t="s">
        <v>707</v>
      </c>
      <c r="K110" s="5" t="s">
        <v>713</v>
      </c>
      <c r="L110" s="5" t="s">
        <v>729</v>
      </c>
      <c r="N110" t="s">
        <v>842</v>
      </c>
      <c r="O110" s="4">
        <v>82.14</v>
      </c>
      <c r="P110" s="4">
        <v>166.04</v>
      </c>
      <c r="Q110" s="7">
        <v>0</v>
      </c>
      <c r="R110" s="4">
        <v>10</v>
      </c>
    </row>
    <row r="111" spans="1:18" x14ac:dyDescent="0.45">
      <c r="A111" t="s">
        <v>124</v>
      </c>
      <c r="B111" s="8">
        <v>45445</v>
      </c>
      <c r="C111" s="8">
        <v>45451</v>
      </c>
      <c r="D111" s="28" t="str">
        <f t="shared" si="4"/>
        <v>QUARTER 2</v>
      </c>
      <c r="E111" s="4">
        <f t="shared" si="3"/>
        <v>6</v>
      </c>
      <c r="F111" s="5" t="s">
        <v>646</v>
      </c>
      <c r="G111" s="5" t="s">
        <v>650</v>
      </c>
      <c r="H111" s="5" t="s">
        <v>662</v>
      </c>
      <c r="I111" s="5" t="s">
        <v>704</v>
      </c>
      <c r="J111" s="5" t="s">
        <v>709</v>
      </c>
      <c r="K111" s="5" t="s">
        <v>720</v>
      </c>
      <c r="L111" s="5" t="s">
        <v>733</v>
      </c>
      <c r="N111" t="s">
        <v>843</v>
      </c>
      <c r="O111" s="4">
        <v>292.94</v>
      </c>
      <c r="P111" s="4">
        <v>356.55</v>
      </c>
      <c r="Q111" s="7">
        <v>0.22900000000000001</v>
      </c>
      <c r="R111" s="4">
        <v>2</v>
      </c>
    </row>
    <row r="112" spans="1:18" hidden="1" x14ac:dyDescent="0.45">
      <c r="A112" t="s">
        <v>125</v>
      </c>
      <c r="B112" s="8">
        <v>45452</v>
      </c>
      <c r="C112" s="8">
        <v>45480</v>
      </c>
      <c r="D112" s="28" t="str">
        <f t="shared" si="4"/>
        <v>QUARTER 2</v>
      </c>
      <c r="E112" s="4">
        <f t="shared" si="3"/>
        <v>28</v>
      </c>
      <c r="F112" s="5" t="s">
        <v>647</v>
      </c>
      <c r="G112" s="5" t="s">
        <v>659</v>
      </c>
      <c r="H112" s="5" t="s">
        <v>676</v>
      </c>
      <c r="I112" s="5" t="s">
        <v>701</v>
      </c>
      <c r="J112" s="5" t="s">
        <v>708</v>
      </c>
      <c r="K112" s="5" t="s">
        <v>713</v>
      </c>
      <c r="L112" s="5" t="s">
        <v>727</v>
      </c>
      <c r="N112" t="s">
        <v>844</v>
      </c>
      <c r="O112" s="4">
        <v>550.22</v>
      </c>
      <c r="P112" s="4">
        <v>1025.05</v>
      </c>
      <c r="Q112" s="7">
        <v>0</v>
      </c>
      <c r="R112" s="4">
        <v>27</v>
      </c>
    </row>
    <row r="113" spans="1:18" hidden="1" x14ac:dyDescent="0.45">
      <c r="A113" t="s">
        <v>126</v>
      </c>
      <c r="B113" s="8">
        <v>45453</v>
      </c>
      <c r="C113" s="8">
        <v>45454</v>
      </c>
      <c r="D113" s="28" t="str">
        <f t="shared" si="4"/>
        <v>QUARTER 2</v>
      </c>
      <c r="E113" s="4">
        <f t="shared" si="3"/>
        <v>1</v>
      </c>
      <c r="F113" s="5" t="s">
        <v>649</v>
      </c>
      <c r="G113" s="5" t="s">
        <v>658</v>
      </c>
      <c r="H113" s="5" t="s">
        <v>674</v>
      </c>
      <c r="I113" s="5" t="s">
        <v>705</v>
      </c>
      <c r="J113" s="5" t="s">
        <v>709</v>
      </c>
      <c r="K113" s="5" t="s">
        <v>724</v>
      </c>
      <c r="L113" s="5" t="s">
        <v>731</v>
      </c>
      <c r="N113" t="s">
        <v>845</v>
      </c>
      <c r="O113" s="4">
        <v>1187.1300000000001</v>
      </c>
      <c r="P113" s="4">
        <v>1795.17</v>
      </c>
      <c r="Q113" s="7">
        <v>1.2E-2</v>
      </c>
      <c r="R113" s="4">
        <v>17</v>
      </c>
    </row>
    <row r="114" spans="1:18" x14ac:dyDescent="0.45">
      <c r="A114" t="s">
        <v>127</v>
      </c>
      <c r="B114" s="8">
        <v>45472</v>
      </c>
      <c r="C114" s="8">
        <v>45499</v>
      </c>
      <c r="D114" s="28" t="str">
        <f t="shared" si="4"/>
        <v>QUARTER 2</v>
      </c>
      <c r="E114" s="4">
        <f t="shared" si="3"/>
        <v>27</v>
      </c>
      <c r="F114" s="5" t="s">
        <v>646</v>
      </c>
      <c r="G114" s="5" t="s">
        <v>661</v>
      </c>
      <c r="H114" s="5" t="s">
        <v>687</v>
      </c>
      <c r="I114" s="5" t="s">
        <v>706</v>
      </c>
      <c r="J114" s="5" t="s">
        <v>710</v>
      </c>
      <c r="K114" s="5" t="s">
        <v>717</v>
      </c>
      <c r="L114" s="5" t="s">
        <v>729</v>
      </c>
      <c r="N114" t="s">
        <v>846</v>
      </c>
      <c r="O114" s="4">
        <v>5.36</v>
      </c>
      <c r="P114" s="4">
        <v>4.37</v>
      </c>
      <c r="Q114" s="7">
        <v>0.11799999999999999</v>
      </c>
      <c r="R114" s="4">
        <v>9</v>
      </c>
    </row>
    <row r="115" spans="1:18" hidden="1" x14ac:dyDescent="0.45">
      <c r="A115" t="s">
        <v>128</v>
      </c>
      <c r="B115" s="8">
        <v>45674</v>
      </c>
      <c r="C115" s="8">
        <v>45681</v>
      </c>
      <c r="D115" s="28" t="str">
        <f t="shared" si="4"/>
        <v>QUARTER 1</v>
      </c>
      <c r="E115" s="4">
        <f t="shared" si="3"/>
        <v>7</v>
      </c>
      <c r="F115" s="5" t="s">
        <v>648</v>
      </c>
      <c r="G115" s="5" t="s">
        <v>660</v>
      </c>
      <c r="H115" s="5" t="s">
        <v>697</v>
      </c>
      <c r="I115" s="5" t="s">
        <v>706</v>
      </c>
      <c r="J115" s="5" t="s">
        <v>708</v>
      </c>
      <c r="K115" s="5" t="s">
        <v>715</v>
      </c>
      <c r="L115" s="5" t="s">
        <v>733</v>
      </c>
      <c r="N115" t="s">
        <v>847</v>
      </c>
      <c r="O115" s="4">
        <v>142.09</v>
      </c>
      <c r="P115" s="4">
        <v>218.5</v>
      </c>
      <c r="Q115" s="7">
        <v>0.11899999999999999</v>
      </c>
      <c r="R115" s="4">
        <v>11</v>
      </c>
    </row>
    <row r="116" spans="1:18" hidden="1" x14ac:dyDescent="0.45">
      <c r="A116" t="s">
        <v>129</v>
      </c>
      <c r="B116" s="8">
        <v>45250</v>
      </c>
      <c r="C116" s="8">
        <v>45265</v>
      </c>
      <c r="D116" s="28" t="str">
        <f t="shared" si="4"/>
        <v>QUARTER 4</v>
      </c>
      <c r="E116" s="4">
        <f t="shared" si="3"/>
        <v>15</v>
      </c>
      <c r="F116" s="5" t="s">
        <v>647</v>
      </c>
      <c r="G116" s="5" t="s">
        <v>652</v>
      </c>
      <c r="H116" s="5" t="s">
        <v>689</v>
      </c>
      <c r="I116" s="5" t="s">
        <v>706</v>
      </c>
      <c r="J116" s="5" t="s">
        <v>707</v>
      </c>
      <c r="K116" s="5" t="s">
        <v>716</v>
      </c>
      <c r="L116" s="5" t="s">
        <v>729</v>
      </c>
      <c r="N116" t="s">
        <v>848</v>
      </c>
      <c r="O116" s="4">
        <v>354.24</v>
      </c>
      <c r="P116" s="4">
        <v>249.87</v>
      </c>
      <c r="Q116" s="7">
        <v>0</v>
      </c>
      <c r="R116" s="4">
        <v>6</v>
      </c>
    </row>
    <row r="117" spans="1:18" hidden="1" x14ac:dyDescent="0.45">
      <c r="A117" t="s">
        <v>130</v>
      </c>
      <c r="B117" s="8">
        <v>44987</v>
      </c>
      <c r="C117" s="8">
        <v>44990</v>
      </c>
      <c r="D117" s="28" t="str">
        <f t="shared" si="4"/>
        <v>QUARTER 1</v>
      </c>
      <c r="E117" s="4">
        <f t="shared" si="3"/>
        <v>3</v>
      </c>
      <c r="F117" s="5" t="s">
        <v>648</v>
      </c>
      <c r="G117" s="5" t="s">
        <v>655</v>
      </c>
      <c r="H117" s="5" t="s">
        <v>672</v>
      </c>
      <c r="I117" s="5" t="s">
        <v>706</v>
      </c>
      <c r="J117" s="5" t="s">
        <v>711</v>
      </c>
      <c r="K117" s="5" t="s">
        <v>715</v>
      </c>
      <c r="L117" s="5" t="s">
        <v>732</v>
      </c>
      <c r="N117" t="s">
        <v>849</v>
      </c>
      <c r="O117" s="4">
        <v>1473.58</v>
      </c>
      <c r="P117" s="4">
        <v>3436.52</v>
      </c>
      <c r="Q117" s="7">
        <v>0.108</v>
      </c>
      <c r="R117" s="4">
        <v>8</v>
      </c>
    </row>
    <row r="118" spans="1:18" hidden="1" x14ac:dyDescent="0.45">
      <c r="A118" t="s">
        <v>131</v>
      </c>
      <c r="B118" s="8">
        <v>45811</v>
      </c>
      <c r="C118" s="8">
        <v>45818</v>
      </c>
      <c r="D118" s="28" t="str">
        <f t="shared" si="4"/>
        <v>QUARTER 2</v>
      </c>
      <c r="E118" s="4">
        <f t="shared" si="3"/>
        <v>7</v>
      </c>
      <c r="F118" s="5" t="s">
        <v>648</v>
      </c>
      <c r="G118" s="5" t="s">
        <v>653</v>
      </c>
      <c r="H118" s="5" t="s">
        <v>667</v>
      </c>
      <c r="I118" s="5" t="s">
        <v>704</v>
      </c>
      <c r="J118" s="5" t="s">
        <v>710</v>
      </c>
      <c r="K118" s="5" t="s">
        <v>719</v>
      </c>
      <c r="L118" s="5" t="s">
        <v>728</v>
      </c>
      <c r="N118" t="s">
        <v>850</v>
      </c>
      <c r="O118" s="4">
        <v>75.180000000000007</v>
      </c>
      <c r="P118" s="4">
        <v>53.45</v>
      </c>
      <c r="Q118" s="7">
        <v>0.157</v>
      </c>
      <c r="R118" s="4">
        <v>17</v>
      </c>
    </row>
    <row r="119" spans="1:18" hidden="1" x14ac:dyDescent="0.45">
      <c r="A119" t="s">
        <v>132</v>
      </c>
      <c r="B119" s="8">
        <v>45653</v>
      </c>
      <c r="C119" s="8">
        <v>45659</v>
      </c>
      <c r="D119" s="28" t="str">
        <f t="shared" si="4"/>
        <v>QUARTER 4</v>
      </c>
      <c r="E119" s="4">
        <f t="shared" si="3"/>
        <v>6</v>
      </c>
      <c r="F119" s="5" t="s">
        <v>649</v>
      </c>
      <c r="G119" s="5" t="s">
        <v>656</v>
      </c>
      <c r="H119" s="5" t="s">
        <v>698</v>
      </c>
      <c r="I119" s="5" t="s">
        <v>702</v>
      </c>
      <c r="J119" s="5" t="s">
        <v>711</v>
      </c>
      <c r="K119" s="5" t="s">
        <v>721</v>
      </c>
      <c r="L119" s="5" t="s">
        <v>731</v>
      </c>
      <c r="N119" t="s">
        <v>851</v>
      </c>
      <c r="O119" s="4">
        <v>1391.99</v>
      </c>
      <c r="P119" s="4">
        <v>3469.7</v>
      </c>
      <c r="Q119" s="7">
        <v>0.184</v>
      </c>
      <c r="R119" s="4">
        <v>23</v>
      </c>
    </row>
    <row r="120" spans="1:18" hidden="1" x14ac:dyDescent="0.45">
      <c r="A120" t="s">
        <v>133</v>
      </c>
      <c r="B120" s="8">
        <v>45086</v>
      </c>
      <c r="C120" s="8">
        <v>45096</v>
      </c>
      <c r="D120" s="28" t="str">
        <f t="shared" si="4"/>
        <v>QUARTER 2</v>
      </c>
      <c r="E120" s="4">
        <f t="shared" si="3"/>
        <v>10</v>
      </c>
      <c r="F120" s="5" t="s">
        <v>647</v>
      </c>
      <c r="G120" s="5" t="s">
        <v>659</v>
      </c>
      <c r="H120" s="5" t="s">
        <v>699</v>
      </c>
      <c r="I120" s="5" t="s">
        <v>706</v>
      </c>
      <c r="J120" s="5" t="s">
        <v>707</v>
      </c>
      <c r="K120" s="5" t="s">
        <v>721</v>
      </c>
      <c r="L120" s="5" t="s">
        <v>732</v>
      </c>
      <c r="N120" t="s">
        <v>852</v>
      </c>
      <c r="O120" s="4">
        <v>339.61</v>
      </c>
      <c r="P120" s="4">
        <v>621.02</v>
      </c>
      <c r="Q120" s="7">
        <v>7.0999999999999994E-2</v>
      </c>
      <c r="R120" s="4">
        <v>10</v>
      </c>
    </row>
    <row r="121" spans="1:18" hidden="1" x14ac:dyDescent="0.45">
      <c r="A121" t="s">
        <v>134</v>
      </c>
      <c r="B121" s="8">
        <v>45847</v>
      </c>
      <c r="C121" s="8">
        <v>45856</v>
      </c>
      <c r="D121" s="28" t="str">
        <f t="shared" si="4"/>
        <v>QUARTER 3</v>
      </c>
      <c r="E121" s="4">
        <f t="shared" si="3"/>
        <v>9</v>
      </c>
      <c r="F121" s="5" t="s">
        <v>648</v>
      </c>
      <c r="G121" s="5" t="s">
        <v>653</v>
      </c>
      <c r="H121" s="5" t="s">
        <v>688</v>
      </c>
      <c r="I121" s="5" t="s">
        <v>702</v>
      </c>
      <c r="J121" s="5" t="s">
        <v>710</v>
      </c>
      <c r="K121" s="5" t="s">
        <v>714</v>
      </c>
      <c r="L121" s="5" t="s">
        <v>731</v>
      </c>
      <c r="N121" t="s">
        <v>853</v>
      </c>
      <c r="O121" s="4">
        <v>57.96</v>
      </c>
      <c r="P121" s="4">
        <v>88.51</v>
      </c>
      <c r="Q121" s="7">
        <v>4.2999999999999997E-2</v>
      </c>
      <c r="R121" s="4">
        <v>7</v>
      </c>
    </row>
    <row r="122" spans="1:18" hidden="1" x14ac:dyDescent="0.45">
      <c r="A122" t="s">
        <v>135</v>
      </c>
      <c r="B122" s="8">
        <v>45827</v>
      </c>
      <c r="C122" s="8">
        <v>45850</v>
      </c>
      <c r="D122" s="28" t="str">
        <f t="shared" si="4"/>
        <v>QUARTER 2</v>
      </c>
      <c r="E122" s="4">
        <f t="shared" si="3"/>
        <v>23</v>
      </c>
      <c r="F122" s="5" t="s">
        <v>649</v>
      </c>
      <c r="G122" s="5" t="s">
        <v>658</v>
      </c>
      <c r="H122" s="21" t="s">
        <v>683</v>
      </c>
      <c r="I122" s="5" t="s">
        <v>703</v>
      </c>
      <c r="J122" s="5" t="s">
        <v>711</v>
      </c>
      <c r="K122" s="26" t="s">
        <v>721</v>
      </c>
      <c r="L122" s="5" t="s">
        <v>729</v>
      </c>
      <c r="N122" t="s">
        <v>854</v>
      </c>
      <c r="O122" s="4">
        <v>801.24</v>
      </c>
      <c r="P122" s="4">
        <v>1959.09</v>
      </c>
      <c r="Q122" s="7">
        <v>0.123</v>
      </c>
      <c r="R122" s="4">
        <v>23</v>
      </c>
    </row>
    <row r="123" spans="1:18" hidden="1" x14ac:dyDescent="0.45">
      <c r="A123" t="s">
        <v>136</v>
      </c>
      <c r="B123" s="8">
        <v>45249</v>
      </c>
      <c r="C123" s="8">
        <v>45273</v>
      </c>
      <c r="D123" s="28" t="str">
        <f t="shared" si="4"/>
        <v>QUARTER 4</v>
      </c>
      <c r="E123" s="4">
        <f t="shared" si="3"/>
        <v>24</v>
      </c>
      <c r="F123" s="5" t="s">
        <v>649</v>
      </c>
      <c r="G123" s="5" t="s">
        <v>657</v>
      </c>
      <c r="H123" s="5" t="s">
        <v>679</v>
      </c>
      <c r="I123" s="22" t="s">
        <v>703</v>
      </c>
      <c r="J123" s="5" t="s">
        <v>711</v>
      </c>
      <c r="K123" s="5" t="s">
        <v>722</v>
      </c>
      <c r="L123" s="5" t="s">
        <v>732</v>
      </c>
      <c r="N123" t="s">
        <v>855</v>
      </c>
      <c r="O123" s="4">
        <v>1297.42</v>
      </c>
      <c r="P123" s="4">
        <v>2742.97</v>
      </c>
      <c r="Q123" s="7">
        <v>6.9000000000000006E-2</v>
      </c>
      <c r="R123" s="4">
        <v>9</v>
      </c>
    </row>
    <row r="124" spans="1:18" x14ac:dyDescent="0.45">
      <c r="A124" t="s">
        <v>137</v>
      </c>
      <c r="B124" s="8">
        <v>45289</v>
      </c>
      <c r="C124" s="8">
        <v>45311</v>
      </c>
      <c r="D124" s="28" t="str">
        <f t="shared" si="4"/>
        <v>QUARTER 4</v>
      </c>
      <c r="E124" s="4">
        <f t="shared" si="3"/>
        <v>22</v>
      </c>
      <c r="F124" s="5" t="s">
        <v>646</v>
      </c>
      <c r="G124" s="5" t="s">
        <v>650</v>
      </c>
      <c r="H124" s="5" t="s">
        <v>662</v>
      </c>
      <c r="I124" s="5" t="s">
        <v>701</v>
      </c>
      <c r="J124" s="5" t="s">
        <v>711</v>
      </c>
      <c r="K124" s="5" t="s">
        <v>716</v>
      </c>
      <c r="L124" s="5" t="s">
        <v>730</v>
      </c>
      <c r="N124" t="s">
        <v>856</v>
      </c>
      <c r="O124" s="4">
        <v>1395.49</v>
      </c>
      <c r="P124" s="4">
        <v>1679.42</v>
      </c>
      <c r="Q124" s="7">
        <v>0.20300000000000001</v>
      </c>
      <c r="R124" s="4">
        <v>12</v>
      </c>
    </row>
    <row r="125" spans="1:18" hidden="1" x14ac:dyDescent="0.45">
      <c r="A125" t="s">
        <v>138</v>
      </c>
      <c r="B125" s="8">
        <v>45598</v>
      </c>
      <c r="C125" s="8">
        <v>45625</v>
      </c>
      <c r="D125" s="28" t="str">
        <f t="shared" si="4"/>
        <v>QUARTER 4</v>
      </c>
      <c r="E125" s="4">
        <f t="shared" si="3"/>
        <v>27</v>
      </c>
      <c r="F125" s="5" t="s">
        <v>648</v>
      </c>
      <c r="G125" s="5" t="s">
        <v>655</v>
      </c>
      <c r="H125" s="5" t="s">
        <v>672</v>
      </c>
      <c r="I125" s="5" t="s">
        <v>705</v>
      </c>
      <c r="J125" s="5" t="s">
        <v>711</v>
      </c>
      <c r="K125" s="5" t="s">
        <v>714</v>
      </c>
      <c r="L125" s="5" t="s">
        <v>729</v>
      </c>
      <c r="N125" t="s">
        <v>857</v>
      </c>
      <c r="O125" s="4">
        <v>1363.51</v>
      </c>
      <c r="P125" s="4">
        <v>1433.9</v>
      </c>
      <c r="Q125" s="7">
        <v>5.7000000000000002E-2</v>
      </c>
      <c r="R125" s="4">
        <v>8</v>
      </c>
    </row>
    <row r="126" spans="1:18" hidden="1" x14ac:dyDescent="0.45">
      <c r="A126" t="s">
        <v>139</v>
      </c>
      <c r="B126" s="8">
        <v>45159</v>
      </c>
      <c r="C126" s="8">
        <v>45173</v>
      </c>
      <c r="D126" s="28" t="str">
        <f t="shared" si="4"/>
        <v>QUARTER 3</v>
      </c>
      <c r="E126" s="4">
        <f t="shared" si="3"/>
        <v>14</v>
      </c>
      <c r="F126" s="5" t="s">
        <v>648</v>
      </c>
      <c r="G126" s="5" t="s">
        <v>653</v>
      </c>
      <c r="H126" s="5" t="s">
        <v>681</v>
      </c>
      <c r="I126" s="5" t="s">
        <v>702</v>
      </c>
      <c r="J126" s="5" t="s">
        <v>710</v>
      </c>
      <c r="K126" s="5" t="s">
        <v>721</v>
      </c>
      <c r="L126" s="5" t="s">
        <v>727</v>
      </c>
      <c r="N126" t="s">
        <v>858</v>
      </c>
      <c r="O126" s="4">
        <v>178.19</v>
      </c>
      <c r="P126" s="4">
        <v>284.43</v>
      </c>
      <c r="Q126" s="7">
        <v>8.8999999999999996E-2</v>
      </c>
      <c r="R126" s="4">
        <v>8</v>
      </c>
    </row>
    <row r="127" spans="1:18" hidden="1" x14ac:dyDescent="0.45">
      <c r="A127" t="s">
        <v>140</v>
      </c>
      <c r="B127" s="8">
        <v>45150</v>
      </c>
      <c r="C127" s="8">
        <v>45175</v>
      </c>
      <c r="D127" s="28" t="str">
        <f t="shared" si="4"/>
        <v>QUARTER 3</v>
      </c>
      <c r="E127" s="4">
        <f t="shared" si="3"/>
        <v>25</v>
      </c>
      <c r="F127" s="5" t="s">
        <v>647</v>
      </c>
      <c r="G127" s="5" t="s">
        <v>659</v>
      </c>
      <c r="H127" s="5" t="s">
        <v>685</v>
      </c>
      <c r="I127" s="5" t="s">
        <v>705</v>
      </c>
      <c r="J127" s="5" t="s">
        <v>707</v>
      </c>
      <c r="K127" s="5" t="s">
        <v>717</v>
      </c>
      <c r="L127" s="5" t="s">
        <v>727</v>
      </c>
      <c r="N127" t="s">
        <v>859</v>
      </c>
      <c r="O127" s="4">
        <v>950.77</v>
      </c>
      <c r="P127" s="4">
        <v>694.78</v>
      </c>
      <c r="Q127" s="7">
        <v>8.4000000000000005E-2</v>
      </c>
      <c r="R127" s="4">
        <v>14</v>
      </c>
    </row>
    <row r="128" spans="1:18" hidden="1" x14ac:dyDescent="0.45">
      <c r="A128" t="s">
        <v>141</v>
      </c>
      <c r="B128" s="8">
        <v>45450</v>
      </c>
      <c r="C128" s="8">
        <v>45469</v>
      </c>
      <c r="D128" s="28" t="str">
        <f t="shared" si="4"/>
        <v>QUARTER 2</v>
      </c>
      <c r="E128" s="4">
        <f t="shared" si="3"/>
        <v>19</v>
      </c>
      <c r="F128" s="5" t="s">
        <v>649</v>
      </c>
      <c r="G128" s="5" t="s">
        <v>656</v>
      </c>
      <c r="H128" s="5" t="s">
        <v>671</v>
      </c>
      <c r="I128" s="5" t="s">
        <v>703</v>
      </c>
      <c r="J128" s="5" t="s">
        <v>709</v>
      </c>
      <c r="K128" s="5" t="s">
        <v>724</v>
      </c>
      <c r="L128" s="5" t="s">
        <v>727</v>
      </c>
      <c r="N128" t="s">
        <v>860</v>
      </c>
      <c r="O128" s="4">
        <v>1064.32</v>
      </c>
      <c r="P128" s="4">
        <v>1848.39</v>
      </c>
      <c r="Q128" s="7">
        <v>7.2999999999999995E-2</v>
      </c>
      <c r="R128" s="4">
        <v>38</v>
      </c>
    </row>
    <row r="129" spans="1:18" hidden="1" x14ac:dyDescent="0.45">
      <c r="A129" t="s">
        <v>142</v>
      </c>
      <c r="B129" s="8">
        <v>45874</v>
      </c>
      <c r="C129" s="8">
        <v>45883</v>
      </c>
      <c r="D129" s="28" t="str">
        <f t="shared" si="4"/>
        <v>QUARTER 3</v>
      </c>
      <c r="E129" s="4">
        <f t="shared" si="3"/>
        <v>9</v>
      </c>
      <c r="F129" s="5" t="s">
        <v>649</v>
      </c>
      <c r="G129" s="5" t="s">
        <v>658</v>
      </c>
      <c r="H129" s="5" t="s">
        <v>683</v>
      </c>
      <c r="I129" s="5" t="s">
        <v>703</v>
      </c>
      <c r="J129" s="5" t="s">
        <v>711</v>
      </c>
      <c r="K129" s="5" t="s">
        <v>718</v>
      </c>
      <c r="L129" s="5" t="s">
        <v>727</v>
      </c>
      <c r="N129" t="s">
        <v>861</v>
      </c>
      <c r="O129" s="4">
        <v>41.76</v>
      </c>
      <c r="P129" s="4">
        <v>45.19</v>
      </c>
      <c r="Q129" s="7">
        <v>0.17899999999999999</v>
      </c>
      <c r="R129" s="4">
        <v>23</v>
      </c>
    </row>
    <row r="130" spans="1:18" hidden="1" x14ac:dyDescent="0.45">
      <c r="A130" t="s">
        <v>143</v>
      </c>
      <c r="B130" s="8">
        <v>45442</v>
      </c>
      <c r="C130" s="8">
        <v>45456</v>
      </c>
      <c r="D130" s="28" t="str">
        <f t="shared" si="4"/>
        <v>QUARTER 2</v>
      </c>
      <c r="E130" s="4">
        <f t="shared" ref="E130:E193" si="5">(C130-B130)</f>
        <v>14</v>
      </c>
      <c r="F130" s="5" t="s">
        <v>648</v>
      </c>
      <c r="G130" s="5" t="s">
        <v>660</v>
      </c>
      <c r="H130" s="5" t="s">
        <v>686</v>
      </c>
      <c r="I130" s="5" t="s">
        <v>705</v>
      </c>
      <c r="J130" s="5" t="s">
        <v>707</v>
      </c>
      <c r="K130" s="5" t="s">
        <v>721</v>
      </c>
      <c r="L130" s="5" t="s">
        <v>730</v>
      </c>
      <c r="N130" t="s">
        <v>862</v>
      </c>
      <c r="O130" s="4">
        <v>157.78</v>
      </c>
      <c r="P130" s="4">
        <v>361.1</v>
      </c>
      <c r="Q130" s="7">
        <v>0.187</v>
      </c>
      <c r="R130" s="4">
        <v>9</v>
      </c>
    </row>
    <row r="131" spans="1:18" hidden="1" x14ac:dyDescent="0.45">
      <c r="A131" t="s">
        <v>144</v>
      </c>
      <c r="B131" s="8">
        <v>44948</v>
      </c>
      <c r="C131" s="8">
        <v>44956</v>
      </c>
      <c r="D131" s="28" t="str">
        <f t="shared" ref="D131:D194" si="6">IF(AND(MONTH(B131)&gt;=1,MONTH(B131)&lt;=3),"QUARTER 1",IF(AND(MONTH(B131)&gt;=4,MONTH(B131)&lt;=6),"QUARTER 2",IF(AND(MONTH(B131)&gt;=7,MONTH(B131)&lt;=9),"QUARTER 3",IF(AND(MONTH(B131)&gt;=10,MONTH(B131)&lt;=12),"QUARTER 4"))))</f>
        <v>QUARTER 1</v>
      </c>
      <c r="E131" s="4">
        <f t="shared" si="5"/>
        <v>8</v>
      </c>
      <c r="F131" s="5" t="s">
        <v>648</v>
      </c>
      <c r="G131" s="5" t="s">
        <v>660</v>
      </c>
      <c r="H131" s="5" t="s">
        <v>686</v>
      </c>
      <c r="I131" s="5" t="s">
        <v>705</v>
      </c>
      <c r="J131" s="5" t="s">
        <v>708</v>
      </c>
      <c r="K131" s="5" t="s">
        <v>720</v>
      </c>
      <c r="L131" s="5" t="s">
        <v>729</v>
      </c>
      <c r="N131" t="s">
        <v>863</v>
      </c>
      <c r="O131" s="4">
        <v>413.52</v>
      </c>
      <c r="P131" s="4">
        <v>1004.34</v>
      </c>
      <c r="Q131" s="7">
        <v>0.111</v>
      </c>
      <c r="R131" s="4">
        <v>18</v>
      </c>
    </row>
    <row r="132" spans="1:18" hidden="1" x14ac:dyDescent="0.45">
      <c r="A132" t="s">
        <v>145</v>
      </c>
      <c r="B132" s="8">
        <v>45700</v>
      </c>
      <c r="C132" s="8">
        <v>45716</v>
      </c>
      <c r="D132" s="28" t="str">
        <f t="shared" si="6"/>
        <v>QUARTER 1</v>
      </c>
      <c r="E132" s="4">
        <f t="shared" si="5"/>
        <v>16</v>
      </c>
      <c r="F132" s="5" t="s">
        <v>648</v>
      </c>
      <c r="G132" s="5" t="s">
        <v>655</v>
      </c>
      <c r="H132" s="5" t="s">
        <v>670</v>
      </c>
      <c r="I132" s="5" t="s">
        <v>703</v>
      </c>
      <c r="J132" s="5" t="s">
        <v>711</v>
      </c>
      <c r="K132" s="5" t="s">
        <v>717</v>
      </c>
      <c r="L132" s="5" t="s">
        <v>732</v>
      </c>
      <c r="N132" t="s">
        <v>864</v>
      </c>
      <c r="O132" s="4">
        <v>414.95</v>
      </c>
      <c r="P132" s="4">
        <v>1027.73</v>
      </c>
      <c r="Q132" s="7">
        <v>6.3E-2</v>
      </c>
      <c r="R132" s="4">
        <v>8</v>
      </c>
    </row>
    <row r="133" spans="1:18" x14ac:dyDescent="0.45">
      <c r="A133" t="s">
        <v>146</v>
      </c>
      <c r="B133" s="8">
        <v>45719</v>
      </c>
      <c r="C133" s="8">
        <v>45740</v>
      </c>
      <c r="D133" s="28" t="str">
        <f t="shared" si="6"/>
        <v>QUARTER 1</v>
      </c>
      <c r="E133" s="4">
        <f t="shared" si="5"/>
        <v>21</v>
      </c>
      <c r="F133" s="5" t="s">
        <v>646</v>
      </c>
      <c r="G133" s="5" t="s">
        <v>651</v>
      </c>
      <c r="H133" s="5" t="s">
        <v>669</v>
      </c>
      <c r="I133" s="5" t="s">
        <v>706</v>
      </c>
      <c r="J133" s="5" t="s">
        <v>711</v>
      </c>
      <c r="K133" s="5" t="s">
        <v>722</v>
      </c>
      <c r="L133" s="5" t="s">
        <v>733</v>
      </c>
      <c r="N133" t="s">
        <v>865</v>
      </c>
      <c r="O133" s="4">
        <v>555.95000000000005</v>
      </c>
      <c r="P133" s="4">
        <v>468.09</v>
      </c>
      <c r="Q133" s="7">
        <v>0.14199999999999999</v>
      </c>
      <c r="R133" s="4">
        <v>11</v>
      </c>
    </row>
    <row r="134" spans="1:18" hidden="1" x14ac:dyDescent="0.45">
      <c r="A134" t="s">
        <v>147</v>
      </c>
      <c r="B134" s="8">
        <v>44953</v>
      </c>
      <c r="C134" s="8">
        <v>44957</v>
      </c>
      <c r="D134" s="28" t="str">
        <f t="shared" si="6"/>
        <v>QUARTER 1</v>
      </c>
      <c r="E134" s="4">
        <f t="shared" si="5"/>
        <v>4</v>
      </c>
      <c r="F134" s="5" t="s">
        <v>649</v>
      </c>
      <c r="G134" s="5" t="s">
        <v>658</v>
      </c>
      <c r="H134" s="5" t="s">
        <v>693</v>
      </c>
      <c r="I134" s="5" t="s">
        <v>706</v>
      </c>
      <c r="J134" s="5" t="s">
        <v>708</v>
      </c>
      <c r="K134" s="5" t="s">
        <v>725</v>
      </c>
      <c r="L134" s="5" t="s">
        <v>731</v>
      </c>
      <c r="N134" t="s">
        <v>866</v>
      </c>
      <c r="O134" s="4">
        <v>941.2</v>
      </c>
      <c r="P134" s="4">
        <v>668.02</v>
      </c>
      <c r="Q134" s="7">
        <v>0.22</v>
      </c>
      <c r="R134" s="4">
        <v>16</v>
      </c>
    </row>
    <row r="135" spans="1:18" hidden="1" x14ac:dyDescent="0.45">
      <c r="A135" t="s">
        <v>148</v>
      </c>
      <c r="B135" s="8">
        <v>45666</v>
      </c>
      <c r="C135" s="8">
        <v>45672</v>
      </c>
      <c r="D135" s="28" t="str">
        <f t="shared" si="6"/>
        <v>QUARTER 1</v>
      </c>
      <c r="E135" s="4">
        <f t="shared" si="5"/>
        <v>6</v>
      </c>
      <c r="F135" s="5" t="s">
        <v>647</v>
      </c>
      <c r="G135" s="5" t="s">
        <v>659</v>
      </c>
      <c r="H135" s="5" t="s">
        <v>699</v>
      </c>
      <c r="I135" s="5" t="s">
        <v>702</v>
      </c>
      <c r="J135" s="5" t="s">
        <v>708</v>
      </c>
      <c r="K135" s="5" t="s">
        <v>712</v>
      </c>
      <c r="L135" s="5" t="s">
        <v>730</v>
      </c>
      <c r="N135" t="s">
        <v>867</v>
      </c>
      <c r="O135" s="4">
        <v>304.77999999999997</v>
      </c>
      <c r="P135" s="4">
        <v>537.27</v>
      </c>
      <c r="Q135" s="7">
        <v>0.187</v>
      </c>
      <c r="R135" s="4">
        <v>8</v>
      </c>
    </row>
    <row r="136" spans="1:18" hidden="1" x14ac:dyDescent="0.45">
      <c r="A136" t="s">
        <v>149</v>
      </c>
      <c r="B136" s="8">
        <v>45647</v>
      </c>
      <c r="C136" s="8">
        <v>45652</v>
      </c>
      <c r="D136" s="28" t="str">
        <f t="shared" si="6"/>
        <v>QUARTER 4</v>
      </c>
      <c r="E136" s="4">
        <f t="shared" si="5"/>
        <v>5</v>
      </c>
      <c r="F136" s="5" t="s">
        <v>648</v>
      </c>
      <c r="G136" s="5" t="s">
        <v>660</v>
      </c>
      <c r="H136" s="5" t="s">
        <v>686</v>
      </c>
      <c r="I136" s="5" t="s">
        <v>704</v>
      </c>
      <c r="J136" s="5" t="s">
        <v>709</v>
      </c>
      <c r="K136" s="5" t="s">
        <v>724</v>
      </c>
      <c r="L136" s="5" t="s">
        <v>728</v>
      </c>
      <c r="N136" t="s">
        <v>868</v>
      </c>
      <c r="O136" s="4">
        <v>699.57</v>
      </c>
      <c r="P136" s="4">
        <v>572.71</v>
      </c>
      <c r="Q136" s="7">
        <v>0.192</v>
      </c>
      <c r="R136" s="4">
        <v>26</v>
      </c>
    </row>
    <row r="137" spans="1:18" hidden="1" x14ac:dyDescent="0.45">
      <c r="A137" t="s">
        <v>150</v>
      </c>
      <c r="B137" s="8">
        <v>45028</v>
      </c>
      <c r="C137" s="8">
        <v>45033</v>
      </c>
      <c r="D137" s="28" t="str">
        <f t="shared" si="6"/>
        <v>QUARTER 2</v>
      </c>
      <c r="E137" s="4">
        <f t="shared" si="5"/>
        <v>5</v>
      </c>
      <c r="F137" s="5" t="s">
        <v>649</v>
      </c>
      <c r="G137" s="5" t="s">
        <v>657</v>
      </c>
      <c r="H137" s="5" t="s">
        <v>679</v>
      </c>
      <c r="I137" s="5" t="s">
        <v>706</v>
      </c>
      <c r="J137" s="5" t="s">
        <v>711</v>
      </c>
      <c r="K137" s="5" t="s">
        <v>718</v>
      </c>
      <c r="L137" s="5" t="s">
        <v>732</v>
      </c>
      <c r="N137" t="s">
        <v>869</v>
      </c>
      <c r="O137" s="4">
        <v>1087.81</v>
      </c>
      <c r="P137" s="4">
        <v>2323.87</v>
      </c>
      <c r="Q137" s="7">
        <v>9.4E-2</v>
      </c>
      <c r="R137" s="4">
        <v>13</v>
      </c>
    </row>
    <row r="138" spans="1:18" hidden="1" x14ac:dyDescent="0.45">
      <c r="A138" t="s">
        <v>151</v>
      </c>
      <c r="B138" s="8">
        <v>45640</v>
      </c>
      <c r="C138" s="8">
        <v>45669</v>
      </c>
      <c r="D138" s="28" t="str">
        <f t="shared" si="6"/>
        <v>QUARTER 4</v>
      </c>
      <c r="E138" s="4">
        <f t="shared" si="5"/>
        <v>29</v>
      </c>
      <c r="F138" s="5" t="s">
        <v>647</v>
      </c>
      <c r="G138" s="5" t="s">
        <v>659</v>
      </c>
      <c r="H138" s="5" t="s">
        <v>676</v>
      </c>
      <c r="I138" s="5" t="s">
        <v>702</v>
      </c>
      <c r="J138" s="5" t="s">
        <v>708</v>
      </c>
      <c r="K138" s="5" t="s">
        <v>713</v>
      </c>
      <c r="L138" s="5" t="s">
        <v>727</v>
      </c>
      <c r="N138" t="s">
        <v>870</v>
      </c>
      <c r="O138" s="4">
        <v>1412.15</v>
      </c>
      <c r="P138" s="4">
        <v>1631.04</v>
      </c>
      <c r="Q138" s="7">
        <v>8.9999999999999993E-3</v>
      </c>
      <c r="R138" s="4">
        <v>6</v>
      </c>
    </row>
    <row r="139" spans="1:18" x14ac:dyDescent="0.45">
      <c r="A139" t="s">
        <v>152</v>
      </c>
      <c r="B139" s="8">
        <v>45016</v>
      </c>
      <c r="C139" s="8">
        <v>45028</v>
      </c>
      <c r="D139" s="28" t="str">
        <f t="shared" si="6"/>
        <v>QUARTER 1</v>
      </c>
      <c r="E139" s="4">
        <f t="shared" si="5"/>
        <v>12</v>
      </c>
      <c r="F139" s="5" t="s">
        <v>646</v>
      </c>
      <c r="G139" s="5" t="s">
        <v>650</v>
      </c>
      <c r="H139" s="5" t="s">
        <v>675</v>
      </c>
      <c r="I139" s="5" t="s">
        <v>705</v>
      </c>
      <c r="J139" s="5" t="s">
        <v>708</v>
      </c>
      <c r="K139" s="5" t="s">
        <v>712</v>
      </c>
      <c r="L139" s="5" t="s">
        <v>730</v>
      </c>
      <c r="N139" t="s">
        <v>871</v>
      </c>
      <c r="O139" s="4">
        <v>304.22000000000003</v>
      </c>
      <c r="P139" s="4">
        <v>393.31</v>
      </c>
      <c r="Q139" s="7">
        <v>0.26500000000000001</v>
      </c>
      <c r="R139" s="4">
        <v>15</v>
      </c>
    </row>
    <row r="140" spans="1:18" hidden="1" x14ac:dyDescent="0.45">
      <c r="A140" t="s">
        <v>153</v>
      </c>
      <c r="B140" s="8">
        <v>45616</v>
      </c>
      <c r="C140" s="8">
        <v>45641</v>
      </c>
      <c r="D140" s="28" t="str">
        <f t="shared" si="6"/>
        <v>QUARTER 4</v>
      </c>
      <c r="E140" s="4">
        <f t="shared" si="5"/>
        <v>25</v>
      </c>
      <c r="F140" s="5" t="s">
        <v>649</v>
      </c>
      <c r="G140" s="5" t="s">
        <v>657</v>
      </c>
      <c r="H140" s="5" t="s">
        <v>690</v>
      </c>
      <c r="I140" s="5" t="s">
        <v>701</v>
      </c>
      <c r="J140" s="5" t="s">
        <v>708</v>
      </c>
      <c r="K140" s="5" t="s">
        <v>715</v>
      </c>
      <c r="L140" s="5" t="s">
        <v>728</v>
      </c>
      <c r="N140" t="s">
        <v>872</v>
      </c>
      <c r="O140" s="4">
        <v>1203.58</v>
      </c>
      <c r="P140" s="4">
        <v>1856.16</v>
      </c>
      <c r="Q140" s="7">
        <v>0.129</v>
      </c>
      <c r="R140" s="4">
        <v>22</v>
      </c>
    </row>
    <row r="141" spans="1:18" hidden="1" x14ac:dyDescent="0.45">
      <c r="A141" t="s">
        <v>154</v>
      </c>
      <c r="B141" s="8">
        <v>45336</v>
      </c>
      <c r="C141" s="8">
        <v>45336</v>
      </c>
      <c r="D141" s="28" t="str">
        <f t="shared" si="6"/>
        <v>QUARTER 1</v>
      </c>
      <c r="E141" s="4">
        <f t="shared" si="5"/>
        <v>0</v>
      </c>
      <c r="F141" s="5" t="s">
        <v>647</v>
      </c>
      <c r="G141" s="5" t="s">
        <v>659</v>
      </c>
      <c r="H141" s="5" t="s">
        <v>699</v>
      </c>
      <c r="I141" s="5" t="s">
        <v>701</v>
      </c>
      <c r="J141" s="5" t="s">
        <v>710</v>
      </c>
      <c r="K141" s="5" t="s">
        <v>716</v>
      </c>
      <c r="L141" s="5" t="s">
        <v>733</v>
      </c>
      <c r="N141" t="s">
        <v>873</v>
      </c>
      <c r="O141" s="4">
        <v>65.930000000000007</v>
      </c>
      <c r="P141" s="4">
        <v>84.9</v>
      </c>
      <c r="Q141" s="7">
        <v>0.25900000000000001</v>
      </c>
      <c r="R141" s="4">
        <v>23</v>
      </c>
    </row>
    <row r="142" spans="1:18" hidden="1" x14ac:dyDescent="0.45">
      <c r="A142" t="s">
        <v>155</v>
      </c>
      <c r="B142" s="8">
        <v>45048</v>
      </c>
      <c r="C142" s="8">
        <v>45064</v>
      </c>
      <c r="D142" s="28" t="str">
        <f t="shared" si="6"/>
        <v>QUARTER 2</v>
      </c>
      <c r="E142" s="4">
        <f t="shared" si="5"/>
        <v>16</v>
      </c>
      <c r="F142" s="5" t="s">
        <v>647</v>
      </c>
      <c r="G142" s="5" t="s">
        <v>654</v>
      </c>
      <c r="H142" s="5" t="s">
        <v>680</v>
      </c>
      <c r="I142" s="5" t="s">
        <v>705</v>
      </c>
      <c r="J142" s="5" t="s">
        <v>709</v>
      </c>
      <c r="K142" s="5" t="s">
        <v>723</v>
      </c>
      <c r="L142" s="5" t="s">
        <v>732</v>
      </c>
      <c r="N142" t="s">
        <v>874</v>
      </c>
      <c r="O142" s="4">
        <v>1463.92</v>
      </c>
      <c r="P142" s="4">
        <v>2252.2399999999998</v>
      </c>
      <c r="Q142" s="7">
        <v>0.11799999999999999</v>
      </c>
      <c r="R142" s="4">
        <v>44</v>
      </c>
    </row>
    <row r="143" spans="1:18" hidden="1" x14ac:dyDescent="0.45">
      <c r="A143" t="s">
        <v>156</v>
      </c>
      <c r="B143" s="8">
        <v>45649</v>
      </c>
      <c r="C143" s="8">
        <v>45668</v>
      </c>
      <c r="D143" s="28" t="str">
        <f t="shared" si="6"/>
        <v>QUARTER 4</v>
      </c>
      <c r="E143" s="4">
        <f t="shared" si="5"/>
        <v>19</v>
      </c>
      <c r="F143" s="5" t="s">
        <v>649</v>
      </c>
      <c r="G143" s="5" t="s">
        <v>656</v>
      </c>
      <c r="H143" s="5" t="s">
        <v>671</v>
      </c>
      <c r="I143" s="5" t="s">
        <v>702</v>
      </c>
      <c r="J143" s="5" t="s">
        <v>707</v>
      </c>
      <c r="K143" s="5" t="s">
        <v>723</v>
      </c>
      <c r="L143" s="5" t="s">
        <v>730</v>
      </c>
      <c r="N143" t="s">
        <v>875</v>
      </c>
      <c r="O143" s="4">
        <v>501.81</v>
      </c>
      <c r="P143" s="4">
        <v>921.62</v>
      </c>
      <c r="Q143" s="7">
        <v>0.01</v>
      </c>
      <c r="R143" s="4">
        <v>9</v>
      </c>
    </row>
    <row r="144" spans="1:18" hidden="1" x14ac:dyDescent="0.45">
      <c r="A144" t="s">
        <v>157</v>
      </c>
      <c r="B144" s="8">
        <v>45133</v>
      </c>
      <c r="C144" s="8">
        <v>45163</v>
      </c>
      <c r="D144" s="28" t="str">
        <f t="shared" si="6"/>
        <v>QUARTER 3</v>
      </c>
      <c r="E144" s="4">
        <f t="shared" si="5"/>
        <v>30</v>
      </c>
      <c r="F144" s="5" t="s">
        <v>648</v>
      </c>
      <c r="G144" s="5" t="s">
        <v>660</v>
      </c>
      <c r="H144" s="5" t="s">
        <v>700</v>
      </c>
      <c r="I144" s="5" t="s">
        <v>704</v>
      </c>
      <c r="J144" s="5" t="s">
        <v>707</v>
      </c>
      <c r="K144" s="5" t="s">
        <v>724</v>
      </c>
      <c r="L144" s="5" t="s">
        <v>733</v>
      </c>
      <c r="N144" t="s">
        <v>876</v>
      </c>
      <c r="O144" s="4">
        <v>1261.48</v>
      </c>
      <c r="P144" s="4">
        <v>1643.18</v>
      </c>
      <c r="Q144" s="7">
        <v>0.151</v>
      </c>
      <c r="R144" s="4">
        <v>23</v>
      </c>
    </row>
    <row r="145" spans="1:18" hidden="1" x14ac:dyDescent="0.45">
      <c r="A145" t="s">
        <v>158</v>
      </c>
      <c r="B145" s="8">
        <v>45458</v>
      </c>
      <c r="C145" s="8">
        <v>45479</v>
      </c>
      <c r="D145" s="28" t="str">
        <f t="shared" si="6"/>
        <v>QUARTER 2</v>
      </c>
      <c r="E145" s="4">
        <f t="shared" si="5"/>
        <v>21</v>
      </c>
      <c r="F145" s="5" t="s">
        <v>648</v>
      </c>
      <c r="G145" s="5" t="s">
        <v>653</v>
      </c>
      <c r="H145" s="5" t="s">
        <v>667</v>
      </c>
      <c r="I145" s="5" t="s">
        <v>706</v>
      </c>
      <c r="J145" s="5" t="s">
        <v>710</v>
      </c>
      <c r="K145" s="5" t="s">
        <v>716</v>
      </c>
      <c r="L145" s="5" t="s">
        <v>728</v>
      </c>
      <c r="N145" t="s">
        <v>877</v>
      </c>
      <c r="O145" s="4">
        <v>817.23</v>
      </c>
      <c r="P145" s="4">
        <v>1467.17</v>
      </c>
      <c r="Q145" s="7">
        <v>0.245</v>
      </c>
      <c r="R145" s="4">
        <v>9</v>
      </c>
    </row>
    <row r="146" spans="1:18" hidden="1" x14ac:dyDescent="0.45">
      <c r="A146" t="s">
        <v>159</v>
      </c>
      <c r="B146" s="8">
        <v>45112</v>
      </c>
      <c r="C146" s="8">
        <v>45121</v>
      </c>
      <c r="D146" s="28" t="str">
        <f t="shared" si="6"/>
        <v>QUARTER 3</v>
      </c>
      <c r="E146" s="4">
        <f t="shared" si="5"/>
        <v>9</v>
      </c>
      <c r="F146" s="5" t="s">
        <v>648</v>
      </c>
      <c r="G146" s="5" t="s">
        <v>655</v>
      </c>
      <c r="H146" s="5" t="s">
        <v>672</v>
      </c>
      <c r="I146" s="5" t="s">
        <v>706</v>
      </c>
      <c r="J146" s="5" t="s">
        <v>711</v>
      </c>
      <c r="K146" s="5" t="s">
        <v>717</v>
      </c>
      <c r="L146" s="5" t="s">
        <v>729</v>
      </c>
      <c r="N146" t="s">
        <v>878</v>
      </c>
      <c r="O146" s="4">
        <v>578.85</v>
      </c>
      <c r="P146" s="4">
        <v>998.76</v>
      </c>
      <c r="Q146" s="7">
        <v>8.2000000000000003E-2</v>
      </c>
      <c r="R146" s="4">
        <v>28</v>
      </c>
    </row>
    <row r="147" spans="1:18" x14ac:dyDescent="0.45">
      <c r="A147" t="s">
        <v>160</v>
      </c>
      <c r="B147" s="12">
        <v>45259</v>
      </c>
      <c r="C147" s="11">
        <v>45260</v>
      </c>
      <c r="D147" s="28" t="str">
        <f t="shared" si="6"/>
        <v>QUARTER 4</v>
      </c>
      <c r="E147" s="4">
        <f t="shared" si="5"/>
        <v>1</v>
      </c>
      <c r="F147" s="5" t="s">
        <v>646</v>
      </c>
      <c r="G147" s="5" t="s">
        <v>661</v>
      </c>
      <c r="H147" s="5" t="s">
        <v>687</v>
      </c>
      <c r="I147" s="5" t="s">
        <v>705</v>
      </c>
      <c r="J147" s="5" t="s">
        <v>709</v>
      </c>
      <c r="K147" s="5" t="s">
        <v>718</v>
      </c>
      <c r="L147" s="5" t="s">
        <v>731</v>
      </c>
      <c r="N147" t="s">
        <v>879</v>
      </c>
      <c r="O147" s="4">
        <v>275.56</v>
      </c>
      <c r="P147" s="4">
        <v>630.72</v>
      </c>
      <c r="Q147" s="7">
        <v>0.107</v>
      </c>
      <c r="R147" s="4">
        <v>23</v>
      </c>
    </row>
    <row r="148" spans="1:18" x14ac:dyDescent="0.45">
      <c r="A148" t="s">
        <v>161</v>
      </c>
      <c r="B148" s="8">
        <v>45911</v>
      </c>
      <c r="C148" s="8">
        <v>45928</v>
      </c>
      <c r="D148" s="28" t="str">
        <f t="shared" si="6"/>
        <v>QUARTER 3</v>
      </c>
      <c r="E148" s="4">
        <f t="shared" si="5"/>
        <v>17</v>
      </c>
      <c r="F148" s="5" t="s">
        <v>646</v>
      </c>
      <c r="G148" s="5" t="s">
        <v>650</v>
      </c>
      <c r="H148" s="5" t="s">
        <v>664</v>
      </c>
      <c r="I148" s="5" t="s">
        <v>703</v>
      </c>
      <c r="J148" s="5" t="s">
        <v>710</v>
      </c>
      <c r="K148" s="5" t="s">
        <v>713</v>
      </c>
      <c r="L148" s="5" t="s">
        <v>731</v>
      </c>
      <c r="N148" t="s">
        <v>880</v>
      </c>
      <c r="O148" s="4">
        <v>891.46</v>
      </c>
      <c r="P148" s="4">
        <v>728.61</v>
      </c>
      <c r="Q148" s="7">
        <v>0.185</v>
      </c>
      <c r="R148" s="4">
        <v>6</v>
      </c>
    </row>
    <row r="149" spans="1:18" hidden="1" x14ac:dyDescent="0.45">
      <c r="A149" t="s">
        <v>162</v>
      </c>
      <c r="B149" s="8">
        <v>45386</v>
      </c>
      <c r="C149" s="8">
        <v>45406</v>
      </c>
      <c r="D149" s="28" t="str">
        <f t="shared" si="6"/>
        <v>QUARTER 2</v>
      </c>
      <c r="E149" s="4">
        <f t="shared" si="5"/>
        <v>20</v>
      </c>
      <c r="F149" s="5" t="s">
        <v>649</v>
      </c>
      <c r="G149" s="5" t="s">
        <v>656</v>
      </c>
      <c r="H149" s="5" t="s">
        <v>698</v>
      </c>
      <c r="I149" s="5" t="s">
        <v>703</v>
      </c>
      <c r="J149" s="5" t="s">
        <v>711</v>
      </c>
      <c r="K149" s="5" t="s">
        <v>719</v>
      </c>
      <c r="L149" s="5" t="s">
        <v>733</v>
      </c>
      <c r="N149" t="s">
        <v>881</v>
      </c>
      <c r="O149" s="4">
        <v>683.42</v>
      </c>
      <c r="P149" s="4">
        <v>951.51</v>
      </c>
      <c r="Q149" s="7">
        <v>0</v>
      </c>
      <c r="R149" s="4">
        <v>14</v>
      </c>
    </row>
    <row r="150" spans="1:18" hidden="1" x14ac:dyDescent="0.45">
      <c r="A150" t="s">
        <v>163</v>
      </c>
      <c r="B150" s="8">
        <v>45183</v>
      </c>
      <c r="C150" s="8">
        <v>45185</v>
      </c>
      <c r="D150" s="28" t="str">
        <f t="shared" si="6"/>
        <v>QUARTER 3</v>
      </c>
      <c r="E150" s="4">
        <f t="shared" si="5"/>
        <v>2</v>
      </c>
      <c r="F150" s="5" t="s">
        <v>649</v>
      </c>
      <c r="G150" s="5" t="s">
        <v>657</v>
      </c>
      <c r="H150" s="5" t="s">
        <v>679</v>
      </c>
      <c r="I150" s="5" t="s">
        <v>703</v>
      </c>
      <c r="J150" s="5" t="s">
        <v>711</v>
      </c>
      <c r="K150" s="5" t="s">
        <v>717</v>
      </c>
      <c r="L150" s="5" t="s">
        <v>728</v>
      </c>
      <c r="N150" t="s">
        <v>882</v>
      </c>
      <c r="O150" s="4">
        <v>376.83</v>
      </c>
      <c r="P150" s="4">
        <v>732.88</v>
      </c>
      <c r="Q150" s="7">
        <v>0.188</v>
      </c>
      <c r="R150" s="4">
        <v>25</v>
      </c>
    </row>
    <row r="151" spans="1:18" hidden="1" x14ac:dyDescent="0.45">
      <c r="A151" t="s">
        <v>164</v>
      </c>
      <c r="B151" s="8">
        <v>45558</v>
      </c>
      <c r="C151" s="8">
        <v>45583</v>
      </c>
      <c r="D151" s="28" t="str">
        <f t="shared" si="6"/>
        <v>QUARTER 3</v>
      </c>
      <c r="E151" s="4">
        <f t="shared" si="5"/>
        <v>25</v>
      </c>
      <c r="F151" s="5" t="s">
        <v>648</v>
      </c>
      <c r="G151" s="5" t="s">
        <v>653</v>
      </c>
      <c r="H151" s="5" t="s">
        <v>688</v>
      </c>
      <c r="I151" s="5" t="s">
        <v>705</v>
      </c>
      <c r="J151" s="5" t="s">
        <v>708</v>
      </c>
      <c r="K151" s="5" t="s">
        <v>725</v>
      </c>
      <c r="L151" s="5" t="s">
        <v>730</v>
      </c>
      <c r="N151" t="s">
        <v>883</v>
      </c>
      <c r="O151" s="4">
        <v>1297</v>
      </c>
      <c r="P151" s="4">
        <v>2411.52</v>
      </c>
      <c r="Q151" s="7">
        <v>2.1000000000000001E-2</v>
      </c>
      <c r="R151" s="4">
        <v>18</v>
      </c>
    </row>
    <row r="152" spans="1:18" hidden="1" x14ac:dyDescent="0.45">
      <c r="A152" t="s">
        <v>165</v>
      </c>
      <c r="B152" s="8">
        <v>45763</v>
      </c>
      <c r="C152" s="8">
        <v>45793</v>
      </c>
      <c r="D152" s="28" t="str">
        <f t="shared" si="6"/>
        <v>QUARTER 2</v>
      </c>
      <c r="E152" s="4">
        <f t="shared" si="5"/>
        <v>30</v>
      </c>
      <c r="F152" s="5" t="s">
        <v>648</v>
      </c>
      <c r="G152" s="5" t="s">
        <v>653</v>
      </c>
      <c r="H152" s="5" t="s">
        <v>681</v>
      </c>
      <c r="I152" s="5" t="s">
        <v>706</v>
      </c>
      <c r="J152" s="5" t="s">
        <v>710</v>
      </c>
      <c r="K152" s="5" t="s">
        <v>723</v>
      </c>
      <c r="L152" s="5" t="s">
        <v>728</v>
      </c>
      <c r="N152" t="s">
        <v>884</v>
      </c>
      <c r="O152" s="4">
        <v>763.32</v>
      </c>
      <c r="P152" s="4">
        <v>568.29</v>
      </c>
      <c r="Q152" s="7">
        <v>0.13100000000000001</v>
      </c>
      <c r="R152" s="4">
        <v>16</v>
      </c>
    </row>
    <row r="153" spans="1:18" x14ac:dyDescent="0.45">
      <c r="A153" t="s">
        <v>166</v>
      </c>
      <c r="B153" s="8">
        <v>45110</v>
      </c>
      <c r="C153" s="8">
        <v>45130</v>
      </c>
      <c r="D153" s="28" t="str">
        <f t="shared" si="6"/>
        <v>QUARTER 3</v>
      </c>
      <c r="E153" s="4">
        <f t="shared" si="5"/>
        <v>20</v>
      </c>
      <c r="F153" s="5" t="s">
        <v>646</v>
      </c>
      <c r="G153" s="5" t="s">
        <v>661</v>
      </c>
      <c r="H153" s="5" t="s">
        <v>682</v>
      </c>
      <c r="I153" s="5" t="s">
        <v>705</v>
      </c>
      <c r="J153" s="5" t="s">
        <v>710</v>
      </c>
      <c r="K153" s="5" t="s">
        <v>721</v>
      </c>
      <c r="L153" s="5" t="s">
        <v>731</v>
      </c>
      <c r="N153" t="s">
        <v>885</v>
      </c>
      <c r="O153" s="4">
        <v>1001.96</v>
      </c>
      <c r="P153" s="4">
        <v>1254.95</v>
      </c>
      <c r="Q153" s="7">
        <v>4.4999999999999998E-2</v>
      </c>
      <c r="R153" s="4">
        <v>18</v>
      </c>
    </row>
    <row r="154" spans="1:18" hidden="1" x14ac:dyDescent="0.45">
      <c r="A154" t="s">
        <v>167</v>
      </c>
      <c r="B154" s="12">
        <v>45265</v>
      </c>
      <c r="C154" s="11">
        <v>45267</v>
      </c>
      <c r="D154" s="28" t="str">
        <f t="shared" si="6"/>
        <v>QUARTER 4</v>
      </c>
      <c r="E154" s="4">
        <f t="shared" si="5"/>
        <v>2</v>
      </c>
      <c r="F154" s="5" t="s">
        <v>647</v>
      </c>
      <c r="G154" s="5" t="s">
        <v>652</v>
      </c>
      <c r="H154" s="5" t="s">
        <v>689</v>
      </c>
      <c r="I154" s="5" t="s">
        <v>703</v>
      </c>
      <c r="J154" s="5" t="s">
        <v>709</v>
      </c>
      <c r="K154" s="5" t="s">
        <v>722</v>
      </c>
      <c r="L154" s="5" t="s">
        <v>728</v>
      </c>
      <c r="N154" t="s">
        <v>886</v>
      </c>
      <c r="O154" s="4">
        <v>1097.5899999999999</v>
      </c>
      <c r="P154" s="4">
        <v>845.55</v>
      </c>
      <c r="Q154" s="7">
        <v>0.184</v>
      </c>
      <c r="R154" s="4">
        <v>6</v>
      </c>
    </row>
    <row r="155" spans="1:18" x14ac:dyDescent="0.45">
      <c r="A155" t="s">
        <v>168</v>
      </c>
      <c r="B155" s="8">
        <v>45340</v>
      </c>
      <c r="C155" s="8">
        <v>45355</v>
      </c>
      <c r="D155" s="28" t="str">
        <f t="shared" si="6"/>
        <v>QUARTER 1</v>
      </c>
      <c r="E155" s="4">
        <f t="shared" si="5"/>
        <v>15</v>
      </c>
      <c r="F155" s="5" t="s">
        <v>646</v>
      </c>
      <c r="G155" s="5" t="s">
        <v>650</v>
      </c>
      <c r="H155" s="5" t="s">
        <v>662</v>
      </c>
      <c r="I155" s="5" t="s">
        <v>702</v>
      </c>
      <c r="J155" s="5" t="s">
        <v>711</v>
      </c>
      <c r="K155" s="5" t="s">
        <v>723</v>
      </c>
      <c r="L155" s="5" t="s">
        <v>728</v>
      </c>
      <c r="N155" t="s">
        <v>887</v>
      </c>
      <c r="O155" s="4">
        <v>928.68</v>
      </c>
      <c r="P155" s="4">
        <v>2145.17</v>
      </c>
      <c r="Q155" s="7">
        <v>0.13600000000000001</v>
      </c>
      <c r="R155" s="4">
        <v>16</v>
      </c>
    </row>
    <row r="156" spans="1:18" x14ac:dyDescent="0.45">
      <c r="A156" t="s">
        <v>169</v>
      </c>
      <c r="B156" s="8">
        <v>45230</v>
      </c>
      <c r="C156" s="8">
        <v>45232</v>
      </c>
      <c r="D156" s="28" t="str">
        <f t="shared" si="6"/>
        <v>QUARTER 4</v>
      </c>
      <c r="E156" s="4">
        <f t="shared" si="5"/>
        <v>2</v>
      </c>
      <c r="F156" s="5" t="s">
        <v>646</v>
      </c>
      <c r="G156" s="5" t="s">
        <v>650</v>
      </c>
      <c r="H156" s="5" t="s">
        <v>662</v>
      </c>
      <c r="I156" s="5" t="s">
        <v>702</v>
      </c>
      <c r="J156" s="5" t="s">
        <v>707</v>
      </c>
      <c r="K156" s="5" t="s">
        <v>719</v>
      </c>
      <c r="L156" s="5" t="s">
        <v>733</v>
      </c>
      <c r="N156" t="s">
        <v>888</v>
      </c>
      <c r="O156" s="4">
        <v>867.89</v>
      </c>
      <c r="P156" s="4">
        <v>1349.94</v>
      </c>
      <c r="Q156" s="7">
        <v>0.184</v>
      </c>
      <c r="R156" s="4">
        <v>10</v>
      </c>
    </row>
    <row r="157" spans="1:18" hidden="1" x14ac:dyDescent="0.45">
      <c r="A157" t="s">
        <v>170</v>
      </c>
      <c r="B157" s="8">
        <v>45511</v>
      </c>
      <c r="C157" s="8">
        <v>45521</v>
      </c>
      <c r="D157" s="28" t="str">
        <f t="shared" si="6"/>
        <v>QUARTER 3</v>
      </c>
      <c r="E157" s="4">
        <f t="shared" si="5"/>
        <v>10</v>
      </c>
      <c r="F157" s="5" t="s">
        <v>647</v>
      </c>
      <c r="G157" s="5" t="s">
        <v>652</v>
      </c>
      <c r="H157" s="5" t="s">
        <v>666</v>
      </c>
      <c r="I157" s="5" t="s">
        <v>704</v>
      </c>
      <c r="J157" s="5" t="s">
        <v>708</v>
      </c>
      <c r="K157" s="5" t="s">
        <v>723</v>
      </c>
      <c r="L157" s="5" t="s">
        <v>729</v>
      </c>
      <c r="N157" t="s">
        <v>889</v>
      </c>
      <c r="O157" s="4">
        <v>436.58</v>
      </c>
      <c r="P157" s="4">
        <v>527.48</v>
      </c>
      <c r="Q157" s="7">
        <v>0.111</v>
      </c>
      <c r="R157" s="4">
        <v>19</v>
      </c>
    </row>
    <row r="158" spans="1:18" hidden="1" x14ac:dyDescent="0.45">
      <c r="A158" t="s">
        <v>171</v>
      </c>
      <c r="B158" s="8">
        <v>45323</v>
      </c>
      <c r="C158" s="8">
        <v>45343</v>
      </c>
      <c r="D158" s="28" t="str">
        <f t="shared" si="6"/>
        <v>QUARTER 1</v>
      </c>
      <c r="E158" s="4">
        <f t="shared" si="5"/>
        <v>20</v>
      </c>
      <c r="F158" s="5" t="s">
        <v>649</v>
      </c>
      <c r="G158" s="5" t="s">
        <v>657</v>
      </c>
      <c r="H158" s="5" t="s">
        <v>690</v>
      </c>
      <c r="I158" s="5" t="s">
        <v>705</v>
      </c>
      <c r="J158" s="5" t="s">
        <v>709</v>
      </c>
      <c r="K158" s="5" t="s">
        <v>720</v>
      </c>
      <c r="L158" s="5" t="s">
        <v>729</v>
      </c>
      <c r="N158" t="s">
        <v>890</v>
      </c>
      <c r="O158" s="4">
        <v>656.2</v>
      </c>
      <c r="P158" s="4">
        <v>1467.17</v>
      </c>
      <c r="Q158" s="7">
        <v>1.7999999999999999E-2</v>
      </c>
      <c r="R158" s="4">
        <v>5</v>
      </c>
    </row>
    <row r="159" spans="1:18" hidden="1" x14ac:dyDescent="0.45">
      <c r="A159" t="s">
        <v>172</v>
      </c>
      <c r="B159" s="8">
        <v>45531</v>
      </c>
      <c r="C159" s="8">
        <v>45553</v>
      </c>
      <c r="D159" s="28" t="str">
        <f t="shared" si="6"/>
        <v>QUARTER 3</v>
      </c>
      <c r="E159" s="4">
        <f t="shared" si="5"/>
        <v>22</v>
      </c>
      <c r="F159" s="5" t="s">
        <v>647</v>
      </c>
      <c r="G159" s="5" t="s">
        <v>654</v>
      </c>
      <c r="H159" s="5" t="s">
        <v>680</v>
      </c>
      <c r="I159" s="5" t="s">
        <v>704</v>
      </c>
      <c r="J159" s="5" t="s">
        <v>711</v>
      </c>
      <c r="K159" s="5" t="s">
        <v>717</v>
      </c>
      <c r="L159" s="5" t="s">
        <v>727</v>
      </c>
      <c r="N159" t="s">
        <v>891</v>
      </c>
      <c r="O159" s="4">
        <v>896.75</v>
      </c>
      <c r="P159" s="4">
        <v>1651.14</v>
      </c>
      <c r="Q159" s="7">
        <v>2.5000000000000001E-2</v>
      </c>
      <c r="R159" s="4">
        <v>15</v>
      </c>
    </row>
    <row r="160" spans="1:18" hidden="1" x14ac:dyDescent="0.45">
      <c r="A160" t="s">
        <v>173</v>
      </c>
      <c r="B160" s="8">
        <v>45703</v>
      </c>
      <c r="C160" s="8">
        <v>45703</v>
      </c>
      <c r="D160" s="28" t="str">
        <f t="shared" si="6"/>
        <v>QUARTER 1</v>
      </c>
      <c r="E160" s="4">
        <f t="shared" si="5"/>
        <v>0</v>
      </c>
      <c r="F160" s="5" t="s">
        <v>649</v>
      </c>
      <c r="G160" s="5" t="s">
        <v>656</v>
      </c>
      <c r="H160" s="5" t="s">
        <v>698</v>
      </c>
      <c r="I160" s="5" t="s">
        <v>705</v>
      </c>
      <c r="J160" s="5" t="s">
        <v>709</v>
      </c>
      <c r="K160" s="5" t="s">
        <v>716</v>
      </c>
      <c r="L160" s="5" t="s">
        <v>733</v>
      </c>
      <c r="N160" t="s">
        <v>892</v>
      </c>
      <c r="O160" s="4">
        <v>815.83</v>
      </c>
      <c r="P160" s="4">
        <v>1982.18</v>
      </c>
      <c r="Q160" s="7">
        <v>0.127</v>
      </c>
      <c r="R160" s="4">
        <v>6</v>
      </c>
    </row>
    <row r="161" spans="1:18" hidden="1" x14ac:dyDescent="0.45">
      <c r="A161" t="s">
        <v>174</v>
      </c>
      <c r="B161" s="8">
        <v>45870</v>
      </c>
      <c r="C161" s="8">
        <v>45890</v>
      </c>
      <c r="D161" s="28" t="str">
        <f t="shared" si="6"/>
        <v>QUARTER 3</v>
      </c>
      <c r="E161" s="4">
        <f t="shared" si="5"/>
        <v>20</v>
      </c>
      <c r="F161" s="5" t="s">
        <v>647</v>
      </c>
      <c r="G161" s="5" t="s">
        <v>659</v>
      </c>
      <c r="H161" s="5" t="s">
        <v>685</v>
      </c>
      <c r="I161" s="5" t="s">
        <v>701</v>
      </c>
      <c r="J161" s="5" t="s">
        <v>711</v>
      </c>
      <c r="K161" s="5" t="s">
        <v>714</v>
      </c>
      <c r="L161" s="5" t="s">
        <v>730</v>
      </c>
      <c r="N161" t="s">
        <v>893</v>
      </c>
      <c r="O161" s="4">
        <v>1220.4100000000001</v>
      </c>
      <c r="P161" s="4">
        <v>2552.2199999999998</v>
      </c>
      <c r="Q161" s="7">
        <v>0.18099999999999999</v>
      </c>
      <c r="R161" s="4">
        <v>14</v>
      </c>
    </row>
    <row r="162" spans="1:18" hidden="1" x14ac:dyDescent="0.45">
      <c r="A162" t="s">
        <v>175</v>
      </c>
      <c r="B162" s="8">
        <v>44977</v>
      </c>
      <c r="C162" s="8">
        <v>44989</v>
      </c>
      <c r="D162" s="28" t="str">
        <f t="shared" si="6"/>
        <v>QUARTER 1</v>
      </c>
      <c r="E162" s="4">
        <f t="shared" si="5"/>
        <v>12</v>
      </c>
      <c r="F162" s="5" t="s">
        <v>647</v>
      </c>
      <c r="G162" s="5" t="s">
        <v>654</v>
      </c>
      <c r="H162" s="5" t="s">
        <v>680</v>
      </c>
      <c r="I162" s="5" t="s">
        <v>704</v>
      </c>
      <c r="J162" s="5" t="s">
        <v>710</v>
      </c>
      <c r="K162" s="5" t="s">
        <v>724</v>
      </c>
      <c r="L162" s="5" t="s">
        <v>732</v>
      </c>
      <c r="N162" t="s">
        <v>894</v>
      </c>
      <c r="O162" s="4">
        <v>299.75</v>
      </c>
      <c r="P162" s="4">
        <v>523.01</v>
      </c>
      <c r="Q162" s="7">
        <v>0.157</v>
      </c>
      <c r="R162" s="4">
        <v>50</v>
      </c>
    </row>
    <row r="163" spans="1:18" hidden="1" x14ac:dyDescent="0.45">
      <c r="A163" t="s">
        <v>176</v>
      </c>
      <c r="B163" s="8">
        <v>45595</v>
      </c>
      <c r="C163" s="8">
        <v>45620</v>
      </c>
      <c r="D163" s="28" t="str">
        <f t="shared" si="6"/>
        <v>QUARTER 4</v>
      </c>
      <c r="E163" s="4">
        <f t="shared" si="5"/>
        <v>25</v>
      </c>
      <c r="F163" s="5" t="s">
        <v>647</v>
      </c>
      <c r="G163" s="5" t="s">
        <v>659</v>
      </c>
      <c r="H163" s="5" t="s">
        <v>676</v>
      </c>
      <c r="I163" s="5" t="s">
        <v>705</v>
      </c>
      <c r="J163" s="5" t="s">
        <v>708</v>
      </c>
      <c r="K163" s="5" t="s">
        <v>718</v>
      </c>
      <c r="L163" s="5" t="s">
        <v>727</v>
      </c>
      <c r="N163" t="s">
        <v>895</v>
      </c>
      <c r="O163" s="4">
        <v>811.05</v>
      </c>
      <c r="P163" s="4">
        <v>1217.71</v>
      </c>
      <c r="Q163" s="7">
        <v>7.1999999999999995E-2</v>
      </c>
      <c r="R163" s="4">
        <v>5</v>
      </c>
    </row>
    <row r="164" spans="1:18" hidden="1" x14ac:dyDescent="0.45">
      <c r="A164" t="s">
        <v>177</v>
      </c>
      <c r="B164" s="8">
        <v>45385</v>
      </c>
      <c r="C164" s="8">
        <v>45389</v>
      </c>
      <c r="D164" s="28" t="str">
        <f t="shared" si="6"/>
        <v>QUARTER 2</v>
      </c>
      <c r="E164" s="4">
        <f t="shared" si="5"/>
        <v>4</v>
      </c>
      <c r="F164" s="5" t="s">
        <v>648</v>
      </c>
      <c r="G164" s="5" t="s">
        <v>655</v>
      </c>
      <c r="H164" s="5" t="s">
        <v>672</v>
      </c>
      <c r="I164" s="5" t="s">
        <v>703</v>
      </c>
      <c r="J164" s="5" t="s">
        <v>711</v>
      </c>
      <c r="K164" s="5" t="s">
        <v>725</v>
      </c>
      <c r="L164" s="5" t="s">
        <v>730</v>
      </c>
      <c r="N164" t="s">
        <v>896</v>
      </c>
      <c r="O164" s="4">
        <v>1023.27</v>
      </c>
      <c r="P164" s="4">
        <v>1343.64</v>
      </c>
      <c r="Q164" s="7">
        <v>0.13300000000000001</v>
      </c>
      <c r="R164" s="4">
        <v>7</v>
      </c>
    </row>
    <row r="165" spans="1:18" hidden="1" x14ac:dyDescent="0.45">
      <c r="A165" t="s">
        <v>178</v>
      </c>
      <c r="B165" s="8">
        <v>45010</v>
      </c>
      <c r="C165" s="8">
        <v>45011</v>
      </c>
      <c r="D165" s="28" t="str">
        <f t="shared" si="6"/>
        <v>QUARTER 1</v>
      </c>
      <c r="E165" s="4">
        <f t="shared" si="5"/>
        <v>1</v>
      </c>
      <c r="F165" s="5" t="s">
        <v>647</v>
      </c>
      <c r="G165" s="5" t="s">
        <v>652</v>
      </c>
      <c r="H165" s="5" t="s">
        <v>666</v>
      </c>
      <c r="I165" s="5" t="s">
        <v>705</v>
      </c>
      <c r="J165" s="5" t="s">
        <v>710</v>
      </c>
      <c r="K165" s="5" t="s">
        <v>714</v>
      </c>
      <c r="L165" s="5" t="s">
        <v>732</v>
      </c>
      <c r="N165" t="s">
        <v>897</v>
      </c>
      <c r="O165" s="4">
        <v>135.12</v>
      </c>
      <c r="P165" s="4">
        <v>301.7</v>
      </c>
      <c r="Q165" s="7">
        <v>0.14000000000000001</v>
      </c>
      <c r="R165" s="4">
        <v>47</v>
      </c>
    </row>
    <row r="166" spans="1:18" hidden="1" x14ac:dyDescent="0.45">
      <c r="A166" t="s">
        <v>179</v>
      </c>
      <c r="B166" s="8">
        <v>45447</v>
      </c>
      <c r="C166" s="8">
        <v>45459</v>
      </c>
      <c r="D166" s="28" t="str">
        <f t="shared" si="6"/>
        <v>QUARTER 2</v>
      </c>
      <c r="E166" s="4">
        <f t="shared" si="5"/>
        <v>12</v>
      </c>
      <c r="F166" s="5" t="s">
        <v>647</v>
      </c>
      <c r="G166" s="5" t="s">
        <v>659</v>
      </c>
      <c r="H166" s="5" t="s">
        <v>685</v>
      </c>
      <c r="I166" s="5" t="s">
        <v>701</v>
      </c>
      <c r="J166" s="5" t="s">
        <v>707</v>
      </c>
      <c r="K166" s="5" t="s">
        <v>713</v>
      </c>
      <c r="L166" s="5" t="s">
        <v>728</v>
      </c>
      <c r="N166" t="s">
        <v>898</v>
      </c>
      <c r="O166" s="4">
        <v>918.42</v>
      </c>
      <c r="P166" s="4">
        <v>1511.71</v>
      </c>
      <c r="Q166" s="7">
        <v>0.02</v>
      </c>
      <c r="R166" s="4">
        <v>8</v>
      </c>
    </row>
    <row r="167" spans="1:18" hidden="1" x14ac:dyDescent="0.45">
      <c r="A167" t="s">
        <v>180</v>
      </c>
      <c r="B167" s="8">
        <v>44976</v>
      </c>
      <c r="C167" s="8">
        <v>44997</v>
      </c>
      <c r="D167" s="28" t="str">
        <f t="shared" si="6"/>
        <v>QUARTER 1</v>
      </c>
      <c r="E167" s="4">
        <f t="shared" si="5"/>
        <v>21</v>
      </c>
      <c r="F167" s="5" t="s">
        <v>649</v>
      </c>
      <c r="G167" s="5" t="s">
        <v>656</v>
      </c>
      <c r="H167" s="5" t="s">
        <v>671</v>
      </c>
      <c r="I167" s="5" t="s">
        <v>705</v>
      </c>
      <c r="J167" s="5" t="s">
        <v>711</v>
      </c>
      <c r="K167" s="5" t="s">
        <v>716</v>
      </c>
      <c r="L167" s="5" t="s">
        <v>732</v>
      </c>
      <c r="N167" t="s">
        <v>899</v>
      </c>
      <c r="O167" s="4">
        <v>1234.81</v>
      </c>
      <c r="P167" s="4">
        <v>2055.2399999999998</v>
      </c>
      <c r="Q167" s="7">
        <v>5.2999999999999999E-2</v>
      </c>
      <c r="R167" s="4">
        <v>44</v>
      </c>
    </row>
    <row r="168" spans="1:18" hidden="1" x14ac:dyDescent="0.45">
      <c r="A168" t="s">
        <v>181</v>
      </c>
      <c r="B168" s="8">
        <v>45034</v>
      </c>
      <c r="C168" s="8">
        <v>45064</v>
      </c>
      <c r="D168" s="28" t="str">
        <f t="shared" si="6"/>
        <v>QUARTER 2</v>
      </c>
      <c r="E168" s="4">
        <f t="shared" si="5"/>
        <v>30</v>
      </c>
      <c r="F168" s="5" t="s">
        <v>647</v>
      </c>
      <c r="G168" s="5" t="s">
        <v>659</v>
      </c>
      <c r="H168" s="5" t="s">
        <v>676</v>
      </c>
      <c r="I168" s="5" t="s">
        <v>703</v>
      </c>
      <c r="J168" s="5" t="s">
        <v>707</v>
      </c>
      <c r="K168" s="5" t="s">
        <v>722</v>
      </c>
      <c r="L168" s="5" t="s">
        <v>731</v>
      </c>
      <c r="N168" t="s">
        <v>900</v>
      </c>
      <c r="O168" s="4">
        <v>329.03</v>
      </c>
      <c r="P168" s="4">
        <v>391.15</v>
      </c>
      <c r="Q168" s="7">
        <v>0.19700000000000001</v>
      </c>
      <c r="R168" s="4">
        <v>46</v>
      </c>
    </row>
    <row r="169" spans="1:18" hidden="1" x14ac:dyDescent="0.45">
      <c r="A169" t="s">
        <v>182</v>
      </c>
      <c r="B169" s="8">
        <v>45435</v>
      </c>
      <c r="C169" s="8">
        <v>45457</v>
      </c>
      <c r="D169" s="28" t="str">
        <f t="shared" si="6"/>
        <v>QUARTER 2</v>
      </c>
      <c r="E169" s="4">
        <f t="shared" si="5"/>
        <v>22</v>
      </c>
      <c r="F169" s="5" t="s">
        <v>649</v>
      </c>
      <c r="G169" s="5" t="s">
        <v>657</v>
      </c>
      <c r="H169" s="5" t="s">
        <v>673</v>
      </c>
      <c r="I169" s="5" t="s">
        <v>705</v>
      </c>
      <c r="J169" s="5" t="s">
        <v>708</v>
      </c>
      <c r="K169" s="5" t="s">
        <v>725</v>
      </c>
      <c r="L169" s="5" t="s">
        <v>732</v>
      </c>
      <c r="N169" t="s">
        <v>901</v>
      </c>
      <c r="O169" s="4">
        <v>1481.74</v>
      </c>
      <c r="P169" s="4">
        <v>1848.97</v>
      </c>
      <c r="Q169" s="7">
        <v>0.254</v>
      </c>
      <c r="R169" s="4">
        <v>9</v>
      </c>
    </row>
    <row r="170" spans="1:18" hidden="1" x14ac:dyDescent="0.45">
      <c r="A170" t="s">
        <v>183</v>
      </c>
      <c r="B170" s="8">
        <v>45206</v>
      </c>
      <c r="C170" s="8">
        <v>45222</v>
      </c>
      <c r="D170" s="28" t="str">
        <f t="shared" si="6"/>
        <v>QUARTER 4</v>
      </c>
      <c r="E170" s="4">
        <f t="shared" si="5"/>
        <v>16</v>
      </c>
      <c r="F170" s="5" t="s">
        <v>647</v>
      </c>
      <c r="G170" s="5" t="s">
        <v>654</v>
      </c>
      <c r="H170" s="5" t="s">
        <v>696</v>
      </c>
      <c r="I170" s="5" t="s">
        <v>704</v>
      </c>
      <c r="J170" s="5" t="s">
        <v>707</v>
      </c>
      <c r="K170" s="5" t="s">
        <v>715</v>
      </c>
      <c r="L170" s="5" t="s">
        <v>732</v>
      </c>
      <c r="N170" t="s">
        <v>902</v>
      </c>
      <c r="O170" s="4">
        <v>906.81</v>
      </c>
      <c r="P170" s="4">
        <v>1395.56</v>
      </c>
      <c r="Q170" s="7">
        <v>0.185</v>
      </c>
      <c r="R170" s="4">
        <v>6</v>
      </c>
    </row>
    <row r="171" spans="1:18" hidden="1" x14ac:dyDescent="0.45">
      <c r="A171" t="s">
        <v>184</v>
      </c>
      <c r="B171" s="8">
        <v>45574</v>
      </c>
      <c r="C171" s="8">
        <v>45604</v>
      </c>
      <c r="D171" s="28" t="str">
        <f t="shared" si="6"/>
        <v>QUARTER 4</v>
      </c>
      <c r="E171" s="4">
        <f t="shared" si="5"/>
        <v>30</v>
      </c>
      <c r="F171" s="5" t="s">
        <v>649</v>
      </c>
      <c r="G171" s="5" t="s">
        <v>658</v>
      </c>
      <c r="H171" s="5" t="s">
        <v>693</v>
      </c>
      <c r="I171" s="5" t="s">
        <v>705</v>
      </c>
      <c r="J171" s="5" t="s">
        <v>710</v>
      </c>
      <c r="K171" s="5" t="s">
        <v>713</v>
      </c>
      <c r="L171" s="5" t="s">
        <v>727</v>
      </c>
      <c r="N171" t="s">
        <v>903</v>
      </c>
      <c r="O171" s="4">
        <v>343.85</v>
      </c>
      <c r="P171" s="4">
        <v>538.04</v>
      </c>
      <c r="Q171" s="7">
        <v>0.13900000000000001</v>
      </c>
      <c r="R171" s="4">
        <v>5</v>
      </c>
    </row>
    <row r="172" spans="1:18" hidden="1" x14ac:dyDescent="0.45">
      <c r="A172" t="s">
        <v>185</v>
      </c>
      <c r="B172" s="8">
        <v>45488</v>
      </c>
      <c r="C172" s="8">
        <v>45488</v>
      </c>
      <c r="D172" s="28" t="str">
        <f t="shared" si="6"/>
        <v>QUARTER 3</v>
      </c>
      <c r="E172" s="4">
        <f t="shared" si="5"/>
        <v>0</v>
      </c>
      <c r="F172" s="5" t="s">
        <v>647</v>
      </c>
      <c r="G172" s="5" t="s">
        <v>652</v>
      </c>
      <c r="H172" s="5" t="s">
        <v>689</v>
      </c>
      <c r="I172" s="5" t="s">
        <v>705</v>
      </c>
      <c r="J172" s="5" t="s">
        <v>709</v>
      </c>
      <c r="K172" s="5" t="s">
        <v>715</v>
      </c>
      <c r="L172" s="5" t="s">
        <v>733</v>
      </c>
      <c r="N172" t="s">
        <v>904</v>
      </c>
      <c r="O172" s="4">
        <v>801.77</v>
      </c>
      <c r="P172" s="4">
        <v>1218.92</v>
      </c>
      <c r="Q172" s="7">
        <v>0.254</v>
      </c>
      <c r="R172" s="4">
        <v>16</v>
      </c>
    </row>
    <row r="173" spans="1:18" hidden="1" x14ac:dyDescent="0.45">
      <c r="A173" t="s">
        <v>186</v>
      </c>
      <c r="B173" s="8">
        <v>45190</v>
      </c>
      <c r="C173" s="8">
        <v>45209</v>
      </c>
      <c r="D173" s="28" t="str">
        <f t="shared" si="6"/>
        <v>QUARTER 3</v>
      </c>
      <c r="E173" s="4">
        <f t="shared" si="5"/>
        <v>19</v>
      </c>
      <c r="F173" s="5" t="s">
        <v>647</v>
      </c>
      <c r="G173" s="5" t="s">
        <v>652</v>
      </c>
      <c r="H173" s="5" t="s">
        <v>689</v>
      </c>
      <c r="I173" s="5" t="s">
        <v>702</v>
      </c>
      <c r="J173" s="5" t="s">
        <v>708</v>
      </c>
      <c r="K173" s="5" t="s">
        <v>726</v>
      </c>
      <c r="L173" s="5" t="s">
        <v>727</v>
      </c>
      <c r="N173" t="s">
        <v>905</v>
      </c>
      <c r="O173" s="4">
        <v>845.63</v>
      </c>
      <c r="P173" s="4">
        <v>2062.12</v>
      </c>
      <c r="Q173" s="7">
        <v>0.13400000000000001</v>
      </c>
      <c r="R173" s="4">
        <v>5</v>
      </c>
    </row>
    <row r="174" spans="1:18" hidden="1" x14ac:dyDescent="0.45">
      <c r="A174" t="s">
        <v>187</v>
      </c>
      <c r="B174" s="8">
        <v>44981</v>
      </c>
      <c r="C174" s="8">
        <v>44994</v>
      </c>
      <c r="D174" s="28" t="str">
        <f t="shared" si="6"/>
        <v>QUARTER 1</v>
      </c>
      <c r="E174" s="4">
        <f t="shared" si="5"/>
        <v>13</v>
      </c>
      <c r="F174" s="5" t="s">
        <v>648</v>
      </c>
      <c r="G174" s="5" t="s">
        <v>660</v>
      </c>
      <c r="H174" s="5" t="s">
        <v>700</v>
      </c>
      <c r="I174" s="5" t="s">
        <v>706</v>
      </c>
      <c r="J174" s="5" t="s">
        <v>708</v>
      </c>
      <c r="K174" s="5" t="s">
        <v>724</v>
      </c>
      <c r="L174" s="5" t="s">
        <v>727</v>
      </c>
      <c r="N174" t="s">
        <v>906</v>
      </c>
      <c r="O174" s="4">
        <v>6.85</v>
      </c>
      <c r="P174" s="4">
        <v>10.18</v>
      </c>
      <c r="Q174" s="7">
        <v>4.7E-2</v>
      </c>
      <c r="R174" s="4">
        <v>10</v>
      </c>
    </row>
    <row r="175" spans="1:18" x14ac:dyDescent="0.45">
      <c r="A175" t="s">
        <v>188</v>
      </c>
      <c r="B175" s="12">
        <v>45796</v>
      </c>
      <c r="C175" s="11">
        <v>45798</v>
      </c>
      <c r="D175" s="28" t="str">
        <f t="shared" si="6"/>
        <v>QUARTER 2</v>
      </c>
      <c r="E175" s="4">
        <f t="shared" si="5"/>
        <v>2</v>
      </c>
      <c r="F175" s="5" t="s">
        <v>646</v>
      </c>
      <c r="G175" s="5" t="s">
        <v>661</v>
      </c>
      <c r="H175" s="5" t="s">
        <v>682</v>
      </c>
      <c r="I175" s="5" t="s">
        <v>703</v>
      </c>
      <c r="J175" s="5" t="s">
        <v>710</v>
      </c>
      <c r="K175" s="5" t="s">
        <v>719</v>
      </c>
      <c r="L175" s="5" t="s">
        <v>731</v>
      </c>
      <c r="N175" t="s">
        <v>907</v>
      </c>
      <c r="O175" s="4">
        <v>1263.8399999999999</v>
      </c>
      <c r="P175" s="4">
        <v>2281.7199999999998</v>
      </c>
      <c r="Q175" s="7">
        <v>7.8E-2</v>
      </c>
      <c r="R175" s="4">
        <v>15</v>
      </c>
    </row>
    <row r="176" spans="1:18" x14ac:dyDescent="0.45">
      <c r="A176" t="s">
        <v>189</v>
      </c>
      <c r="B176" s="8">
        <v>45435</v>
      </c>
      <c r="C176" s="8">
        <v>45446</v>
      </c>
      <c r="D176" s="28" t="str">
        <f t="shared" si="6"/>
        <v>QUARTER 2</v>
      </c>
      <c r="E176" s="4">
        <f t="shared" si="5"/>
        <v>11</v>
      </c>
      <c r="F176" s="5" t="s">
        <v>646</v>
      </c>
      <c r="G176" s="5" t="s">
        <v>661</v>
      </c>
      <c r="H176" s="5" t="s">
        <v>682</v>
      </c>
      <c r="I176" s="5" t="s">
        <v>705</v>
      </c>
      <c r="J176" s="5" t="s">
        <v>710</v>
      </c>
      <c r="K176" s="5" t="s">
        <v>721</v>
      </c>
      <c r="L176" s="5" t="s">
        <v>728</v>
      </c>
      <c r="N176" t="s">
        <v>908</v>
      </c>
      <c r="O176" s="4">
        <v>180.89</v>
      </c>
      <c r="P176" s="4">
        <v>249.57</v>
      </c>
      <c r="Q176" s="7">
        <v>2.1999999999999999E-2</v>
      </c>
      <c r="R176" s="4">
        <v>8</v>
      </c>
    </row>
    <row r="177" spans="1:18" hidden="1" x14ac:dyDescent="0.45">
      <c r="A177" t="s">
        <v>190</v>
      </c>
      <c r="B177" s="8">
        <v>45761</v>
      </c>
      <c r="C177" s="8">
        <v>45781</v>
      </c>
      <c r="D177" s="28" t="str">
        <f t="shared" si="6"/>
        <v>QUARTER 2</v>
      </c>
      <c r="E177" s="4">
        <f t="shared" si="5"/>
        <v>20</v>
      </c>
      <c r="F177" s="5" t="s">
        <v>649</v>
      </c>
      <c r="G177" s="5" t="s">
        <v>658</v>
      </c>
      <c r="H177" s="5" t="s">
        <v>674</v>
      </c>
      <c r="I177" s="5" t="s">
        <v>706</v>
      </c>
      <c r="J177" s="5" t="s">
        <v>709</v>
      </c>
      <c r="K177" s="5" t="s">
        <v>723</v>
      </c>
      <c r="L177" s="5" t="s">
        <v>732</v>
      </c>
      <c r="N177" t="s">
        <v>909</v>
      </c>
      <c r="O177" s="4">
        <v>1413.87</v>
      </c>
      <c r="P177" s="4">
        <v>3275</v>
      </c>
      <c r="Q177" s="7">
        <v>0.255</v>
      </c>
      <c r="R177" s="4">
        <v>38</v>
      </c>
    </row>
    <row r="178" spans="1:18" hidden="1" x14ac:dyDescent="0.45">
      <c r="A178" t="s">
        <v>191</v>
      </c>
      <c r="B178" s="8">
        <v>45165</v>
      </c>
      <c r="C178" s="8">
        <v>45180</v>
      </c>
      <c r="D178" s="28" t="str">
        <f t="shared" si="6"/>
        <v>QUARTER 3</v>
      </c>
      <c r="E178" s="4">
        <f t="shared" si="5"/>
        <v>15</v>
      </c>
      <c r="F178" s="5" t="s">
        <v>649</v>
      </c>
      <c r="G178" s="5" t="s">
        <v>658</v>
      </c>
      <c r="H178" s="5" t="s">
        <v>683</v>
      </c>
      <c r="I178" s="5" t="s">
        <v>704</v>
      </c>
      <c r="J178" s="5" t="s">
        <v>709</v>
      </c>
      <c r="K178" s="5" t="s">
        <v>725</v>
      </c>
      <c r="L178" s="5" t="s">
        <v>728</v>
      </c>
      <c r="N178" t="s">
        <v>910</v>
      </c>
      <c r="O178" s="4">
        <v>943.79</v>
      </c>
      <c r="P178" s="4">
        <v>1913.76</v>
      </c>
      <c r="Q178" s="7">
        <v>9.0999999999999998E-2</v>
      </c>
      <c r="R178" s="4">
        <v>9</v>
      </c>
    </row>
    <row r="179" spans="1:18" hidden="1" x14ac:dyDescent="0.45">
      <c r="A179" t="s">
        <v>192</v>
      </c>
      <c r="B179" s="8">
        <v>45325</v>
      </c>
      <c r="C179" s="8">
        <v>45343</v>
      </c>
      <c r="D179" s="28" t="str">
        <f t="shared" si="6"/>
        <v>QUARTER 1</v>
      </c>
      <c r="E179" s="4">
        <f t="shared" si="5"/>
        <v>18</v>
      </c>
      <c r="F179" s="5" t="s">
        <v>649</v>
      </c>
      <c r="G179" s="5" t="s">
        <v>656</v>
      </c>
      <c r="H179" s="5" t="s">
        <v>698</v>
      </c>
      <c r="I179" s="5" t="s">
        <v>701</v>
      </c>
      <c r="J179" s="5" t="s">
        <v>707</v>
      </c>
      <c r="K179" s="5" t="s">
        <v>722</v>
      </c>
      <c r="L179" s="5" t="s">
        <v>727</v>
      </c>
      <c r="N179" t="s">
        <v>911</v>
      </c>
      <c r="O179" s="4">
        <v>39.229999999999997</v>
      </c>
      <c r="P179" s="4">
        <v>30.09</v>
      </c>
      <c r="Q179" s="7">
        <v>0.17699999999999999</v>
      </c>
      <c r="R179" s="4">
        <v>13</v>
      </c>
    </row>
    <row r="180" spans="1:18" hidden="1" x14ac:dyDescent="0.45">
      <c r="A180" t="s">
        <v>193</v>
      </c>
      <c r="B180" s="8">
        <v>45021</v>
      </c>
      <c r="C180" s="8">
        <v>45032</v>
      </c>
      <c r="D180" s="28" t="str">
        <f t="shared" si="6"/>
        <v>QUARTER 2</v>
      </c>
      <c r="E180" s="4">
        <f t="shared" si="5"/>
        <v>11</v>
      </c>
      <c r="F180" s="5" t="s">
        <v>648</v>
      </c>
      <c r="G180" s="5" t="s">
        <v>653</v>
      </c>
      <c r="H180" s="5" t="s">
        <v>688</v>
      </c>
      <c r="I180" s="5" t="s">
        <v>703</v>
      </c>
      <c r="J180" s="5" t="s">
        <v>708</v>
      </c>
      <c r="K180" s="5" t="s">
        <v>719</v>
      </c>
      <c r="L180" s="5" t="s">
        <v>732</v>
      </c>
      <c r="N180" t="s">
        <v>912</v>
      </c>
      <c r="O180" s="4">
        <v>213.1</v>
      </c>
      <c r="P180" s="4">
        <v>501.31</v>
      </c>
      <c r="Q180" s="7">
        <v>5.6000000000000001E-2</v>
      </c>
      <c r="R180" s="4">
        <v>15</v>
      </c>
    </row>
    <row r="181" spans="1:18" hidden="1" x14ac:dyDescent="0.45">
      <c r="A181" t="s">
        <v>194</v>
      </c>
      <c r="B181" s="8">
        <v>45890</v>
      </c>
      <c r="C181" s="8">
        <v>45912</v>
      </c>
      <c r="D181" s="28" t="str">
        <f t="shared" si="6"/>
        <v>QUARTER 3</v>
      </c>
      <c r="E181" s="4">
        <f t="shared" si="5"/>
        <v>22</v>
      </c>
      <c r="F181" s="5" t="s">
        <v>647</v>
      </c>
      <c r="G181" s="5" t="s">
        <v>659</v>
      </c>
      <c r="H181" s="5" t="s">
        <v>676</v>
      </c>
      <c r="I181" s="5" t="s">
        <v>702</v>
      </c>
      <c r="J181" s="5" t="s">
        <v>707</v>
      </c>
      <c r="K181" s="5" t="s">
        <v>717</v>
      </c>
      <c r="L181" s="5" t="s">
        <v>728</v>
      </c>
      <c r="N181" t="s">
        <v>913</v>
      </c>
      <c r="O181" s="4">
        <v>352.66</v>
      </c>
      <c r="P181" s="4">
        <v>411.18</v>
      </c>
      <c r="Q181" s="7">
        <v>0.17299999999999999</v>
      </c>
      <c r="R181" s="4">
        <v>13</v>
      </c>
    </row>
    <row r="182" spans="1:18" hidden="1" x14ac:dyDescent="0.45">
      <c r="A182" t="s">
        <v>195</v>
      </c>
      <c r="B182" s="8">
        <v>45915</v>
      </c>
      <c r="C182" s="8">
        <v>45918</v>
      </c>
      <c r="D182" s="28" t="str">
        <f t="shared" si="6"/>
        <v>QUARTER 3</v>
      </c>
      <c r="E182" s="4">
        <f t="shared" si="5"/>
        <v>3</v>
      </c>
      <c r="F182" s="5" t="s">
        <v>648</v>
      </c>
      <c r="G182" s="5" t="s">
        <v>655</v>
      </c>
      <c r="H182" s="5" t="s">
        <v>692</v>
      </c>
      <c r="I182" s="5" t="s">
        <v>703</v>
      </c>
      <c r="J182" s="5" t="s">
        <v>711</v>
      </c>
      <c r="K182" s="5" t="s">
        <v>716</v>
      </c>
      <c r="L182" s="5" t="s">
        <v>733</v>
      </c>
      <c r="N182" t="s">
        <v>914</v>
      </c>
      <c r="O182" s="4">
        <v>5.5</v>
      </c>
      <c r="P182" s="4">
        <v>5.92</v>
      </c>
      <c r="Q182" s="7">
        <v>0.21199999999999999</v>
      </c>
      <c r="R182" s="4">
        <v>4</v>
      </c>
    </row>
    <row r="183" spans="1:18" hidden="1" x14ac:dyDescent="0.45">
      <c r="A183" t="s">
        <v>196</v>
      </c>
      <c r="B183" s="8">
        <v>45568</v>
      </c>
      <c r="C183" s="8">
        <v>45576</v>
      </c>
      <c r="D183" s="28" t="str">
        <f t="shared" si="6"/>
        <v>QUARTER 4</v>
      </c>
      <c r="E183" s="4">
        <f t="shared" si="5"/>
        <v>8</v>
      </c>
      <c r="F183" s="5" t="s">
        <v>647</v>
      </c>
      <c r="G183" s="5" t="s">
        <v>659</v>
      </c>
      <c r="H183" s="5" t="s">
        <v>699</v>
      </c>
      <c r="I183" s="5" t="s">
        <v>706</v>
      </c>
      <c r="J183" s="5" t="s">
        <v>711</v>
      </c>
      <c r="K183" s="5" t="s">
        <v>717</v>
      </c>
      <c r="L183" s="5" t="s">
        <v>730</v>
      </c>
      <c r="N183" t="s">
        <v>915</v>
      </c>
      <c r="O183" s="4">
        <v>1132.6099999999999</v>
      </c>
      <c r="P183" s="4">
        <v>2206.63</v>
      </c>
      <c r="Q183" s="7">
        <v>6.3E-2</v>
      </c>
      <c r="R183" s="4">
        <v>20</v>
      </c>
    </row>
    <row r="184" spans="1:18" hidden="1" x14ac:dyDescent="0.45">
      <c r="A184" t="s">
        <v>197</v>
      </c>
      <c r="B184" s="8">
        <v>45690</v>
      </c>
      <c r="C184" s="8">
        <v>45720</v>
      </c>
      <c r="D184" s="28" t="str">
        <f t="shared" si="6"/>
        <v>QUARTER 1</v>
      </c>
      <c r="E184" s="4">
        <f t="shared" si="5"/>
        <v>30</v>
      </c>
      <c r="F184" s="5" t="s">
        <v>647</v>
      </c>
      <c r="G184" s="5" t="s">
        <v>652</v>
      </c>
      <c r="H184" s="5" t="s">
        <v>666</v>
      </c>
      <c r="I184" s="5" t="s">
        <v>702</v>
      </c>
      <c r="J184" s="5" t="s">
        <v>710</v>
      </c>
      <c r="K184" s="5" t="s">
        <v>716</v>
      </c>
      <c r="L184" s="5" t="s">
        <v>733</v>
      </c>
      <c r="N184" t="s">
        <v>916</v>
      </c>
      <c r="O184" s="4">
        <v>766.59</v>
      </c>
      <c r="P184" s="4">
        <v>1912.8</v>
      </c>
      <c r="Q184" s="7">
        <v>0.19600000000000001</v>
      </c>
      <c r="R184" s="4">
        <v>5</v>
      </c>
    </row>
    <row r="185" spans="1:18" x14ac:dyDescent="0.45">
      <c r="A185" t="s">
        <v>198</v>
      </c>
      <c r="B185" s="8">
        <v>45157</v>
      </c>
      <c r="C185" s="8">
        <v>45161</v>
      </c>
      <c r="D185" s="28" t="str">
        <f t="shared" si="6"/>
        <v>QUARTER 3</v>
      </c>
      <c r="E185" s="4">
        <f t="shared" si="5"/>
        <v>4</v>
      </c>
      <c r="F185" s="5" t="s">
        <v>646</v>
      </c>
      <c r="G185" s="5" t="s">
        <v>651</v>
      </c>
      <c r="H185" s="5" t="s">
        <v>669</v>
      </c>
      <c r="I185" s="5" t="s">
        <v>705</v>
      </c>
      <c r="J185" s="5" t="s">
        <v>708</v>
      </c>
      <c r="K185" s="5" t="s">
        <v>713</v>
      </c>
      <c r="L185" s="5" t="s">
        <v>732</v>
      </c>
      <c r="N185" t="s">
        <v>917</v>
      </c>
      <c r="O185" s="4">
        <v>790.63</v>
      </c>
      <c r="P185" s="4">
        <v>1382.31</v>
      </c>
      <c r="Q185" s="7">
        <v>0.10100000000000001</v>
      </c>
      <c r="R185" s="4">
        <v>7</v>
      </c>
    </row>
    <row r="186" spans="1:18" x14ac:dyDescent="0.45">
      <c r="A186" t="s">
        <v>199</v>
      </c>
      <c r="B186" s="8">
        <v>45587</v>
      </c>
      <c r="C186" s="8">
        <v>45594</v>
      </c>
      <c r="D186" s="28" t="str">
        <f t="shared" si="6"/>
        <v>QUARTER 4</v>
      </c>
      <c r="E186" s="4">
        <f t="shared" si="5"/>
        <v>7</v>
      </c>
      <c r="F186" s="5" t="s">
        <v>646</v>
      </c>
      <c r="G186" s="5" t="s">
        <v>651</v>
      </c>
      <c r="H186" s="5" t="s">
        <v>663</v>
      </c>
      <c r="I186" s="5" t="s">
        <v>706</v>
      </c>
      <c r="J186" s="5" t="s">
        <v>710</v>
      </c>
      <c r="K186" s="5" t="s">
        <v>724</v>
      </c>
      <c r="L186" s="5" t="s">
        <v>732</v>
      </c>
      <c r="N186" t="s">
        <v>918</v>
      </c>
      <c r="O186" s="4">
        <v>1023.06</v>
      </c>
      <c r="P186" s="4">
        <v>1355.61</v>
      </c>
      <c r="Q186" s="7">
        <v>0.153</v>
      </c>
      <c r="R186" s="4">
        <v>23</v>
      </c>
    </row>
    <row r="187" spans="1:18" hidden="1" x14ac:dyDescent="0.45">
      <c r="A187" t="s">
        <v>200</v>
      </c>
      <c r="B187" s="8">
        <v>45099</v>
      </c>
      <c r="C187" s="8">
        <v>45128</v>
      </c>
      <c r="D187" s="28" t="str">
        <f t="shared" si="6"/>
        <v>QUARTER 2</v>
      </c>
      <c r="E187" s="4">
        <f t="shared" si="5"/>
        <v>29</v>
      </c>
      <c r="F187" s="5" t="s">
        <v>649</v>
      </c>
      <c r="G187" s="5" t="s">
        <v>657</v>
      </c>
      <c r="H187" s="5" t="s">
        <v>679</v>
      </c>
      <c r="I187" s="5" t="s">
        <v>701</v>
      </c>
      <c r="J187" s="5" t="s">
        <v>707</v>
      </c>
      <c r="K187" s="5" t="s">
        <v>713</v>
      </c>
      <c r="L187" s="5" t="s">
        <v>733</v>
      </c>
      <c r="N187" t="s">
        <v>919</v>
      </c>
      <c r="O187" s="4">
        <v>734.34</v>
      </c>
      <c r="P187" s="4">
        <v>887.9</v>
      </c>
      <c r="Q187" s="7">
        <v>2.5000000000000001E-2</v>
      </c>
      <c r="R187" s="4">
        <v>12</v>
      </c>
    </row>
    <row r="188" spans="1:18" hidden="1" x14ac:dyDescent="0.45">
      <c r="A188" t="s">
        <v>201</v>
      </c>
      <c r="B188" s="8">
        <v>45670</v>
      </c>
      <c r="C188" s="8">
        <v>45696</v>
      </c>
      <c r="D188" s="28" t="str">
        <f t="shared" si="6"/>
        <v>QUARTER 1</v>
      </c>
      <c r="E188" s="4">
        <f t="shared" si="5"/>
        <v>26</v>
      </c>
      <c r="F188" s="5" t="s">
        <v>649</v>
      </c>
      <c r="G188" s="5" t="s">
        <v>657</v>
      </c>
      <c r="H188" s="5" t="s">
        <v>690</v>
      </c>
      <c r="I188" s="5" t="s">
        <v>703</v>
      </c>
      <c r="J188" s="24" t="s">
        <v>711</v>
      </c>
      <c r="K188" s="5" t="s">
        <v>718</v>
      </c>
      <c r="L188" s="5" t="s">
        <v>732</v>
      </c>
      <c r="N188" t="s">
        <v>920</v>
      </c>
      <c r="O188" s="4">
        <v>594.74</v>
      </c>
      <c r="P188" s="4">
        <v>1020.69</v>
      </c>
      <c r="Q188" s="7">
        <v>0.21099999999999999</v>
      </c>
      <c r="R188" s="4">
        <v>6</v>
      </c>
    </row>
    <row r="189" spans="1:18" hidden="1" x14ac:dyDescent="0.45">
      <c r="A189" t="s">
        <v>144</v>
      </c>
      <c r="B189" s="8">
        <v>44955</v>
      </c>
      <c r="C189" s="8">
        <v>44985</v>
      </c>
      <c r="D189" s="28" t="str">
        <f t="shared" si="6"/>
        <v>QUARTER 1</v>
      </c>
      <c r="E189" s="4">
        <f t="shared" si="5"/>
        <v>30</v>
      </c>
      <c r="F189" s="5" t="s">
        <v>647</v>
      </c>
      <c r="G189" s="5" t="s">
        <v>654</v>
      </c>
      <c r="H189" s="5" t="s">
        <v>668</v>
      </c>
      <c r="I189" s="5" t="s">
        <v>703</v>
      </c>
      <c r="J189" s="5" t="s">
        <v>707</v>
      </c>
      <c r="K189" s="5" t="s">
        <v>717</v>
      </c>
      <c r="L189" s="5" t="s">
        <v>733</v>
      </c>
      <c r="N189" t="s">
        <v>921</v>
      </c>
      <c r="O189" s="4">
        <v>1262.0999999999999</v>
      </c>
      <c r="P189" s="4">
        <v>1395.53</v>
      </c>
      <c r="Q189" s="7">
        <v>0.23300000000000001</v>
      </c>
      <c r="R189" s="4">
        <v>25</v>
      </c>
    </row>
    <row r="190" spans="1:18" hidden="1" x14ac:dyDescent="0.45">
      <c r="A190" t="s">
        <v>202</v>
      </c>
      <c r="B190" s="8">
        <v>45126</v>
      </c>
      <c r="C190" s="8">
        <v>45138</v>
      </c>
      <c r="D190" s="28" t="str">
        <f t="shared" si="6"/>
        <v>QUARTER 3</v>
      </c>
      <c r="E190" s="4">
        <f t="shared" si="5"/>
        <v>12</v>
      </c>
      <c r="F190" s="5" t="s">
        <v>648</v>
      </c>
      <c r="G190" s="5" t="s">
        <v>655</v>
      </c>
      <c r="H190" s="5" t="s">
        <v>692</v>
      </c>
      <c r="I190" s="5" t="s">
        <v>701</v>
      </c>
      <c r="J190" s="5" t="s">
        <v>707</v>
      </c>
      <c r="K190" s="5" t="s">
        <v>712</v>
      </c>
      <c r="L190" s="5" t="s">
        <v>732</v>
      </c>
      <c r="N190" t="s">
        <v>922</v>
      </c>
      <c r="O190" s="4">
        <v>1334.64</v>
      </c>
      <c r="P190" s="4">
        <v>2273.42</v>
      </c>
      <c r="Q190" s="7">
        <v>0.11799999999999999</v>
      </c>
      <c r="R190" s="4">
        <v>14</v>
      </c>
    </row>
    <row r="191" spans="1:18" hidden="1" x14ac:dyDescent="0.45">
      <c r="A191" t="s">
        <v>203</v>
      </c>
      <c r="B191" s="8">
        <v>45431</v>
      </c>
      <c r="C191" s="8">
        <v>45451</v>
      </c>
      <c r="D191" s="28" t="str">
        <f t="shared" si="6"/>
        <v>QUARTER 2</v>
      </c>
      <c r="E191" s="4">
        <f t="shared" si="5"/>
        <v>20</v>
      </c>
      <c r="F191" s="5" t="s">
        <v>648</v>
      </c>
      <c r="G191" s="5" t="s">
        <v>655</v>
      </c>
      <c r="H191" s="5" t="s">
        <v>672</v>
      </c>
      <c r="I191" s="5" t="s">
        <v>705</v>
      </c>
      <c r="J191" s="5" t="s">
        <v>707</v>
      </c>
      <c r="K191" s="5" t="s">
        <v>718</v>
      </c>
      <c r="L191" s="5" t="s">
        <v>732</v>
      </c>
      <c r="N191" t="s">
        <v>923</v>
      </c>
      <c r="O191" s="4">
        <v>1075.9000000000001</v>
      </c>
      <c r="P191" s="4">
        <v>1242.1500000000001</v>
      </c>
      <c r="Q191" s="7">
        <v>1.2E-2</v>
      </c>
      <c r="R191" s="4">
        <v>7</v>
      </c>
    </row>
    <row r="192" spans="1:18" hidden="1" x14ac:dyDescent="0.45">
      <c r="A192" t="s">
        <v>204</v>
      </c>
      <c r="B192" s="8">
        <v>45325</v>
      </c>
      <c r="C192" s="8">
        <v>45341</v>
      </c>
      <c r="D192" s="28" t="str">
        <f t="shared" si="6"/>
        <v>QUARTER 1</v>
      </c>
      <c r="E192" s="4">
        <f t="shared" si="5"/>
        <v>16</v>
      </c>
      <c r="F192" s="5" t="s">
        <v>647</v>
      </c>
      <c r="G192" s="5" t="s">
        <v>659</v>
      </c>
      <c r="H192" s="5" t="s">
        <v>676</v>
      </c>
      <c r="I192" s="5" t="s">
        <v>705</v>
      </c>
      <c r="J192" s="5" t="s">
        <v>708</v>
      </c>
      <c r="K192" s="5" t="s">
        <v>722</v>
      </c>
      <c r="L192" s="5" t="s">
        <v>731</v>
      </c>
      <c r="N192" t="s">
        <v>924</v>
      </c>
      <c r="O192" s="4">
        <v>993.75</v>
      </c>
      <c r="P192" s="4">
        <v>1310.29</v>
      </c>
      <c r="Q192" s="7">
        <v>0.215</v>
      </c>
      <c r="R192" s="4">
        <v>19</v>
      </c>
    </row>
    <row r="193" spans="1:18" hidden="1" x14ac:dyDescent="0.45">
      <c r="A193" t="s">
        <v>205</v>
      </c>
      <c r="B193" s="8">
        <v>45146</v>
      </c>
      <c r="C193" s="8">
        <v>45160</v>
      </c>
      <c r="D193" s="28" t="str">
        <f t="shared" si="6"/>
        <v>QUARTER 3</v>
      </c>
      <c r="E193" s="4">
        <f t="shared" si="5"/>
        <v>14</v>
      </c>
      <c r="F193" s="5" t="s">
        <v>649</v>
      </c>
      <c r="G193" s="5" t="s">
        <v>658</v>
      </c>
      <c r="H193" s="5" t="s">
        <v>674</v>
      </c>
      <c r="I193" s="5" t="s">
        <v>703</v>
      </c>
      <c r="J193" s="5" t="s">
        <v>711</v>
      </c>
      <c r="K193" s="5" t="s">
        <v>725</v>
      </c>
      <c r="L193" s="5" t="s">
        <v>732</v>
      </c>
      <c r="N193" t="s">
        <v>925</v>
      </c>
      <c r="O193" s="4">
        <v>446.69</v>
      </c>
      <c r="P193" s="4">
        <v>967.25</v>
      </c>
      <c r="Q193" s="7">
        <v>9.4E-2</v>
      </c>
      <c r="R193" s="4">
        <v>10</v>
      </c>
    </row>
    <row r="194" spans="1:18" hidden="1" x14ac:dyDescent="0.45">
      <c r="A194" t="s">
        <v>206</v>
      </c>
      <c r="B194" s="8">
        <v>45516</v>
      </c>
      <c r="C194" s="8">
        <v>45538</v>
      </c>
      <c r="D194" s="28" t="str">
        <f t="shared" si="6"/>
        <v>QUARTER 3</v>
      </c>
      <c r="E194" s="4">
        <f t="shared" ref="E194:E257" si="7">(C194-B194)</f>
        <v>22</v>
      </c>
      <c r="F194" s="5" t="s">
        <v>648</v>
      </c>
      <c r="G194" s="5" t="s">
        <v>660</v>
      </c>
      <c r="H194" s="5" t="s">
        <v>697</v>
      </c>
      <c r="I194" s="5" t="s">
        <v>704</v>
      </c>
      <c r="J194" s="5" t="s">
        <v>710</v>
      </c>
      <c r="K194" s="5" t="s">
        <v>714</v>
      </c>
      <c r="L194" s="5" t="s">
        <v>731</v>
      </c>
      <c r="N194" t="s">
        <v>926</v>
      </c>
      <c r="O194" s="4">
        <v>797.8</v>
      </c>
      <c r="P194" s="4">
        <v>886.22</v>
      </c>
      <c r="Q194" s="7">
        <v>0.23599999999999999</v>
      </c>
      <c r="R194" s="4">
        <v>36</v>
      </c>
    </row>
    <row r="195" spans="1:18" hidden="1" x14ac:dyDescent="0.45">
      <c r="A195" t="s">
        <v>207</v>
      </c>
      <c r="B195" s="8">
        <v>45214</v>
      </c>
      <c r="C195" s="8">
        <v>45243</v>
      </c>
      <c r="D195" s="28" t="str">
        <f t="shared" ref="D195:D258" si="8">IF(AND(MONTH(B195)&gt;=1,MONTH(B195)&lt;=3),"QUARTER 1",IF(AND(MONTH(B195)&gt;=4,MONTH(B195)&lt;=6),"QUARTER 2",IF(AND(MONTH(B195)&gt;=7,MONTH(B195)&lt;=9),"QUARTER 3",IF(AND(MONTH(B195)&gt;=10,MONTH(B195)&lt;=12),"QUARTER 4"))))</f>
        <v>QUARTER 4</v>
      </c>
      <c r="E195" s="4">
        <f t="shared" si="7"/>
        <v>29</v>
      </c>
      <c r="F195" s="5" t="s">
        <v>647</v>
      </c>
      <c r="G195" s="5" t="s">
        <v>659</v>
      </c>
      <c r="H195" s="5" t="s">
        <v>676</v>
      </c>
      <c r="I195" s="5" t="s">
        <v>703</v>
      </c>
      <c r="J195" s="5" t="s">
        <v>710</v>
      </c>
      <c r="K195" s="5" t="s">
        <v>713</v>
      </c>
      <c r="L195" s="5" t="s">
        <v>728</v>
      </c>
      <c r="N195" t="s">
        <v>927</v>
      </c>
      <c r="O195" s="4">
        <v>986.44</v>
      </c>
      <c r="P195" s="4">
        <v>790.61</v>
      </c>
      <c r="Q195" s="7">
        <v>7.1999999999999995E-2</v>
      </c>
      <c r="R195" s="4">
        <v>6</v>
      </c>
    </row>
    <row r="196" spans="1:18" hidden="1" x14ac:dyDescent="0.45">
      <c r="A196" t="s">
        <v>208</v>
      </c>
      <c r="B196" s="8">
        <v>45050</v>
      </c>
      <c r="C196" s="8">
        <v>45072</v>
      </c>
      <c r="D196" s="28" t="str">
        <f t="shared" si="8"/>
        <v>QUARTER 2</v>
      </c>
      <c r="E196" s="4">
        <f t="shared" si="7"/>
        <v>22</v>
      </c>
      <c r="F196" s="5" t="s">
        <v>648</v>
      </c>
      <c r="G196" s="5" t="s">
        <v>660</v>
      </c>
      <c r="H196" s="5" t="s">
        <v>686</v>
      </c>
      <c r="I196" s="5" t="s">
        <v>706</v>
      </c>
      <c r="J196" s="5" t="s">
        <v>708</v>
      </c>
      <c r="K196" s="5" t="s">
        <v>713</v>
      </c>
      <c r="L196" s="5" t="s">
        <v>729</v>
      </c>
      <c r="N196" t="s">
        <v>928</v>
      </c>
      <c r="O196" s="4">
        <v>249.71</v>
      </c>
      <c r="P196" s="4">
        <v>361.33</v>
      </c>
      <c r="Q196" s="7">
        <v>9.4E-2</v>
      </c>
      <c r="R196" s="4">
        <v>12</v>
      </c>
    </row>
    <row r="197" spans="1:18" hidden="1" x14ac:dyDescent="0.45">
      <c r="A197" t="s">
        <v>209</v>
      </c>
      <c r="B197" s="8">
        <v>45557</v>
      </c>
      <c r="C197" s="8">
        <v>45566</v>
      </c>
      <c r="D197" s="28" t="str">
        <f t="shared" si="8"/>
        <v>QUARTER 3</v>
      </c>
      <c r="E197" s="4">
        <f t="shared" si="7"/>
        <v>9</v>
      </c>
      <c r="F197" s="5" t="s">
        <v>648</v>
      </c>
      <c r="G197" s="5" t="s">
        <v>655</v>
      </c>
      <c r="H197" s="5" t="s">
        <v>670</v>
      </c>
      <c r="I197" s="5" t="s">
        <v>703</v>
      </c>
      <c r="J197" s="5" t="s">
        <v>708</v>
      </c>
      <c r="K197" s="5" t="s">
        <v>723</v>
      </c>
      <c r="L197" s="5" t="s">
        <v>732</v>
      </c>
      <c r="N197" t="s">
        <v>929</v>
      </c>
      <c r="O197" s="4">
        <v>1378.8</v>
      </c>
      <c r="P197" s="4">
        <v>1952.04</v>
      </c>
      <c r="Q197" s="7">
        <v>0.159</v>
      </c>
      <c r="R197" s="4">
        <v>19</v>
      </c>
    </row>
    <row r="198" spans="1:18" hidden="1" x14ac:dyDescent="0.45">
      <c r="A198" t="s">
        <v>210</v>
      </c>
      <c r="B198" s="8">
        <v>45588</v>
      </c>
      <c r="C198" s="8">
        <v>45610</v>
      </c>
      <c r="D198" s="28" t="str">
        <f t="shared" si="8"/>
        <v>QUARTER 4</v>
      </c>
      <c r="E198" s="4">
        <f t="shared" si="7"/>
        <v>22</v>
      </c>
      <c r="F198" s="5" t="s">
        <v>647</v>
      </c>
      <c r="G198" s="5" t="s">
        <v>652</v>
      </c>
      <c r="H198" s="5" t="s">
        <v>666</v>
      </c>
      <c r="I198" s="5" t="s">
        <v>703</v>
      </c>
      <c r="J198" s="5" t="s">
        <v>711</v>
      </c>
      <c r="K198" s="5" t="s">
        <v>717</v>
      </c>
      <c r="L198" s="5" t="s">
        <v>730</v>
      </c>
      <c r="N198" t="s">
        <v>930</v>
      </c>
      <c r="O198" s="4">
        <v>1406.4</v>
      </c>
      <c r="P198" s="4">
        <v>1564.76</v>
      </c>
      <c r="Q198" s="7">
        <v>0.185</v>
      </c>
      <c r="R198" s="4">
        <v>17</v>
      </c>
    </row>
    <row r="199" spans="1:18" x14ac:dyDescent="0.45">
      <c r="A199" t="s">
        <v>211</v>
      </c>
      <c r="B199" s="8">
        <v>45333</v>
      </c>
      <c r="C199" s="8">
        <v>45354</v>
      </c>
      <c r="D199" s="28" t="str">
        <f t="shared" si="8"/>
        <v>QUARTER 1</v>
      </c>
      <c r="E199" s="4">
        <f t="shared" si="7"/>
        <v>21</v>
      </c>
      <c r="F199" s="5" t="s">
        <v>646</v>
      </c>
      <c r="G199" s="5" t="s">
        <v>650</v>
      </c>
      <c r="H199" s="5" t="s">
        <v>662</v>
      </c>
      <c r="I199" s="5" t="s">
        <v>706</v>
      </c>
      <c r="J199" s="5" t="s">
        <v>708</v>
      </c>
      <c r="K199" s="5" t="s">
        <v>717</v>
      </c>
      <c r="L199" s="5" t="s">
        <v>730</v>
      </c>
      <c r="N199" t="s">
        <v>931</v>
      </c>
      <c r="O199" s="4">
        <v>516.86</v>
      </c>
      <c r="P199" s="4">
        <v>852.54</v>
      </c>
      <c r="Q199" s="7">
        <v>5.0999999999999997E-2</v>
      </c>
      <c r="R199" s="4">
        <v>14</v>
      </c>
    </row>
    <row r="200" spans="1:18" hidden="1" x14ac:dyDescent="0.45">
      <c r="A200" t="s">
        <v>212</v>
      </c>
      <c r="B200" s="8">
        <v>44956</v>
      </c>
      <c r="C200" s="8">
        <v>44978</v>
      </c>
      <c r="D200" s="28" t="str">
        <f t="shared" si="8"/>
        <v>QUARTER 1</v>
      </c>
      <c r="E200" s="4">
        <f t="shared" si="7"/>
        <v>22</v>
      </c>
      <c r="F200" s="5" t="s">
        <v>649</v>
      </c>
      <c r="G200" s="5" t="s">
        <v>656</v>
      </c>
      <c r="H200" s="5" t="s">
        <v>684</v>
      </c>
      <c r="I200" s="5" t="s">
        <v>705</v>
      </c>
      <c r="J200" s="5" t="s">
        <v>709</v>
      </c>
      <c r="K200" s="5" t="s">
        <v>715</v>
      </c>
      <c r="L200" s="5" t="s">
        <v>729</v>
      </c>
      <c r="N200" t="s">
        <v>932</v>
      </c>
      <c r="O200" s="4">
        <v>1142.8800000000001</v>
      </c>
      <c r="P200" s="4">
        <v>1465.29</v>
      </c>
      <c r="Q200" s="7">
        <v>0.186</v>
      </c>
      <c r="R200" s="4">
        <v>7</v>
      </c>
    </row>
    <row r="201" spans="1:18" hidden="1" x14ac:dyDescent="0.45">
      <c r="A201" t="s">
        <v>213</v>
      </c>
      <c r="B201" s="8">
        <v>45030</v>
      </c>
      <c r="C201" s="8">
        <v>45059</v>
      </c>
      <c r="D201" s="28" t="str">
        <f t="shared" si="8"/>
        <v>QUARTER 2</v>
      </c>
      <c r="E201" s="4">
        <f t="shared" si="7"/>
        <v>29</v>
      </c>
      <c r="F201" s="5" t="s">
        <v>649</v>
      </c>
      <c r="G201" s="5" t="s">
        <v>656</v>
      </c>
      <c r="H201" s="5" t="s">
        <v>698</v>
      </c>
      <c r="I201" s="5" t="s">
        <v>704</v>
      </c>
      <c r="J201" s="5" t="s">
        <v>711</v>
      </c>
      <c r="K201" s="5" t="s">
        <v>713</v>
      </c>
      <c r="L201" s="5" t="s">
        <v>728</v>
      </c>
      <c r="N201" t="s">
        <v>933</v>
      </c>
      <c r="O201" s="4">
        <v>1320.33</v>
      </c>
      <c r="P201" s="4">
        <v>2645.23</v>
      </c>
      <c r="Q201" s="7">
        <v>0.155</v>
      </c>
      <c r="R201" s="4">
        <v>25</v>
      </c>
    </row>
    <row r="202" spans="1:18" hidden="1" x14ac:dyDescent="0.45">
      <c r="A202" t="s">
        <v>214</v>
      </c>
      <c r="B202" s="8">
        <v>44939</v>
      </c>
      <c r="C202" s="8">
        <v>44945</v>
      </c>
      <c r="D202" s="28" t="str">
        <f t="shared" si="8"/>
        <v>QUARTER 1</v>
      </c>
      <c r="E202" s="4">
        <f t="shared" si="7"/>
        <v>6</v>
      </c>
      <c r="F202" s="5" t="s">
        <v>648</v>
      </c>
      <c r="G202" s="5" t="s">
        <v>660</v>
      </c>
      <c r="H202" s="5" t="s">
        <v>677</v>
      </c>
      <c r="I202" s="5" t="s">
        <v>701</v>
      </c>
      <c r="J202" s="5" t="s">
        <v>711</v>
      </c>
      <c r="K202" s="5" t="s">
        <v>722</v>
      </c>
      <c r="L202" s="5" t="s">
        <v>730</v>
      </c>
      <c r="N202" t="s">
        <v>934</v>
      </c>
      <c r="O202" s="4">
        <v>833.57</v>
      </c>
      <c r="P202" s="4">
        <v>881.57</v>
      </c>
      <c r="Q202" s="7">
        <v>5.7000000000000002E-2</v>
      </c>
      <c r="R202" s="4">
        <v>18</v>
      </c>
    </row>
    <row r="203" spans="1:18" hidden="1" x14ac:dyDescent="0.45">
      <c r="A203" t="s">
        <v>215</v>
      </c>
      <c r="B203" s="8">
        <v>45303</v>
      </c>
      <c r="C203" s="8">
        <v>45320</v>
      </c>
      <c r="D203" s="28" t="str">
        <f t="shared" si="8"/>
        <v>QUARTER 1</v>
      </c>
      <c r="E203" s="4">
        <f t="shared" si="7"/>
        <v>17</v>
      </c>
      <c r="F203" s="5" t="s">
        <v>648</v>
      </c>
      <c r="G203" s="5" t="s">
        <v>660</v>
      </c>
      <c r="H203" s="5" t="s">
        <v>677</v>
      </c>
      <c r="I203" s="5" t="s">
        <v>702</v>
      </c>
      <c r="J203" s="5" t="s">
        <v>710</v>
      </c>
      <c r="K203" s="5" t="s">
        <v>720</v>
      </c>
      <c r="L203" s="5" t="s">
        <v>728</v>
      </c>
      <c r="N203" t="s">
        <v>935</v>
      </c>
      <c r="O203" s="4">
        <v>493.76</v>
      </c>
      <c r="P203" s="4">
        <v>625.04</v>
      </c>
      <c r="Q203" s="7">
        <v>0.25800000000000001</v>
      </c>
      <c r="R203" s="4">
        <v>10</v>
      </c>
    </row>
    <row r="204" spans="1:18" hidden="1" x14ac:dyDescent="0.45">
      <c r="A204" t="s">
        <v>216</v>
      </c>
      <c r="B204" s="8">
        <v>45153</v>
      </c>
      <c r="C204" s="8">
        <v>45176</v>
      </c>
      <c r="D204" s="28" t="str">
        <f t="shared" si="8"/>
        <v>QUARTER 3</v>
      </c>
      <c r="E204" s="4">
        <f t="shared" si="7"/>
        <v>23</v>
      </c>
      <c r="F204" s="5" t="s">
        <v>648</v>
      </c>
      <c r="G204" s="5" t="s">
        <v>660</v>
      </c>
      <c r="H204" s="5" t="s">
        <v>700</v>
      </c>
      <c r="I204" s="5" t="s">
        <v>706</v>
      </c>
      <c r="J204" s="5" t="s">
        <v>708</v>
      </c>
      <c r="K204" s="5" t="s">
        <v>723</v>
      </c>
      <c r="L204" s="5" t="s">
        <v>730</v>
      </c>
      <c r="N204" t="s">
        <v>936</v>
      </c>
      <c r="O204" s="4">
        <v>590.33000000000004</v>
      </c>
      <c r="P204" s="4">
        <v>973.04</v>
      </c>
      <c r="Q204" s="7">
        <v>0</v>
      </c>
      <c r="R204" s="4">
        <v>26</v>
      </c>
    </row>
    <row r="205" spans="1:18" x14ac:dyDescent="0.45">
      <c r="A205" t="s">
        <v>217</v>
      </c>
      <c r="B205" s="8">
        <v>44946</v>
      </c>
      <c r="C205" s="8">
        <v>44960</v>
      </c>
      <c r="D205" s="28" t="str">
        <f t="shared" si="8"/>
        <v>QUARTER 1</v>
      </c>
      <c r="E205" s="4">
        <f t="shared" si="7"/>
        <v>14</v>
      </c>
      <c r="F205" s="5" t="s">
        <v>646</v>
      </c>
      <c r="G205" s="5" t="s">
        <v>650</v>
      </c>
      <c r="H205" s="5" t="s">
        <v>662</v>
      </c>
      <c r="I205" s="5" t="s">
        <v>701</v>
      </c>
      <c r="J205" s="5" t="s">
        <v>707</v>
      </c>
      <c r="K205" s="5" t="s">
        <v>724</v>
      </c>
      <c r="L205" s="5" t="s">
        <v>729</v>
      </c>
      <c r="N205" t="s">
        <v>937</v>
      </c>
      <c r="O205" s="4">
        <v>884.36</v>
      </c>
      <c r="P205" s="4">
        <v>1545.34</v>
      </c>
      <c r="Q205" s="7">
        <v>0.24299999999999999</v>
      </c>
      <c r="R205" s="4">
        <v>41</v>
      </c>
    </row>
    <row r="206" spans="1:18" hidden="1" x14ac:dyDescent="0.45">
      <c r="A206" t="s">
        <v>218</v>
      </c>
      <c r="B206" s="8">
        <v>45692</v>
      </c>
      <c r="C206" s="8">
        <v>45713</v>
      </c>
      <c r="D206" s="28" t="str">
        <f t="shared" si="8"/>
        <v>QUARTER 1</v>
      </c>
      <c r="E206" s="4">
        <f t="shared" si="7"/>
        <v>21</v>
      </c>
      <c r="F206" s="5" t="s">
        <v>649</v>
      </c>
      <c r="G206" s="5" t="s">
        <v>658</v>
      </c>
      <c r="H206" s="5" t="s">
        <v>674</v>
      </c>
      <c r="I206" s="5" t="s">
        <v>701</v>
      </c>
      <c r="J206" s="5" t="s">
        <v>709</v>
      </c>
      <c r="K206" s="5" t="s">
        <v>726</v>
      </c>
      <c r="L206" s="5" t="s">
        <v>732</v>
      </c>
      <c r="N206" t="s">
        <v>938</v>
      </c>
      <c r="O206" s="4">
        <v>1016.32</v>
      </c>
      <c r="P206" s="4">
        <v>2253.42</v>
      </c>
      <c r="Q206" s="7">
        <v>5.5E-2</v>
      </c>
      <c r="R206" s="4">
        <v>12</v>
      </c>
    </row>
    <row r="207" spans="1:18" hidden="1" x14ac:dyDescent="0.45">
      <c r="A207" t="s">
        <v>219</v>
      </c>
      <c r="B207" s="8">
        <v>45035</v>
      </c>
      <c r="C207" s="8">
        <v>45044</v>
      </c>
      <c r="D207" s="28" t="str">
        <f t="shared" si="8"/>
        <v>QUARTER 2</v>
      </c>
      <c r="E207" s="4">
        <f t="shared" si="7"/>
        <v>9</v>
      </c>
      <c r="F207" s="5" t="s">
        <v>649</v>
      </c>
      <c r="G207" s="5" t="s">
        <v>656</v>
      </c>
      <c r="H207" s="5" t="s">
        <v>671</v>
      </c>
      <c r="I207" s="5" t="s">
        <v>702</v>
      </c>
      <c r="J207" s="5" t="s">
        <v>708</v>
      </c>
      <c r="K207" s="5" t="s">
        <v>718</v>
      </c>
      <c r="L207" s="5" t="s">
        <v>732</v>
      </c>
      <c r="N207" t="s">
        <v>939</v>
      </c>
      <c r="O207" s="4">
        <v>1178.42</v>
      </c>
      <c r="P207" s="4">
        <v>2446.56</v>
      </c>
      <c r="Q207" s="7">
        <v>2.9000000000000001E-2</v>
      </c>
      <c r="R207" s="4">
        <v>11</v>
      </c>
    </row>
    <row r="208" spans="1:18" hidden="1" x14ac:dyDescent="0.45">
      <c r="A208" t="s">
        <v>220</v>
      </c>
      <c r="B208" s="8">
        <v>45109</v>
      </c>
      <c r="C208" s="8">
        <v>45139</v>
      </c>
      <c r="D208" s="28" t="str">
        <f t="shared" si="8"/>
        <v>QUARTER 3</v>
      </c>
      <c r="E208" s="4">
        <f t="shared" si="7"/>
        <v>30</v>
      </c>
      <c r="F208" s="5" t="s">
        <v>649</v>
      </c>
      <c r="G208" s="5" t="s">
        <v>658</v>
      </c>
      <c r="H208" s="5" t="s">
        <v>674</v>
      </c>
      <c r="I208" s="5" t="s">
        <v>705</v>
      </c>
      <c r="J208" s="5" t="s">
        <v>707</v>
      </c>
      <c r="K208" s="5" t="s">
        <v>717</v>
      </c>
      <c r="L208" s="5" t="s">
        <v>727</v>
      </c>
      <c r="N208" t="s">
        <v>940</v>
      </c>
      <c r="O208" s="4">
        <v>137.46</v>
      </c>
      <c r="P208" s="4">
        <v>188.3</v>
      </c>
      <c r="Q208" s="7">
        <v>3.7999999999999999E-2</v>
      </c>
      <c r="R208" s="4">
        <v>37</v>
      </c>
    </row>
    <row r="209" spans="1:18" x14ac:dyDescent="0.45">
      <c r="A209" t="s">
        <v>221</v>
      </c>
      <c r="B209" s="8">
        <v>45678</v>
      </c>
      <c r="C209" s="8">
        <v>45702</v>
      </c>
      <c r="D209" s="28" t="str">
        <f t="shared" si="8"/>
        <v>QUARTER 1</v>
      </c>
      <c r="E209" s="4">
        <f t="shared" si="7"/>
        <v>24</v>
      </c>
      <c r="F209" s="5" t="s">
        <v>646</v>
      </c>
      <c r="G209" s="5" t="s">
        <v>650</v>
      </c>
      <c r="H209" s="5" t="s">
        <v>664</v>
      </c>
      <c r="I209" s="5" t="s">
        <v>705</v>
      </c>
      <c r="J209" s="5" t="s">
        <v>707</v>
      </c>
      <c r="K209" s="5" t="s">
        <v>713</v>
      </c>
      <c r="L209" s="5" t="s">
        <v>733</v>
      </c>
      <c r="N209" t="s">
        <v>941</v>
      </c>
      <c r="O209" s="4">
        <v>1030.44</v>
      </c>
      <c r="P209" s="4">
        <v>2562.84</v>
      </c>
      <c r="Q209" s="7">
        <v>0.14799999999999999</v>
      </c>
      <c r="R209" s="4">
        <v>13</v>
      </c>
    </row>
    <row r="210" spans="1:18" x14ac:dyDescent="0.45">
      <c r="A210" t="s">
        <v>222</v>
      </c>
      <c r="B210" s="8">
        <v>45545</v>
      </c>
      <c r="C210" s="8">
        <v>45572</v>
      </c>
      <c r="D210" s="28" t="str">
        <f t="shared" si="8"/>
        <v>QUARTER 3</v>
      </c>
      <c r="E210" s="4">
        <f t="shared" si="7"/>
        <v>27</v>
      </c>
      <c r="F210" s="5" t="s">
        <v>646</v>
      </c>
      <c r="G210" s="5" t="s">
        <v>650</v>
      </c>
      <c r="H210" s="5" t="s">
        <v>662</v>
      </c>
      <c r="I210" s="5" t="s">
        <v>704</v>
      </c>
      <c r="J210" s="5" t="s">
        <v>707</v>
      </c>
      <c r="K210" s="5" t="s">
        <v>716</v>
      </c>
      <c r="L210" s="5" t="s">
        <v>728</v>
      </c>
      <c r="N210" t="s">
        <v>942</v>
      </c>
      <c r="O210" s="4">
        <v>1248.3900000000001</v>
      </c>
      <c r="P210" s="4">
        <v>1805.11</v>
      </c>
      <c r="Q210" s="7">
        <v>0.20300000000000001</v>
      </c>
      <c r="R210" s="4">
        <v>11</v>
      </c>
    </row>
    <row r="211" spans="1:18" x14ac:dyDescent="0.45">
      <c r="A211" t="s">
        <v>223</v>
      </c>
      <c r="B211" s="8">
        <v>45859</v>
      </c>
      <c r="C211" s="8">
        <v>45876</v>
      </c>
      <c r="D211" s="28" t="str">
        <f t="shared" si="8"/>
        <v>QUARTER 3</v>
      </c>
      <c r="E211" s="4">
        <f t="shared" si="7"/>
        <v>17</v>
      </c>
      <c r="F211" s="5" t="s">
        <v>646</v>
      </c>
      <c r="G211" s="5" t="s">
        <v>651</v>
      </c>
      <c r="H211" s="5" t="s">
        <v>665</v>
      </c>
      <c r="I211" s="5" t="s">
        <v>706</v>
      </c>
      <c r="J211" s="5" t="s">
        <v>711</v>
      </c>
      <c r="K211" s="5" t="s">
        <v>724</v>
      </c>
      <c r="L211" s="5" t="s">
        <v>733</v>
      </c>
      <c r="N211" t="s">
        <v>943</v>
      </c>
      <c r="O211" s="4">
        <v>1204.95</v>
      </c>
      <c r="P211" s="4">
        <v>2065.73</v>
      </c>
      <c r="Q211" s="7">
        <v>0.13600000000000001</v>
      </c>
      <c r="R211" s="4">
        <v>10</v>
      </c>
    </row>
    <row r="212" spans="1:18" x14ac:dyDescent="0.45">
      <c r="A212" t="s">
        <v>224</v>
      </c>
      <c r="B212" s="8">
        <v>45567</v>
      </c>
      <c r="C212" s="8">
        <v>45588</v>
      </c>
      <c r="D212" s="28" t="str">
        <f t="shared" si="8"/>
        <v>QUARTER 4</v>
      </c>
      <c r="E212" s="4">
        <f t="shared" si="7"/>
        <v>21</v>
      </c>
      <c r="F212" s="5" t="s">
        <v>646</v>
      </c>
      <c r="G212" s="5" t="s">
        <v>661</v>
      </c>
      <c r="H212" s="5" t="s">
        <v>687</v>
      </c>
      <c r="I212" s="5" t="s">
        <v>701</v>
      </c>
      <c r="J212" s="5" t="s">
        <v>709</v>
      </c>
      <c r="K212" s="5" t="s">
        <v>720</v>
      </c>
      <c r="L212" s="5" t="s">
        <v>727</v>
      </c>
      <c r="N212" t="s">
        <v>944</v>
      </c>
      <c r="O212" s="4">
        <v>1095.6099999999999</v>
      </c>
      <c r="P212" s="4">
        <v>2366.5100000000002</v>
      </c>
      <c r="Q212" s="7">
        <v>0.152</v>
      </c>
      <c r="R212" s="4">
        <v>9</v>
      </c>
    </row>
    <row r="213" spans="1:18" hidden="1" x14ac:dyDescent="0.45">
      <c r="A213" t="s">
        <v>225</v>
      </c>
      <c r="B213" s="8">
        <v>45852</v>
      </c>
      <c r="C213" s="8">
        <v>45873</v>
      </c>
      <c r="D213" s="28" t="str">
        <f t="shared" si="8"/>
        <v>QUARTER 3</v>
      </c>
      <c r="E213" s="4">
        <f t="shared" si="7"/>
        <v>21</v>
      </c>
      <c r="F213" s="5" t="s">
        <v>648</v>
      </c>
      <c r="G213" s="5" t="s">
        <v>653</v>
      </c>
      <c r="H213" s="5" t="s">
        <v>681</v>
      </c>
      <c r="I213" s="5" t="s">
        <v>704</v>
      </c>
      <c r="J213" s="5" t="s">
        <v>708</v>
      </c>
      <c r="K213" s="5" t="s">
        <v>722</v>
      </c>
      <c r="L213" s="5" t="s">
        <v>732</v>
      </c>
      <c r="N213" t="s">
        <v>945</v>
      </c>
      <c r="O213" s="4">
        <v>90.3</v>
      </c>
      <c r="P213" s="4">
        <v>131.76</v>
      </c>
      <c r="Q213" s="7">
        <v>0.10199999999999999</v>
      </c>
      <c r="R213" s="4">
        <v>15</v>
      </c>
    </row>
    <row r="214" spans="1:18" hidden="1" x14ac:dyDescent="0.45">
      <c r="A214" t="s">
        <v>226</v>
      </c>
      <c r="B214" s="8">
        <v>45544</v>
      </c>
      <c r="C214" s="8">
        <v>45566</v>
      </c>
      <c r="D214" s="28" t="str">
        <f t="shared" si="8"/>
        <v>QUARTER 3</v>
      </c>
      <c r="E214" s="4">
        <f t="shared" si="7"/>
        <v>22</v>
      </c>
      <c r="F214" s="5" t="s">
        <v>647</v>
      </c>
      <c r="G214" s="5" t="s">
        <v>659</v>
      </c>
      <c r="H214" s="5" t="s">
        <v>676</v>
      </c>
      <c r="I214" s="5" t="s">
        <v>704</v>
      </c>
      <c r="J214" s="5" t="s">
        <v>711</v>
      </c>
      <c r="K214" s="5" t="s">
        <v>716</v>
      </c>
      <c r="L214" s="5" t="s">
        <v>728</v>
      </c>
      <c r="N214" t="s">
        <v>946</v>
      </c>
      <c r="O214" s="4">
        <v>1166.18</v>
      </c>
      <c r="P214" s="4">
        <v>1335.02</v>
      </c>
      <c r="Q214" s="7">
        <v>0.128</v>
      </c>
      <c r="R214" s="4">
        <v>6</v>
      </c>
    </row>
    <row r="215" spans="1:18" x14ac:dyDescent="0.45">
      <c r="A215" t="s">
        <v>227</v>
      </c>
      <c r="B215" s="8">
        <v>45686</v>
      </c>
      <c r="C215" s="8">
        <v>45694</v>
      </c>
      <c r="D215" s="28" t="str">
        <f t="shared" si="8"/>
        <v>QUARTER 1</v>
      </c>
      <c r="E215" s="4">
        <f t="shared" si="7"/>
        <v>8</v>
      </c>
      <c r="F215" s="5" t="s">
        <v>646</v>
      </c>
      <c r="G215" s="5" t="s">
        <v>650</v>
      </c>
      <c r="H215" s="5" t="s">
        <v>662</v>
      </c>
      <c r="I215" s="5" t="s">
        <v>702</v>
      </c>
      <c r="J215" s="5" t="s">
        <v>707</v>
      </c>
      <c r="K215" s="5" t="s">
        <v>717</v>
      </c>
      <c r="L215" s="5" t="s">
        <v>730</v>
      </c>
      <c r="N215" t="s">
        <v>947</v>
      </c>
      <c r="O215" s="4">
        <v>1445.27</v>
      </c>
      <c r="P215" s="4">
        <v>2691.45</v>
      </c>
      <c r="Q215" s="7">
        <v>0</v>
      </c>
      <c r="R215" s="4">
        <v>9</v>
      </c>
    </row>
    <row r="216" spans="1:18" hidden="1" x14ac:dyDescent="0.45">
      <c r="A216" t="s">
        <v>228</v>
      </c>
      <c r="B216" s="8">
        <v>45240</v>
      </c>
      <c r="C216" s="8">
        <v>45258</v>
      </c>
      <c r="D216" s="28" t="str">
        <f t="shared" si="8"/>
        <v>QUARTER 4</v>
      </c>
      <c r="E216" s="4">
        <f t="shared" si="7"/>
        <v>18</v>
      </c>
      <c r="F216" s="5" t="s">
        <v>648</v>
      </c>
      <c r="G216" s="5" t="s">
        <v>655</v>
      </c>
      <c r="H216" s="5" t="s">
        <v>672</v>
      </c>
      <c r="I216" s="5" t="s">
        <v>702</v>
      </c>
      <c r="J216" s="5" t="s">
        <v>709</v>
      </c>
      <c r="K216" s="5" t="s">
        <v>716</v>
      </c>
      <c r="L216" s="5" t="s">
        <v>733</v>
      </c>
      <c r="N216" t="s">
        <v>948</v>
      </c>
      <c r="O216" s="4">
        <v>388.51</v>
      </c>
      <c r="P216" s="4">
        <v>776.46</v>
      </c>
      <c r="Q216" s="7">
        <v>0.157</v>
      </c>
      <c r="R216" s="4">
        <v>12</v>
      </c>
    </row>
    <row r="217" spans="1:18" hidden="1" x14ac:dyDescent="0.45">
      <c r="A217" t="s">
        <v>229</v>
      </c>
      <c r="B217" s="8">
        <v>45351</v>
      </c>
      <c r="C217" s="8">
        <v>45381</v>
      </c>
      <c r="D217" s="28" t="str">
        <f t="shared" si="8"/>
        <v>QUARTER 1</v>
      </c>
      <c r="E217" s="4">
        <f t="shared" si="7"/>
        <v>30</v>
      </c>
      <c r="F217" s="5" t="s">
        <v>647</v>
      </c>
      <c r="G217" s="5" t="s">
        <v>652</v>
      </c>
      <c r="H217" s="5" t="s">
        <v>694</v>
      </c>
      <c r="I217" s="5" t="s">
        <v>705</v>
      </c>
      <c r="J217" s="5" t="s">
        <v>711</v>
      </c>
      <c r="K217" s="5" t="s">
        <v>714</v>
      </c>
      <c r="L217" s="5" t="s">
        <v>729</v>
      </c>
      <c r="N217" t="s">
        <v>949</v>
      </c>
      <c r="O217" s="4">
        <v>231.11</v>
      </c>
      <c r="P217" s="4">
        <v>318.17</v>
      </c>
      <c r="Q217" s="7">
        <v>0.20100000000000001</v>
      </c>
      <c r="R217" s="4">
        <v>60</v>
      </c>
    </row>
    <row r="218" spans="1:18" hidden="1" x14ac:dyDescent="0.45">
      <c r="A218" t="s">
        <v>230</v>
      </c>
      <c r="B218" s="8">
        <v>45280</v>
      </c>
      <c r="C218" s="8">
        <v>45305</v>
      </c>
      <c r="D218" s="28" t="str">
        <f t="shared" si="8"/>
        <v>QUARTER 4</v>
      </c>
      <c r="E218" s="4">
        <f t="shared" si="7"/>
        <v>25</v>
      </c>
      <c r="F218" s="5" t="s">
        <v>647</v>
      </c>
      <c r="G218" s="5" t="s">
        <v>654</v>
      </c>
      <c r="H218" s="5" t="s">
        <v>691</v>
      </c>
      <c r="I218" s="5" t="s">
        <v>703</v>
      </c>
      <c r="J218" s="5" t="s">
        <v>709</v>
      </c>
      <c r="K218" s="5" t="s">
        <v>716</v>
      </c>
      <c r="L218" s="5" t="s">
        <v>732</v>
      </c>
      <c r="N218" t="s">
        <v>950</v>
      </c>
      <c r="O218" s="4">
        <v>1085.6099999999999</v>
      </c>
      <c r="P218" s="4">
        <v>1246.4100000000001</v>
      </c>
      <c r="Q218" s="7">
        <v>0.113</v>
      </c>
      <c r="R218" s="4">
        <v>7</v>
      </c>
    </row>
    <row r="219" spans="1:18" hidden="1" x14ac:dyDescent="0.45">
      <c r="A219" t="s">
        <v>231</v>
      </c>
      <c r="B219" s="12">
        <v>44947</v>
      </c>
      <c r="C219" s="11">
        <v>44948</v>
      </c>
      <c r="D219" s="28" t="str">
        <f t="shared" si="8"/>
        <v>QUARTER 1</v>
      </c>
      <c r="E219" s="4">
        <f t="shared" si="7"/>
        <v>1</v>
      </c>
      <c r="F219" s="5" t="s">
        <v>649</v>
      </c>
      <c r="G219" s="5" t="s">
        <v>656</v>
      </c>
      <c r="H219" s="5" t="s">
        <v>684</v>
      </c>
      <c r="I219" s="5" t="s">
        <v>701</v>
      </c>
      <c r="J219" s="5" t="s">
        <v>711</v>
      </c>
      <c r="K219" s="5" t="s">
        <v>721</v>
      </c>
      <c r="L219" s="5" t="s">
        <v>732</v>
      </c>
      <c r="N219" t="s">
        <v>951</v>
      </c>
      <c r="O219" s="4">
        <v>150.86000000000001</v>
      </c>
      <c r="P219" s="4">
        <v>346.96</v>
      </c>
      <c r="Q219" s="7">
        <v>0.19600000000000001</v>
      </c>
      <c r="R219" s="4">
        <v>8</v>
      </c>
    </row>
    <row r="220" spans="1:18" hidden="1" x14ac:dyDescent="0.45">
      <c r="A220" t="s">
        <v>232</v>
      </c>
      <c r="B220" s="8">
        <v>45576</v>
      </c>
      <c r="C220" s="8">
        <v>45605</v>
      </c>
      <c r="D220" s="28" t="str">
        <f t="shared" si="8"/>
        <v>QUARTER 4</v>
      </c>
      <c r="E220" s="4">
        <f t="shared" si="7"/>
        <v>29</v>
      </c>
      <c r="F220" s="5" t="s">
        <v>647</v>
      </c>
      <c r="G220" s="5" t="s">
        <v>659</v>
      </c>
      <c r="H220" s="5" t="s">
        <v>685</v>
      </c>
      <c r="I220" s="5" t="s">
        <v>703</v>
      </c>
      <c r="J220" s="5" t="s">
        <v>708</v>
      </c>
      <c r="K220" s="5" t="s">
        <v>721</v>
      </c>
      <c r="L220" s="5" t="s">
        <v>728</v>
      </c>
      <c r="N220" t="s">
        <v>952</v>
      </c>
      <c r="O220" s="4">
        <v>391.64</v>
      </c>
      <c r="P220" s="4">
        <v>504.76</v>
      </c>
      <c r="Q220" s="7">
        <v>4.0000000000000001E-3</v>
      </c>
      <c r="R220" s="4">
        <v>13</v>
      </c>
    </row>
    <row r="221" spans="1:18" hidden="1" x14ac:dyDescent="0.45">
      <c r="A221" t="s">
        <v>233</v>
      </c>
      <c r="B221" s="8">
        <v>45554</v>
      </c>
      <c r="C221" s="8">
        <v>45579</v>
      </c>
      <c r="D221" s="28" t="str">
        <f t="shared" si="8"/>
        <v>QUARTER 3</v>
      </c>
      <c r="E221" s="4">
        <f t="shared" si="7"/>
        <v>25</v>
      </c>
      <c r="F221" s="5" t="s">
        <v>648</v>
      </c>
      <c r="G221" s="5" t="s">
        <v>655</v>
      </c>
      <c r="H221" s="5" t="s">
        <v>692</v>
      </c>
      <c r="I221" s="5" t="s">
        <v>705</v>
      </c>
      <c r="J221" s="5" t="s">
        <v>707</v>
      </c>
      <c r="K221" s="5" t="s">
        <v>723</v>
      </c>
      <c r="L221" s="5" t="s">
        <v>728</v>
      </c>
      <c r="N221" t="s">
        <v>953</v>
      </c>
      <c r="O221" s="4">
        <v>386.96</v>
      </c>
      <c r="P221" s="4">
        <v>937.46</v>
      </c>
      <c r="Q221" s="7">
        <v>0.26600000000000001</v>
      </c>
      <c r="R221" s="4">
        <v>41</v>
      </c>
    </row>
    <row r="222" spans="1:18" x14ac:dyDescent="0.45">
      <c r="A222" t="s">
        <v>234</v>
      </c>
      <c r="B222" s="8">
        <v>45894</v>
      </c>
      <c r="C222" s="8">
        <v>45924</v>
      </c>
      <c r="D222" s="28" t="str">
        <f t="shared" si="8"/>
        <v>QUARTER 3</v>
      </c>
      <c r="E222" s="4">
        <f t="shared" si="7"/>
        <v>30</v>
      </c>
      <c r="F222" s="5" t="s">
        <v>646</v>
      </c>
      <c r="G222" s="5" t="s">
        <v>650</v>
      </c>
      <c r="H222" s="5" t="s">
        <v>664</v>
      </c>
      <c r="I222" s="5" t="s">
        <v>704</v>
      </c>
      <c r="J222" s="5" t="s">
        <v>711</v>
      </c>
      <c r="K222" s="5" t="s">
        <v>717</v>
      </c>
      <c r="L222" s="5" t="s">
        <v>727</v>
      </c>
      <c r="N222" t="s">
        <v>954</v>
      </c>
      <c r="O222" s="4">
        <v>589.14</v>
      </c>
      <c r="P222" s="4">
        <v>1300.58</v>
      </c>
      <c r="Q222" s="7">
        <v>5.5E-2</v>
      </c>
      <c r="R222" s="4">
        <v>11</v>
      </c>
    </row>
    <row r="223" spans="1:18" hidden="1" x14ac:dyDescent="0.45">
      <c r="A223" t="s">
        <v>235</v>
      </c>
      <c r="B223" s="8">
        <v>45194</v>
      </c>
      <c r="C223" s="8">
        <v>45201</v>
      </c>
      <c r="D223" s="28" t="str">
        <f t="shared" si="8"/>
        <v>QUARTER 3</v>
      </c>
      <c r="E223" s="4">
        <f t="shared" si="7"/>
        <v>7</v>
      </c>
      <c r="F223" s="5" t="s">
        <v>648</v>
      </c>
      <c r="G223" s="5" t="s">
        <v>660</v>
      </c>
      <c r="H223" s="5" t="s">
        <v>700</v>
      </c>
      <c r="I223" s="5" t="s">
        <v>702</v>
      </c>
      <c r="J223" s="5" t="s">
        <v>709</v>
      </c>
      <c r="K223" s="5" t="s">
        <v>714</v>
      </c>
      <c r="L223" s="5" t="s">
        <v>733</v>
      </c>
      <c r="N223" t="s">
        <v>955</v>
      </c>
      <c r="O223" s="4">
        <v>145.58000000000001</v>
      </c>
      <c r="P223" s="4">
        <v>228.15</v>
      </c>
      <c r="Q223" s="7">
        <v>0.20399999999999999</v>
      </c>
      <c r="R223" s="4">
        <v>5</v>
      </c>
    </row>
    <row r="224" spans="1:18" x14ac:dyDescent="0.45">
      <c r="A224" t="s">
        <v>236</v>
      </c>
      <c r="B224" s="8">
        <v>45164</v>
      </c>
      <c r="C224" s="8">
        <v>45179</v>
      </c>
      <c r="D224" s="28" t="str">
        <f t="shared" si="8"/>
        <v>QUARTER 3</v>
      </c>
      <c r="E224" s="4">
        <f t="shared" si="7"/>
        <v>15</v>
      </c>
      <c r="F224" s="5" t="s">
        <v>646</v>
      </c>
      <c r="G224" s="5" t="s">
        <v>661</v>
      </c>
      <c r="H224" s="5" t="s">
        <v>695</v>
      </c>
      <c r="I224" s="5" t="s">
        <v>703</v>
      </c>
      <c r="J224" s="5" t="s">
        <v>711</v>
      </c>
      <c r="K224" s="5" t="s">
        <v>725</v>
      </c>
      <c r="L224" s="5" t="s">
        <v>727</v>
      </c>
      <c r="N224" t="s">
        <v>956</v>
      </c>
      <c r="O224" s="4">
        <v>241.14</v>
      </c>
      <c r="P224" s="4">
        <v>496.52</v>
      </c>
      <c r="Q224" s="7">
        <v>9.2999999999999999E-2</v>
      </c>
      <c r="R224" s="4">
        <v>10</v>
      </c>
    </row>
    <row r="225" spans="1:18" x14ac:dyDescent="0.45">
      <c r="A225" t="s">
        <v>237</v>
      </c>
      <c r="B225" s="8">
        <v>45854</v>
      </c>
      <c r="C225" s="8">
        <v>45855</v>
      </c>
      <c r="D225" s="28" t="str">
        <f t="shared" si="8"/>
        <v>QUARTER 3</v>
      </c>
      <c r="E225" s="4">
        <f t="shared" si="7"/>
        <v>1</v>
      </c>
      <c r="F225" s="5" t="s">
        <v>646</v>
      </c>
      <c r="G225" s="5" t="s">
        <v>661</v>
      </c>
      <c r="H225" s="5" t="s">
        <v>687</v>
      </c>
      <c r="I225" s="5" t="s">
        <v>705</v>
      </c>
      <c r="J225" s="5" t="s">
        <v>710</v>
      </c>
      <c r="K225" s="5" t="s">
        <v>717</v>
      </c>
      <c r="L225" s="5" t="s">
        <v>729</v>
      </c>
      <c r="N225" t="s">
        <v>957</v>
      </c>
      <c r="O225" s="4">
        <v>1198.9000000000001</v>
      </c>
      <c r="P225" s="4">
        <v>2941.2</v>
      </c>
      <c r="Q225" s="7">
        <v>5.0999999999999997E-2</v>
      </c>
      <c r="R225" s="4">
        <v>24</v>
      </c>
    </row>
    <row r="226" spans="1:18" hidden="1" x14ac:dyDescent="0.45">
      <c r="A226" t="s">
        <v>238</v>
      </c>
      <c r="B226" s="8">
        <v>45035</v>
      </c>
      <c r="C226" s="8">
        <v>45053</v>
      </c>
      <c r="D226" s="28" t="str">
        <f t="shared" si="8"/>
        <v>QUARTER 2</v>
      </c>
      <c r="E226" s="4">
        <f t="shared" si="7"/>
        <v>18</v>
      </c>
      <c r="F226" s="5" t="s">
        <v>649</v>
      </c>
      <c r="G226" s="5" t="s">
        <v>658</v>
      </c>
      <c r="H226" s="5" t="s">
        <v>674</v>
      </c>
      <c r="I226" s="5" t="s">
        <v>706</v>
      </c>
      <c r="J226" s="5" t="s">
        <v>707</v>
      </c>
      <c r="K226" s="5" t="s">
        <v>725</v>
      </c>
      <c r="L226" s="5" t="s">
        <v>731</v>
      </c>
      <c r="N226" t="s">
        <v>958</v>
      </c>
      <c r="O226" s="4">
        <v>1089.1500000000001</v>
      </c>
      <c r="P226" s="4">
        <v>1088.2</v>
      </c>
      <c r="Q226" s="7">
        <v>5.0999999999999997E-2</v>
      </c>
      <c r="R226" s="4">
        <v>15</v>
      </c>
    </row>
    <row r="227" spans="1:18" hidden="1" x14ac:dyDescent="0.45">
      <c r="A227" t="s">
        <v>239</v>
      </c>
      <c r="B227" s="8">
        <v>45279</v>
      </c>
      <c r="C227" s="8">
        <v>45280</v>
      </c>
      <c r="D227" s="28" t="str">
        <f t="shared" si="8"/>
        <v>QUARTER 4</v>
      </c>
      <c r="E227" s="4">
        <f t="shared" si="7"/>
        <v>1</v>
      </c>
      <c r="F227" s="5" t="s">
        <v>648</v>
      </c>
      <c r="G227" s="5" t="s">
        <v>655</v>
      </c>
      <c r="H227" s="5" t="s">
        <v>692</v>
      </c>
      <c r="I227" s="5" t="s">
        <v>704</v>
      </c>
      <c r="J227" s="5" t="s">
        <v>710</v>
      </c>
      <c r="K227" s="5" t="s">
        <v>713</v>
      </c>
      <c r="L227" s="5" t="s">
        <v>730</v>
      </c>
      <c r="N227" t="s">
        <v>959</v>
      </c>
      <c r="O227" s="4">
        <v>1080.43</v>
      </c>
      <c r="P227" s="4">
        <v>2529.15</v>
      </c>
      <c r="Q227" s="7">
        <v>0.14699999999999999</v>
      </c>
      <c r="R227" s="4">
        <v>10</v>
      </c>
    </row>
    <row r="228" spans="1:18" hidden="1" x14ac:dyDescent="0.45">
      <c r="A228" t="s">
        <v>240</v>
      </c>
      <c r="B228" s="8">
        <v>45137</v>
      </c>
      <c r="C228" s="8">
        <v>45145</v>
      </c>
      <c r="D228" s="28" t="str">
        <f t="shared" si="8"/>
        <v>QUARTER 3</v>
      </c>
      <c r="E228" s="4">
        <f t="shared" si="7"/>
        <v>8</v>
      </c>
      <c r="F228" s="5" t="s">
        <v>647</v>
      </c>
      <c r="G228" s="5" t="s">
        <v>652</v>
      </c>
      <c r="H228" s="5" t="s">
        <v>694</v>
      </c>
      <c r="I228" s="5" t="s">
        <v>702</v>
      </c>
      <c r="J228" s="5" t="s">
        <v>709</v>
      </c>
      <c r="K228" s="5" t="s">
        <v>720</v>
      </c>
      <c r="L228" s="5" t="s">
        <v>729</v>
      </c>
      <c r="N228" t="s">
        <v>960</v>
      </c>
      <c r="O228" s="4">
        <v>1352.44</v>
      </c>
      <c r="P228" s="4">
        <v>2698.01</v>
      </c>
      <c r="Q228" s="7">
        <v>0.13100000000000001</v>
      </c>
      <c r="R228" s="4">
        <v>13</v>
      </c>
    </row>
    <row r="229" spans="1:18" hidden="1" x14ac:dyDescent="0.45">
      <c r="A229" t="s">
        <v>241</v>
      </c>
      <c r="B229" s="8">
        <v>45203</v>
      </c>
      <c r="C229" s="8">
        <v>45228</v>
      </c>
      <c r="D229" s="28" t="str">
        <f t="shared" si="8"/>
        <v>QUARTER 4</v>
      </c>
      <c r="E229" s="4">
        <f t="shared" si="7"/>
        <v>25</v>
      </c>
      <c r="F229" s="5" t="s">
        <v>648</v>
      </c>
      <c r="G229" s="5" t="s">
        <v>660</v>
      </c>
      <c r="H229" s="5" t="s">
        <v>686</v>
      </c>
      <c r="I229" s="5" t="s">
        <v>705</v>
      </c>
      <c r="J229" s="5" t="s">
        <v>710</v>
      </c>
      <c r="K229" s="5" t="s">
        <v>719</v>
      </c>
      <c r="L229" s="5" t="s">
        <v>733</v>
      </c>
      <c r="N229" t="s">
        <v>961</v>
      </c>
      <c r="O229" s="4">
        <v>1239.8399999999999</v>
      </c>
      <c r="P229" s="4">
        <v>1482.75</v>
      </c>
      <c r="Q229" s="7">
        <v>6.7000000000000004E-2</v>
      </c>
      <c r="R229" s="4">
        <v>4</v>
      </c>
    </row>
    <row r="230" spans="1:18" hidden="1" x14ac:dyDescent="0.45">
      <c r="A230" t="s">
        <v>242</v>
      </c>
      <c r="B230" s="8">
        <v>45879</v>
      </c>
      <c r="C230" s="8">
        <v>45899</v>
      </c>
      <c r="D230" s="28" t="str">
        <f t="shared" si="8"/>
        <v>QUARTER 3</v>
      </c>
      <c r="E230" s="4">
        <f t="shared" si="7"/>
        <v>20</v>
      </c>
      <c r="F230" s="5" t="s">
        <v>648</v>
      </c>
      <c r="G230" s="5" t="s">
        <v>660</v>
      </c>
      <c r="H230" s="5" t="s">
        <v>686</v>
      </c>
      <c r="I230" s="5" t="s">
        <v>701</v>
      </c>
      <c r="J230" s="5" t="s">
        <v>709</v>
      </c>
      <c r="K230" s="5" t="s">
        <v>723</v>
      </c>
      <c r="L230" s="5" t="s">
        <v>728</v>
      </c>
      <c r="N230" t="s">
        <v>962</v>
      </c>
      <c r="O230" s="4">
        <v>933.29</v>
      </c>
      <c r="P230" s="4">
        <v>1456.81</v>
      </c>
      <c r="Q230" s="7">
        <v>0.123</v>
      </c>
      <c r="R230" s="4">
        <v>13</v>
      </c>
    </row>
    <row r="231" spans="1:18" x14ac:dyDescent="0.45">
      <c r="A231" t="s">
        <v>243</v>
      </c>
      <c r="B231" s="8">
        <v>44992</v>
      </c>
      <c r="C231" s="8">
        <v>45017</v>
      </c>
      <c r="D231" s="28" t="str">
        <f t="shared" si="8"/>
        <v>QUARTER 1</v>
      </c>
      <c r="E231" s="4">
        <f t="shared" si="7"/>
        <v>25</v>
      </c>
      <c r="F231" s="5" t="s">
        <v>646</v>
      </c>
      <c r="G231" s="5" t="s">
        <v>650</v>
      </c>
      <c r="H231" s="5" t="s">
        <v>664</v>
      </c>
      <c r="I231" s="5" t="s">
        <v>704</v>
      </c>
      <c r="J231" s="5" t="s">
        <v>709</v>
      </c>
      <c r="K231" s="5" t="s">
        <v>726</v>
      </c>
      <c r="L231" s="5" t="s">
        <v>728</v>
      </c>
      <c r="N231" t="s">
        <v>963</v>
      </c>
      <c r="O231" s="4">
        <v>1024.0999999999999</v>
      </c>
      <c r="P231" s="4">
        <v>918.19</v>
      </c>
      <c r="Q231" s="7">
        <v>0.189</v>
      </c>
      <c r="R231" s="4">
        <v>10</v>
      </c>
    </row>
    <row r="232" spans="1:18" hidden="1" x14ac:dyDescent="0.45">
      <c r="A232" t="s">
        <v>244</v>
      </c>
      <c r="B232" s="8">
        <v>45069</v>
      </c>
      <c r="C232" s="8">
        <v>45087</v>
      </c>
      <c r="D232" s="28" t="str">
        <f t="shared" si="8"/>
        <v>QUARTER 2</v>
      </c>
      <c r="E232" s="4">
        <f t="shared" si="7"/>
        <v>18</v>
      </c>
      <c r="F232" s="5" t="s">
        <v>647</v>
      </c>
      <c r="G232" s="5" t="s">
        <v>659</v>
      </c>
      <c r="H232" s="5" t="s">
        <v>685</v>
      </c>
      <c r="I232" s="5" t="s">
        <v>701</v>
      </c>
      <c r="J232" s="5" t="s">
        <v>710</v>
      </c>
      <c r="K232" s="5" t="s">
        <v>718</v>
      </c>
      <c r="L232" s="5" t="s">
        <v>727</v>
      </c>
      <c r="N232" t="s">
        <v>964</v>
      </c>
      <c r="O232" s="4">
        <v>54.62</v>
      </c>
      <c r="P232" s="4">
        <v>48.94</v>
      </c>
      <c r="Q232" s="7">
        <v>0.14799999999999999</v>
      </c>
      <c r="R232" s="4">
        <v>16</v>
      </c>
    </row>
    <row r="233" spans="1:18" hidden="1" x14ac:dyDescent="0.45">
      <c r="A233" t="s">
        <v>245</v>
      </c>
      <c r="B233" s="8">
        <v>45771</v>
      </c>
      <c r="C233" s="8">
        <v>45783</v>
      </c>
      <c r="D233" s="28" t="str">
        <f t="shared" si="8"/>
        <v>QUARTER 2</v>
      </c>
      <c r="E233" s="4">
        <f t="shared" si="7"/>
        <v>12</v>
      </c>
      <c r="F233" s="5" t="s">
        <v>648</v>
      </c>
      <c r="G233" s="5" t="s">
        <v>655</v>
      </c>
      <c r="H233" s="5" t="s">
        <v>672</v>
      </c>
      <c r="I233" s="5" t="s">
        <v>704</v>
      </c>
      <c r="J233" s="5" t="s">
        <v>708</v>
      </c>
      <c r="K233" s="5" t="s">
        <v>712</v>
      </c>
      <c r="L233" s="5" t="s">
        <v>730</v>
      </c>
      <c r="N233" t="s">
        <v>965</v>
      </c>
      <c r="O233" s="4">
        <v>394.13</v>
      </c>
      <c r="P233" s="4">
        <v>932.29</v>
      </c>
      <c r="Q233" s="7">
        <v>0.109</v>
      </c>
      <c r="R233" s="4">
        <v>7</v>
      </c>
    </row>
    <row r="234" spans="1:18" x14ac:dyDescent="0.45">
      <c r="A234" t="s">
        <v>246</v>
      </c>
      <c r="B234" s="8">
        <v>45538</v>
      </c>
      <c r="C234" s="8">
        <v>45543</v>
      </c>
      <c r="D234" s="28" t="str">
        <f t="shared" si="8"/>
        <v>QUARTER 3</v>
      </c>
      <c r="E234" s="4">
        <f t="shared" si="7"/>
        <v>5</v>
      </c>
      <c r="F234" s="5" t="s">
        <v>646</v>
      </c>
      <c r="G234" s="5" t="s">
        <v>651</v>
      </c>
      <c r="H234" s="5" t="s">
        <v>665</v>
      </c>
      <c r="I234" s="5" t="s">
        <v>705</v>
      </c>
      <c r="J234" s="5" t="s">
        <v>711</v>
      </c>
      <c r="K234" s="5" t="s">
        <v>723</v>
      </c>
      <c r="L234" s="5" t="s">
        <v>728</v>
      </c>
      <c r="N234" t="s">
        <v>966</v>
      </c>
      <c r="O234" s="4">
        <v>197.63</v>
      </c>
      <c r="P234" s="4">
        <v>325.79000000000002</v>
      </c>
      <c r="Q234" s="7">
        <v>0.11600000000000001</v>
      </c>
      <c r="R234" s="4">
        <v>10</v>
      </c>
    </row>
    <row r="235" spans="1:18" hidden="1" x14ac:dyDescent="0.45">
      <c r="A235" t="s">
        <v>247</v>
      </c>
      <c r="B235" s="8">
        <v>45540</v>
      </c>
      <c r="C235" s="8">
        <v>45560</v>
      </c>
      <c r="D235" s="28" t="str">
        <f t="shared" si="8"/>
        <v>QUARTER 3</v>
      </c>
      <c r="E235" s="4">
        <f t="shared" si="7"/>
        <v>20</v>
      </c>
      <c r="F235" s="5" t="s">
        <v>647</v>
      </c>
      <c r="G235" s="5" t="s">
        <v>652</v>
      </c>
      <c r="H235" s="5" t="s">
        <v>666</v>
      </c>
      <c r="I235" s="5" t="s">
        <v>706</v>
      </c>
      <c r="J235" s="5" t="s">
        <v>710</v>
      </c>
      <c r="K235" s="5" t="s">
        <v>726</v>
      </c>
      <c r="L235" s="5" t="s">
        <v>732</v>
      </c>
      <c r="N235" t="s">
        <v>967</v>
      </c>
      <c r="O235" s="4">
        <v>195.54</v>
      </c>
      <c r="P235" s="4">
        <v>405.97</v>
      </c>
      <c r="Q235" s="7">
        <v>0.187</v>
      </c>
      <c r="R235" s="4">
        <v>16</v>
      </c>
    </row>
    <row r="236" spans="1:18" x14ac:dyDescent="0.45">
      <c r="A236" t="s">
        <v>248</v>
      </c>
      <c r="B236" s="8">
        <v>44999</v>
      </c>
      <c r="C236" s="8">
        <v>45015</v>
      </c>
      <c r="D236" s="28" t="str">
        <f t="shared" si="8"/>
        <v>QUARTER 1</v>
      </c>
      <c r="E236" s="4">
        <f t="shared" si="7"/>
        <v>16</v>
      </c>
      <c r="F236" s="5" t="s">
        <v>646</v>
      </c>
      <c r="G236" s="5" t="s">
        <v>661</v>
      </c>
      <c r="H236" s="5" t="s">
        <v>695</v>
      </c>
      <c r="I236" s="5" t="s">
        <v>704</v>
      </c>
      <c r="J236" s="5" t="s">
        <v>710</v>
      </c>
      <c r="K236" s="5" t="s">
        <v>723</v>
      </c>
      <c r="L236" s="5" t="s">
        <v>727</v>
      </c>
      <c r="N236" t="s">
        <v>968</v>
      </c>
      <c r="O236" s="4">
        <v>1309.77</v>
      </c>
      <c r="P236" s="4">
        <v>1589.07</v>
      </c>
      <c r="Q236" s="7">
        <v>0.10199999999999999</v>
      </c>
      <c r="R236" s="4">
        <v>10</v>
      </c>
    </row>
    <row r="237" spans="1:18" hidden="1" x14ac:dyDescent="0.45">
      <c r="A237" t="s">
        <v>249</v>
      </c>
      <c r="B237" s="8">
        <v>45302</v>
      </c>
      <c r="C237" s="8">
        <v>45324</v>
      </c>
      <c r="D237" s="28" t="str">
        <f t="shared" si="8"/>
        <v>QUARTER 1</v>
      </c>
      <c r="E237" s="4">
        <f t="shared" si="7"/>
        <v>22</v>
      </c>
      <c r="F237" s="5" t="s">
        <v>647</v>
      </c>
      <c r="G237" s="5" t="s">
        <v>652</v>
      </c>
      <c r="H237" s="5" t="s">
        <v>694</v>
      </c>
      <c r="I237" s="5" t="s">
        <v>705</v>
      </c>
      <c r="J237" s="5" t="s">
        <v>708</v>
      </c>
      <c r="K237" s="26" t="s">
        <v>723</v>
      </c>
      <c r="L237" s="5" t="s">
        <v>728</v>
      </c>
      <c r="N237" t="s">
        <v>969</v>
      </c>
      <c r="O237" s="4">
        <v>1237.68</v>
      </c>
      <c r="P237" s="4">
        <v>1432.8</v>
      </c>
      <c r="Q237" s="7">
        <v>6.8000000000000005E-2</v>
      </c>
      <c r="R237" s="4">
        <v>13</v>
      </c>
    </row>
    <row r="238" spans="1:18" x14ac:dyDescent="0.45">
      <c r="A238" t="s">
        <v>250</v>
      </c>
      <c r="B238" s="8">
        <v>45548</v>
      </c>
      <c r="C238" s="8">
        <v>45567</v>
      </c>
      <c r="D238" s="28" t="str">
        <f t="shared" si="8"/>
        <v>QUARTER 3</v>
      </c>
      <c r="E238" s="4">
        <f t="shared" si="7"/>
        <v>19</v>
      </c>
      <c r="F238" s="5" t="s">
        <v>646</v>
      </c>
      <c r="G238" s="5" t="s">
        <v>650</v>
      </c>
      <c r="H238" s="5" t="s">
        <v>675</v>
      </c>
      <c r="I238" s="5" t="s">
        <v>705</v>
      </c>
      <c r="J238" s="5" t="s">
        <v>707</v>
      </c>
      <c r="K238" s="5" t="s">
        <v>724</v>
      </c>
      <c r="L238" s="5" t="s">
        <v>730</v>
      </c>
      <c r="N238" t="s">
        <v>970</v>
      </c>
      <c r="O238" s="4">
        <v>1338.99</v>
      </c>
      <c r="P238" s="4">
        <v>1765.76</v>
      </c>
      <c r="Q238" s="7">
        <v>0.126</v>
      </c>
      <c r="R238" s="4">
        <v>24</v>
      </c>
    </row>
    <row r="239" spans="1:18" hidden="1" x14ac:dyDescent="0.45">
      <c r="A239" t="s">
        <v>251</v>
      </c>
      <c r="B239" s="8">
        <v>45855</v>
      </c>
      <c r="C239" s="8">
        <v>45861</v>
      </c>
      <c r="D239" s="28" t="str">
        <f t="shared" si="8"/>
        <v>QUARTER 3</v>
      </c>
      <c r="E239" s="4">
        <f t="shared" si="7"/>
        <v>6</v>
      </c>
      <c r="F239" s="5" t="s">
        <v>648</v>
      </c>
      <c r="G239" s="5" t="s">
        <v>653</v>
      </c>
      <c r="H239" s="5" t="s">
        <v>688</v>
      </c>
      <c r="I239" s="5" t="s">
        <v>704</v>
      </c>
      <c r="J239" s="5" t="s">
        <v>708</v>
      </c>
      <c r="K239" s="5" t="s">
        <v>722</v>
      </c>
      <c r="L239" s="5" t="s">
        <v>727</v>
      </c>
      <c r="N239" t="s">
        <v>971</v>
      </c>
      <c r="O239" s="4">
        <v>1364.89</v>
      </c>
      <c r="P239" s="4">
        <v>2757.54</v>
      </c>
      <c r="Q239" s="7">
        <v>0.17199999999999999</v>
      </c>
      <c r="R239" s="4">
        <v>61</v>
      </c>
    </row>
    <row r="240" spans="1:18" hidden="1" x14ac:dyDescent="0.45">
      <c r="A240" t="s">
        <v>252</v>
      </c>
      <c r="B240" s="8">
        <v>45258</v>
      </c>
      <c r="C240" s="8">
        <v>45267</v>
      </c>
      <c r="D240" s="28" t="str">
        <f t="shared" si="8"/>
        <v>QUARTER 4</v>
      </c>
      <c r="E240" s="4">
        <f t="shared" si="7"/>
        <v>9</v>
      </c>
      <c r="F240" s="5" t="s">
        <v>647</v>
      </c>
      <c r="G240" s="5" t="s">
        <v>654</v>
      </c>
      <c r="H240" s="5" t="s">
        <v>680</v>
      </c>
      <c r="I240" s="5" t="s">
        <v>706</v>
      </c>
      <c r="J240" s="5" t="s">
        <v>709</v>
      </c>
      <c r="K240" s="5" t="s">
        <v>716</v>
      </c>
      <c r="L240" s="5" t="s">
        <v>730</v>
      </c>
      <c r="N240" t="s">
        <v>972</v>
      </c>
      <c r="O240" s="4">
        <v>699.33</v>
      </c>
      <c r="P240" s="4">
        <v>873.75</v>
      </c>
      <c r="Q240" s="7">
        <v>0.23499999999999999</v>
      </c>
      <c r="R240" s="4">
        <v>10</v>
      </c>
    </row>
    <row r="241" spans="1:18" hidden="1" x14ac:dyDescent="0.45">
      <c r="A241" t="s">
        <v>253</v>
      </c>
      <c r="B241" s="8">
        <v>45381</v>
      </c>
      <c r="C241" s="8">
        <v>45406</v>
      </c>
      <c r="D241" s="28" t="str">
        <f t="shared" si="8"/>
        <v>QUARTER 1</v>
      </c>
      <c r="E241" s="4">
        <f t="shared" si="7"/>
        <v>25</v>
      </c>
      <c r="F241" s="5" t="s">
        <v>648</v>
      </c>
      <c r="G241" s="5" t="s">
        <v>660</v>
      </c>
      <c r="H241" s="5" t="s">
        <v>697</v>
      </c>
      <c r="I241" s="5" t="s">
        <v>703</v>
      </c>
      <c r="J241" s="5" t="s">
        <v>708</v>
      </c>
      <c r="K241" s="5" t="s">
        <v>715</v>
      </c>
      <c r="L241" s="5" t="s">
        <v>731</v>
      </c>
      <c r="N241" t="s">
        <v>973</v>
      </c>
      <c r="O241" s="4">
        <v>160.82</v>
      </c>
      <c r="P241" s="4">
        <v>258.52</v>
      </c>
      <c r="Q241" s="7">
        <v>0.13</v>
      </c>
      <c r="R241" s="4">
        <v>17</v>
      </c>
    </row>
    <row r="242" spans="1:18" hidden="1" x14ac:dyDescent="0.45">
      <c r="A242" t="s">
        <v>254</v>
      </c>
      <c r="B242" s="8">
        <v>45188</v>
      </c>
      <c r="C242" s="8">
        <v>45207</v>
      </c>
      <c r="D242" s="28" t="str">
        <f t="shared" si="8"/>
        <v>QUARTER 3</v>
      </c>
      <c r="E242" s="4">
        <f t="shared" si="7"/>
        <v>19</v>
      </c>
      <c r="F242" s="5" t="s">
        <v>647</v>
      </c>
      <c r="G242" s="5" t="s">
        <v>654</v>
      </c>
      <c r="H242" s="5" t="s">
        <v>668</v>
      </c>
      <c r="I242" s="5" t="s">
        <v>702</v>
      </c>
      <c r="J242" s="5" t="s">
        <v>711</v>
      </c>
      <c r="K242" s="5" t="s">
        <v>713</v>
      </c>
      <c r="L242" s="5" t="s">
        <v>728</v>
      </c>
      <c r="N242" t="s">
        <v>974</v>
      </c>
      <c r="O242" s="4">
        <v>385.32</v>
      </c>
      <c r="P242" s="4">
        <v>606.76</v>
      </c>
      <c r="Q242" s="7">
        <v>8.5999999999999993E-2</v>
      </c>
      <c r="R242" s="4">
        <v>8</v>
      </c>
    </row>
    <row r="243" spans="1:18" hidden="1" x14ac:dyDescent="0.45">
      <c r="A243" t="s">
        <v>255</v>
      </c>
      <c r="B243" s="8">
        <v>45793</v>
      </c>
      <c r="C243" s="8">
        <v>45804</v>
      </c>
      <c r="D243" s="28" t="str">
        <f t="shared" si="8"/>
        <v>QUARTER 2</v>
      </c>
      <c r="E243" s="4">
        <f t="shared" si="7"/>
        <v>11</v>
      </c>
      <c r="F243" s="5" t="s">
        <v>647</v>
      </c>
      <c r="G243" s="5" t="s">
        <v>659</v>
      </c>
      <c r="H243" s="5" t="s">
        <v>699</v>
      </c>
      <c r="I243" s="5" t="s">
        <v>706</v>
      </c>
      <c r="J243" s="5" t="s">
        <v>708</v>
      </c>
      <c r="K243" s="5" t="s">
        <v>721</v>
      </c>
      <c r="L243" s="5" t="s">
        <v>730</v>
      </c>
      <c r="N243" t="s">
        <v>975</v>
      </c>
      <c r="O243" s="4">
        <v>918.12</v>
      </c>
      <c r="P243" s="4">
        <v>1337.69</v>
      </c>
      <c r="Q243" s="7">
        <v>9.5000000000000001E-2</v>
      </c>
      <c r="R243" s="4">
        <v>8</v>
      </c>
    </row>
    <row r="244" spans="1:18" hidden="1" x14ac:dyDescent="0.45">
      <c r="A244" t="s">
        <v>256</v>
      </c>
      <c r="B244" s="8">
        <v>45871</v>
      </c>
      <c r="C244" s="8">
        <v>45877</v>
      </c>
      <c r="D244" s="28" t="str">
        <f t="shared" si="8"/>
        <v>QUARTER 3</v>
      </c>
      <c r="E244" s="4">
        <f t="shared" si="7"/>
        <v>6</v>
      </c>
      <c r="F244" s="5" t="s">
        <v>647</v>
      </c>
      <c r="G244" s="5" t="s">
        <v>652</v>
      </c>
      <c r="H244" s="5" t="s">
        <v>666</v>
      </c>
      <c r="I244" s="5" t="s">
        <v>704</v>
      </c>
      <c r="J244" s="5" t="s">
        <v>711</v>
      </c>
      <c r="K244" s="5" t="s">
        <v>725</v>
      </c>
      <c r="L244" s="5" t="s">
        <v>731</v>
      </c>
      <c r="N244" t="s">
        <v>976</v>
      </c>
      <c r="O244" s="4">
        <v>1225.94</v>
      </c>
      <c r="P244" s="4">
        <v>1793.08</v>
      </c>
      <c r="Q244" s="7">
        <v>0.13600000000000001</v>
      </c>
      <c r="R244" s="4">
        <v>22</v>
      </c>
    </row>
    <row r="245" spans="1:18" hidden="1" x14ac:dyDescent="0.45">
      <c r="A245" t="s">
        <v>257</v>
      </c>
      <c r="B245" s="8">
        <v>45630</v>
      </c>
      <c r="C245" s="8">
        <v>45638</v>
      </c>
      <c r="D245" s="28" t="str">
        <f t="shared" si="8"/>
        <v>QUARTER 4</v>
      </c>
      <c r="E245" s="4">
        <f t="shared" si="7"/>
        <v>8</v>
      </c>
      <c r="F245" s="5" t="s">
        <v>649</v>
      </c>
      <c r="G245" s="5" t="s">
        <v>656</v>
      </c>
      <c r="H245" s="5" t="s">
        <v>698</v>
      </c>
      <c r="I245" s="5" t="s">
        <v>706</v>
      </c>
      <c r="J245" s="5" t="s">
        <v>709</v>
      </c>
      <c r="K245" s="5" t="s">
        <v>717</v>
      </c>
      <c r="L245" s="5" t="s">
        <v>728</v>
      </c>
      <c r="N245" t="s">
        <v>977</v>
      </c>
      <c r="O245" s="4">
        <v>72.06</v>
      </c>
      <c r="P245" s="4">
        <v>122.74</v>
      </c>
      <c r="Q245" s="7">
        <v>0.23799999999999999</v>
      </c>
      <c r="R245" s="4">
        <v>8</v>
      </c>
    </row>
    <row r="246" spans="1:18" hidden="1" x14ac:dyDescent="0.45">
      <c r="A246" t="s">
        <v>258</v>
      </c>
      <c r="B246" s="8">
        <v>45035</v>
      </c>
      <c r="C246" s="8">
        <v>45044</v>
      </c>
      <c r="D246" s="28" t="str">
        <f t="shared" si="8"/>
        <v>QUARTER 2</v>
      </c>
      <c r="E246" s="4">
        <f t="shared" si="7"/>
        <v>9</v>
      </c>
      <c r="F246" s="5" t="s">
        <v>648</v>
      </c>
      <c r="G246" s="5" t="s">
        <v>655</v>
      </c>
      <c r="H246" s="5" t="s">
        <v>692</v>
      </c>
      <c r="I246" s="5" t="s">
        <v>701</v>
      </c>
      <c r="J246" s="5" t="s">
        <v>710</v>
      </c>
      <c r="K246" s="5" t="s">
        <v>724</v>
      </c>
      <c r="L246" s="5" t="s">
        <v>730</v>
      </c>
      <c r="N246" t="s">
        <v>978</v>
      </c>
      <c r="O246" s="4">
        <v>1013.54</v>
      </c>
      <c r="P246" s="4">
        <v>927.93</v>
      </c>
      <c r="Q246" s="7">
        <v>0.17499999999999999</v>
      </c>
      <c r="R246" s="4">
        <v>16</v>
      </c>
    </row>
    <row r="247" spans="1:18" x14ac:dyDescent="0.45">
      <c r="A247" t="s">
        <v>259</v>
      </c>
      <c r="B247" s="8">
        <v>45357</v>
      </c>
      <c r="C247" s="8">
        <v>45377</v>
      </c>
      <c r="D247" s="28" t="str">
        <f t="shared" si="8"/>
        <v>QUARTER 1</v>
      </c>
      <c r="E247" s="4">
        <f t="shared" si="7"/>
        <v>20</v>
      </c>
      <c r="F247" s="5" t="s">
        <v>646</v>
      </c>
      <c r="G247" s="5" t="s">
        <v>651</v>
      </c>
      <c r="H247" s="5" t="s">
        <v>663</v>
      </c>
      <c r="I247" s="5" t="s">
        <v>704</v>
      </c>
      <c r="J247" s="5" t="s">
        <v>709</v>
      </c>
      <c r="K247" s="5" t="s">
        <v>714</v>
      </c>
      <c r="L247" s="5" t="s">
        <v>730</v>
      </c>
      <c r="N247" t="s">
        <v>979</v>
      </c>
      <c r="O247" s="4">
        <v>65.64</v>
      </c>
      <c r="P247" s="4">
        <v>151.88</v>
      </c>
      <c r="Q247" s="7">
        <v>0.16700000000000001</v>
      </c>
      <c r="R247" s="4">
        <v>23</v>
      </c>
    </row>
    <row r="248" spans="1:18" hidden="1" x14ac:dyDescent="0.45">
      <c r="A248" t="s">
        <v>260</v>
      </c>
      <c r="B248" s="8">
        <v>45338</v>
      </c>
      <c r="C248" s="8">
        <v>45355</v>
      </c>
      <c r="D248" s="28" t="str">
        <f t="shared" si="8"/>
        <v>QUARTER 1</v>
      </c>
      <c r="E248" s="4">
        <f t="shared" si="7"/>
        <v>17</v>
      </c>
      <c r="F248" s="5" t="s">
        <v>648</v>
      </c>
      <c r="G248" s="5" t="s">
        <v>653</v>
      </c>
      <c r="H248" s="5" t="s">
        <v>681</v>
      </c>
      <c r="I248" s="5" t="s">
        <v>703</v>
      </c>
      <c r="J248" s="5" t="s">
        <v>707</v>
      </c>
      <c r="K248" s="5" t="s">
        <v>726</v>
      </c>
      <c r="L248" s="5" t="s">
        <v>731</v>
      </c>
      <c r="N248" t="s">
        <v>980</v>
      </c>
      <c r="O248" s="4">
        <v>1350.98</v>
      </c>
      <c r="P248" s="4">
        <v>2210.4</v>
      </c>
      <c r="Q248" s="7">
        <v>0.26300000000000001</v>
      </c>
      <c r="R248" s="4">
        <v>6</v>
      </c>
    </row>
    <row r="249" spans="1:18" hidden="1" x14ac:dyDescent="0.45">
      <c r="A249" t="s">
        <v>261</v>
      </c>
      <c r="B249" s="8">
        <v>45769</v>
      </c>
      <c r="C249" s="8">
        <v>45779</v>
      </c>
      <c r="D249" s="28" t="str">
        <f t="shared" si="8"/>
        <v>QUARTER 2</v>
      </c>
      <c r="E249" s="4">
        <f t="shared" si="7"/>
        <v>10</v>
      </c>
      <c r="F249" s="5" t="s">
        <v>649</v>
      </c>
      <c r="G249" s="5" t="s">
        <v>656</v>
      </c>
      <c r="H249" s="5" t="s">
        <v>671</v>
      </c>
      <c r="I249" s="5" t="s">
        <v>701</v>
      </c>
      <c r="J249" s="5" t="s">
        <v>709</v>
      </c>
      <c r="K249" s="5" t="s">
        <v>712</v>
      </c>
      <c r="L249" s="5" t="s">
        <v>732</v>
      </c>
      <c r="N249" t="s">
        <v>981</v>
      </c>
      <c r="O249" s="4">
        <v>20.149999999999999</v>
      </c>
      <c r="P249" s="4">
        <v>39.74</v>
      </c>
      <c r="Q249" s="7">
        <v>0.151</v>
      </c>
      <c r="R249" s="4">
        <v>18</v>
      </c>
    </row>
    <row r="250" spans="1:18" x14ac:dyDescent="0.45">
      <c r="A250" t="s">
        <v>262</v>
      </c>
      <c r="B250" s="8">
        <v>45604</v>
      </c>
      <c r="C250" s="8">
        <v>45604</v>
      </c>
      <c r="D250" s="28" t="str">
        <f t="shared" si="8"/>
        <v>QUARTER 4</v>
      </c>
      <c r="E250" s="4">
        <f t="shared" si="7"/>
        <v>0</v>
      </c>
      <c r="F250" s="5" t="s">
        <v>646</v>
      </c>
      <c r="G250" s="5" t="s">
        <v>650</v>
      </c>
      <c r="H250" s="5" t="s">
        <v>678</v>
      </c>
      <c r="I250" s="5" t="s">
        <v>706</v>
      </c>
      <c r="J250" s="5" t="s">
        <v>709</v>
      </c>
      <c r="K250" s="5" t="s">
        <v>724</v>
      </c>
      <c r="L250" s="5" t="s">
        <v>729</v>
      </c>
      <c r="N250" t="s">
        <v>982</v>
      </c>
      <c r="O250" s="4">
        <v>803.28</v>
      </c>
      <c r="P250" s="4">
        <v>1009</v>
      </c>
      <c r="Q250" s="7">
        <v>0.11</v>
      </c>
      <c r="R250" s="4">
        <v>4</v>
      </c>
    </row>
    <row r="251" spans="1:18" hidden="1" x14ac:dyDescent="0.45">
      <c r="A251" t="s">
        <v>263</v>
      </c>
      <c r="B251" s="8">
        <v>45912</v>
      </c>
      <c r="C251" s="8">
        <v>45930</v>
      </c>
      <c r="D251" s="28" t="str">
        <f t="shared" si="8"/>
        <v>QUARTER 3</v>
      </c>
      <c r="E251" s="4">
        <f t="shared" si="7"/>
        <v>18</v>
      </c>
      <c r="F251" s="5" t="s">
        <v>647</v>
      </c>
      <c r="G251" s="5" t="s">
        <v>652</v>
      </c>
      <c r="H251" s="5" t="s">
        <v>694</v>
      </c>
      <c r="I251" s="5" t="s">
        <v>703</v>
      </c>
      <c r="J251" s="5" t="s">
        <v>709</v>
      </c>
      <c r="K251" s="5" t="s">
        <v>721</v>
      </c>
      <c r="L251" s="5" t="s">
        <v>732</v>
      </c>
      <c r="N251" t="s">
        <v>983</v>
      </c>
      <c r="O251" s="4">
        <v>1212.99</v>
      </c>
      <c r="P251" s="4">
        <v>1653.64</v>
      </c>
      <c r="Q251" s="7">
        <v>0.107</v>
      </c>
      <c r="R251" s="4">
        <v>8</v>
      </c>
    </row>
    <row r="252" spans="1:18" hidden="1" x14ac:dyDescent="0.45">
      <c r="A252" t="s">
        <v>264</v>
      </c>
      <c r="B252" s="8">
        <v>45537</v>
      </c>
      <c r="C252" s="8">
        <v>45543</v>
      </c>
      <c r="D252" s="28" t="str">
        <f t="shared" si="8"/>
        <v>QUARTER 3</v>
      </c>
      <c r="E252" s="4">
        <f t="shared" si="7"/>
        <v>6</v>
      </c>
      <c r="F252" s="5" t="s">
        <v>648</v>
      </c>
      <c r="G252" s="5" t="s">
        <v>660</v>
      </c>
      <c r="H252" s="5" t="s">
        <v>697</v>
      </c>
      <c r="I252" s="5" t="s">
        <v>704</v>
      </c>
      <c r="J252" s="5" t="s">
        <v>711</v>
      </c>
      <c r="K252" s="5" t="s">
        <v>722</v>
      </c>
      <c r="L252" s="5" t="s">
        <v>727</v>
      </c>
      <c r="N252" t="s">
        <v>984</v>
      </c>
      <c r="O252" s="4">
        <v>462.94</v>
      </c>
      <c r="P252" s="4">
        <v>1015.7</v>
      </c>
      <c r="Q252" s="7">
        <v>0.14299999999999999</v>
      </c>
      <c r="R252" s="4">
        <v>14</v>
      </c>
    </row>
    <row r="253" spans="1:18" hidden="1" x14ac:dyDescent="0.45">
      <c r="A253" t="s">
        <v>265</v>
      </c>
      <c r="B253" s="8">
        <v>44989</v>
      </c>
      <c r="C253" s="8">
        <v>45009</v>
      </c>
      <c r="D253" s="28" t="str">
        <f t="shared" si="8"/>
        <v>QUARTER 1</v>
      </c>
      <c r="E253" s="4">
        <f t="shared" si="7"/>
        <v>20</v>
      </c>
      <c r="F253" s="5" t="s">
        <v>648</v>
      </c>
      <c r="G253" s="5" t="s">
        <v>653</v>
      </c>
      <c r="H253" s="5" t="s">
        <v>681</v>
      </c>
      <c r="I253" s="5" t="s">
        <v>704</v>
      </c>
      <c r="J253" s="5" t="s">
        <v>710</v>
      </c>
      <c r="K253" s="5" t="s">
        <v>714</v>
      </c>
      <c r="L253" s="5" t="s">
        <v>731</v>
      </c>
      <c r="N253" t="s">
        <v>985</v>
      </c>
      <c r="O253" s="4">
        <v>481.71</v>
      </c>
      <c r="P253" s="4">
        <v>912.45</v>
      </c>
      <c r="Q253" s="7">
        <v>0.20300000000000001</v>
      </c>
      <c r="R253" s="4">
        <v>24</v>
      </c>
    </row>
    <row r="254" spans="1:18" hidden="1" x14ac:dyDescent="0.45">
      <c r="A254" t="s">
        <v>266</v>
      </c>
      <c r="B254" s="8">
        <v>45366</v>
      </c>
      <c r="C254" s="8">
        <v>45391</v>
      </c>
      <c r="D254" s="28" t="str">
        <f t="shared" si="8"/>
        <v>QUARTER 1</v>
      </c>
      <c r="E254" s="4">
        <f t="shared" si="7"/>
        <v>25</v>
      </c>
      <c r="F254" s="5" t="s">
        <v>648</v>
      </c>
      <c r="G254" s="5" t="s">
        <v>653</v>
      </c>
      <c r="H254" s="5" t="s">
        <v>688</v>
      </c>
      <c r="I254" s="5" t="s">
        <v>704</v>
      </c>
      <c r="J254" s="5" t="s">
        <v>708</v>
      </c>
      <c r="K254" s="5" t="s">
        <v>721</v>
      </c>
      <c r="L254" s="5" t="s">
        <v>732</v>
      </c>
      <c r="N254" t="s">
        <v>986</v>
      </c>
      <c r="O254" s="4">
        <v>648.64</v>
      </c>
      <c r="P254" s="4">
        <v>815.19</v>
      </c>
      <c r="Q254" s="7">
        <v>0.22500000000000001</v>
      </c>
      <c r="R254" s="4">
        <v>28</v>
      </c>
    </row>
    <row r="255" spans="1:18" hidden="1" x14ac:dyDescent="0.45">
      <c r="A255" t="s">
        <v>267</v>
      </c>
      <c r="B255" s="8">
        <v>45502</v>
      </c>
      <c r="C255" s="8">
        <v>45504</v>
      </c>
      <c r="D255" s="28" t="str">
        <f t="shared" si="8"/>
        <v>QUARTER 3</v>
      </c>
      <c r="E255" s="4">
        <f t="shared" si="7"/>
        <v>2</v>
      </c>
      <c r="F255" s="5" t="s">
        <v>648</v>
      </c>
      <c r="G255" s="5" t="s">
        <v>660</v>
      </c>
      <c r="H255" s="5" t="s">
        <v>700</v>
      </c>
      <c r="I255" s="5" t="s">
        <v>702</v>
      </c>
      <c r="J255" s="5" t="s">
        <v>709</v>
      </c>
      <c r="K255" s="5" t="s">
        <v>714</v>
      </c>
      <c r="L255" s="5" t="s">
        <v>728</v>
      </c>
      <c r="N255" t="s">
        <v>987</v>
      </c>
      <c r="O255" s="4">
        <v>798.97</v>
      </c>
      <c r="P255" s="4">
        <v>1814.06</v>
      </c>
      <c r="Q255" s="7">
        <v>0.122</v>
      </c>
      <c r="R255" s="4">
        <v>16</v>
      </c>
    </row>
    <row r="256" spans="1:18" hidden="1" x14ac:dyDescent="0.45">
      <c r="A256" t="s">
        <v>268</v>
      </c>
      <c r="B256" s="8">
        <v>45592</v>
      </c>
      <c r="C256" s="8">
        <v>45616</v>
      </c>
      <c r="D256" s="28" t="str">
        <f t="shared" si="8"/>
        <v>QUARTER 4</v>
      </c>
      <c r="E256" s="4">
        <f t="shared" si="7"/>
        <v>24</v>
      </c>
      <c r="F256" s="5" t="s">
        <v>647</v>
      </c>
      <c r="G256" s="5" t="s">
        <v>652</v>
      </c>
      <c r="H256" s="5" t="s">
        <v>694</v>
      </c>
      <c r="I256" s="5" t="s">
        <v>703</v>
      </c>
      <c r="J256" s="5" t="s">
        <v>708</v>
      </c>
      <c r="K256" s="5" t="s">
        <v>722</v>
      </c>
      <c r="L256" s="5" t="s">
        <v>732</v>
      </c>
      <c r="N256" t="s">
        <v>988</v>
      </c>
      <c r="O256" s="4">
        <v>317.25</v>
      </c>
      <c r="P256" s="4">
        <v>758.92</v>
      </c>
      <c r="Q256" s="7">
        <v>5.2999999999999999E-2</v>
      </c>
      <c r="R256" s="4">
        <v>9</v>
      </c>
    </row>
    <row r="257" spans="1:18" hidden="1" x14ac:dyDescent="0.45">
      <c r="A257" t="s">
        <v>269</v>
      </c>
      <c r="B257" s="8">
        <v>45411</v>
      </c>
      <c r="C257" s="8">
        <v>45431</v>
      </c>
      <c r="D257" s="28" t="str">
        <f t="shared" si="8"/>
        <v>QUARTER 2</v>
      </c>
      <c r="E257" s="4">
        <f t="shared" si="7"/>
        <v>20</v>
      </c>
      <c r="F257" s="5" t="s">
        <v>649</v>
      </c>
      <c r="G257" s="5" t="s">
        <v>656</v>
      </c>
      <c r="H257" s="5" t="s">
        <v>698</v>
      </c>
      <c r="I257" s="5" t="s">
        <v>706</v>
      </c>
      <c r="J257" s="5" t="s">
        <v>709</v>
      </c>
      <c r="K257" s="5" t="s">
        <v>712</v>
      </c>
      <c r="L257" s="5" t="s">
        <v>731</v>
      </c>
      <c r="N257" t="s">
        <v>989</v>
      </c>
      <c r="O257" s="4">
        <v>668.97</v>
      </c>
      <c r="P257" s="4">
        <v>1667.44</v>
      </c>
      <c r="Q257" s="7">
        <v>3.4000000000000002E-2</v>
      </c>
      <c r="R257" s="4">
        <v>15</v>
      </c>
    </row>
    <row r="258" spans="1:18" hidden="1" x14ac:dyDescent="0.45">
      <c r="A258" t="s">
        <v>270</v>
      </c>
      <c r="B258" s="8">
        <v>45204</v>
      </c>
      <c r="C258" s="8">
        <v>45205</v>
      </c>
      <c r="D258" s="28" t="str">
        <f t="shared" si="8"/>
        <v>QUARTER 4</v>
      </c>
      <c r="E258" s="4">
        <f t="shared" ref="E258:E321" si="9">(C258-B258)</f>
        <v>1</v>
      </c>
      <c r="F258" s="5" t="s">
        <v>647</v>
      </c>
      <c r="G258" s="5" t="s">
        <v>654</v>
      </c>
      <c r="H258" s="5" t="s">
        <v>668</v>
      </c>
      <c r="I258" s="5" t="s">
        <v>703</v>
      </c>
      <c r="J258" s="5" t="s">
        <v>708</v>
      </c>
      <c r="K258" s="5" t="s">
        <v>714</v>
      </c>
      <c r="L258" s="5" t="s">
        <v>727</v>
      </c>
      <c r="N258" t="s">
        <v>990</v>
      </c>
      <c r="O258" s="4">
        <v>1470.26</v>
      </c>
      <c r="P258" s="4">
        <v>2562.5500000000002</v>
      </c>
      <c r="Q258" s="7">
        <v>0.17299999999999999</v>
      </c>
      <c r="R258" s="4">
        <v>9</v>
      </c>
    </row>
    <row r="259" spans="1:18" hidden="1" x14ac:dyDescent="0.45">
      <c r="A259" t="s">
        <v>271</v>
      </c>
      <c r="B259" s="8">
        <v>45035</v>
      </c>
      <c r="C259" s="8">
        <v>45053</v>
      </c>
      <c r="D259" s="28" t="str">
        <f t="shared" ref="D259:D322" si="10">IF(AND(MONTH(B259)&gt;=1,MONTH(B259)&lt;=3),"QUARTER 1",IF(AND(MONTH(B259)&gt;=4,MONTH(B259)&lt;=6),"QUARTER 2",IF(AND(MONTH(B259)&gt;=7,MONTH(B259)&lt;=9),"QUARTER 3",IF(AND(MONTH(B259)&gt;=10,MONTH(B259)&lt;=12),"QUARTER 4"))))</f>
        <v>QUARTER 2</v>
      </c>
      <c r="E259" s="4">
        <f t="shared" si="9"/>
        <v>18</v>
      </c>
      <c r="F259" s="5" t="s">
        <v>649</v>
      </c>
      <c r="G259" s="5" t="s">
        <v>658</v>
      </c>
      <c r="H259" s="5" t="s">
        <v>683</v>
      </c>
      <c r="I259" s="5" t="s">
        <v>703</v>
      </c>
      <c r="J259" s="5" t="s">
        <v>711</v>
      </c>
      <c r="K259" s="5" t="s">
        <v>722</v>
      </c>
      <c r="L259" s="5" t="s">
        <v>729</v>
      </c>
      <c r="N259" t="s">
        <v>991</v>
      </c>
      <c r="O259" s="4">
        <v>516.96</v>
      </c>
      <c r="P259" s="4">
        <v>745.38</v>
      </c>
      <c r="Q259" s="7">
        <v>0.19700000000000001</v>
      </c>
      <c r="R259" s="4">
        <v>4</v>
      </c>
    </row>
    <row r="260" spans="1:18" hidden="1" x14ac:dyDescent="0.45">
      <c r="A260" t="s">
        <v>272</v>
      </c>
      <c r="B260" s="8">
        <v>45835</v>
      </c>
      <c r="C260" s="8">
        <v>45843</v>
      </c>
      <c r="D260" s="28" t="str">
        <f t="shared" si="10"/>
        <v>QUARTER 2</v>
      </c>
      <c r="E260" s="4">
        <f t="shared" si="9"/>
        <v>8</v>
      </c>
      <c r="F260" s="5" t="s">
        <v>649</v>
      </c>
      <c r="G260" s="5" t="s">
        <v>656</v>
      </c>
      <c r="H260" s="5" t="s">
        <v>684</v>
      </c>
      <c r="I260" s="5" t="s">
        <v>705</v>
      </c>
      <c r="J260" s="5" t="s">
        <v>711</v>
      </c>
      <c r="K260" s="5" t="s">
        <v>715</v>
      </c>
      <c r="L260" s="5" t="s">
        <v>732</v>
      </c>
      <c r="N260" t="s">
        <v>992</v>
      </c>
      <c r="O260" s="4">
        <v>314.93</v>
      </c>
      <c r="P260" s="4">
        <v>687.95</v>
      </c>
      <c r="Q260" s="7">
        <v>0.20499999999999999</v>
      </c>
      <c r="R260" s="4">
        <v>8</v>
      </c>
    </row>
    <row r="261" spans="1:18" hidden="1" x14ac:dyDescent="0.45">
      <c r="A261" t="s">
        <v>273</v>
      </c>
      <c r="B261" s="8">
        <v>45210</v>
      </c>
      <c r="C261" s="8">
        <v>45212</v>
      </c>
      <c r="D261" s="28" t="str">
        <f t="shared" si="10"/>
        <v>QUARTER 4</v>
      </c>
      <c r="E261" s="4">
        <f t="shared" si="9"/>
        <v>2</v>
      </c>
      <c r="F261" s="5" t="s">
        <v>648</v>
      </c>
      <c r="G261" s="5" t="s">
        <v>655</v>
      </c>
      <c r="H261" s="5" t="s">
        <v>672</v>
      </c>
      <c r="I261" s="5" t="s">
        <v>704</v>
      </c>
      <c r="J261" s="5" t="s">
        <v>710</v>
      </c>
      <c r="K261" s="26" t="s">
        <v>716</v>
      </c>
      <c r="L261" s="5" t="s">
        <v>733</v>
      </c>
      <c r="N261" t="s">
        <v>993</v>
      </c>
      <c r="O261" s="4">
        <v>715.94</v>
      </c>
      <c r="P261" s="4">
        <v>550.07000000000005</v>
      </c>
      <c r="Q261" s="7">
        <v>0.14000000000000001</v>
      </c>
      <c r="R261" s="4">
        <v>16</v>
      </c>
    </row>
    <row r="262" spans="1:18" x14ac:dyDescent="0.45">
      <c r="A262" t="s">
        <v>274</v>
      </c>
      <c r="B262" s="8">
        <v>45066</v>
      </c>
      <c r="C262" s="8">
        <v>45084</v>
      </c>
      <c r="D262" s="28" t="str">
        <f t="shared" si="10"/>
        <v>QUARTER 2</v>
      </c>
      <c r="E262" s="4">
        <f t="shared" si="9"/>
        <v>18</v>
      </c>
      <c r="F262" s="5" t="s">
        <v>646</v>
      </c>
      <c r="G262" s="5" t="s">
        <v>651</v>
      </c>
      <c r="H262" s="5" t="s">
        <v>663</v>
      </c>
      <c r="I262" s="5" t="s">
        <v>706</v>
      </c>
      <c r="J262" s="5" t="s">
        <v>710</v>
      </c>
      <c r="K262" s="5" t="s">
        <v>718</v>
      </c>
      <c r="L262" s="5" t="s">
        <v>727</v>
      </c>
      <c r="N262" t="s">
        <v>994</v>
      </c>
      <c r="O262" s="4">
        <v>1120.06</v>
      </c>
      <c r="P262" s="4">
        <v>2068.21</v>
      </c>
      <c r="Q262" s="7">
        <v>7.8E-2</v>
      </c>
      <c r="R262" s="4">
        <v>12</v>
      </c>
    </row>
    <row r="263" spans="1:18" hidden="1" x14ac:dyDescent="0.45">
      <c r="A263" t="s">
        <v>275</v>
      </c>
      <c r="B263" s="8">
        <v>45073</v>
      </c>
      <c r="C263" s="8">
        <v>45096</v>
      </c>
      <c r="D263" s="28" t="str">
        <f t="shared" si="10"/>
        <v>QUARTER 2</v>
      </c>
      <c r="E263" s="4">
        <f t="shared" si="9"/>
        <v>23</v>
      </c>
      <c r="F263" s="5" t="s">
        <v>649</v>
      </c>
      <c r="G263" s="5" t="s">
        <v>656</v>
      </c>
      <c r="H263" s="5" t="s">
        <v>671</v>
      </c>
      <c r="I263" s="5" t="s">
        <v>702</v>
      </c>
      <c r="J263" s="5" t="s">
        <v>707</v>
      </c>
      <c r="K263" s="5" t="s">
        <v>719</v>
      </c>
      <c r="L263" s="5" t="s">
        <v>733</v>
      </c>
      <c r="N263" t="s">
        <v>995</v>
      </c>
      <c r="O263" s="4">
        <v>1471.58</v>
      </c>
      <c r="P263" s="4">
        <v>2576.65</v>
      </c>
      <c r="Q263" s="7">
        <v>4.0000000000000001E-3</v>
      </c>
      <c r="R263" s="4">
        <v>7</v>
      </c>
    </row>
    <row r="264" spans="1:18" hidden="1" x14ac:dyDescent="0.45">
      <c r="A264" t="s">
        <v>276</v>
      </c>
      <c r="B264" s="8">
        <v>45142</v>
      </c>
      <c r="C264" s="8">
        <v>45162</v>
      </c>
      <c r="D264" s="28" t="str">
        <f t="shared" si="10"/>
        <v>QUARTER 3</v>
      </c>
      <c r="E264" s="4">
        <f t="shared" si="9"/>
        <v>20</v>
      </c>
      <c r="F264" s="5" t="s">
        <v>648</v>
      </c>
      <c r="G264" s="5" t="s">
        <v>655</v>
      </c>
      <c r="H264" s="5" t="s">
        <v>672</v>
      </c>
      <c r="I264" s="5" t="s">
        <v>703</v>
      </c>
      <c r="J264" s="5" t="s">
        <v>711</v>
      </c>
      <c r="K264" s="26" t="s">
        <v>714</v>
      </c>
      <c r="L264" s="5" t="s">
        <v>729</v>
      </c>
      <c r="N264" t="s">
        <v>996</v>
      </c>
      <c r="O264" s="4">
        <v>582.88</v>
      </c>
      <c r="P264" s="4">
        <v>1044.1400000000001</v>
      </c>
      <c r="Q264" s="7">
        <v>0.216</v>
      </c>
      <c r="R264" s="4">
        <v>10</v>
      </c>
    </row>
    <row r="265" spans="1:18" x14ac:dyDescent="0.45">
      <c r="A265" t="s">
        <v>277</v>
      </c>
      <c r="B265" s="8">
        <v>45829</v>
      </c>
      <c r="C265" s="8">
        <v>45835</v>
      </c>
      <c r="D265" s="28" t="str">
        <f t="shared" si="10"/>
        <v>QUARTER 2</v>
      </c>
      <c r="E265" s="4">
        <f t="shared" si="9"/>
        <v>6</v>
      </c>
      <c r="F265" s="5" t="s">
        <v>646</v>
      </c>
      <c r="G265" s="5" t="s">
        <v>661</v>
      </c>
      <c r="H265" s="5" t="s">
        <v>687</v>
      </c>
      <c r="I265" s="5" t="s">
        <v>706</v>
      </c>
      <c r="J265" s="5" t="s">
        <v>710</v>
      </c>
      <c r="K265" s="5" t="s">
        <v>725</v>
      </c>
      <c r="L265" s="5" t="s">
        <v>730</v>
      </c>
      <c r="N265" t="s">
        <v>997</v>
      </c>
      <c r="O265" s="4">
        <v>93.91</v>
      </c>
      <c r="P265" s="4">
        <v>99.04</v>
      </c>
      <c r="Q265" s="7">
        <v>5.7000000000000002E-2</v>
      </c>
      <c r="R265" s="4">
        <v>6</v>
      </c>
    </row>
    <row r="266" spans="1:18" x14ac:dyDescent="0.45">
      <c r="A266" t="s">
        <v>278</v>
      </c>
      <c r="B266" s="8">
        <v>45763</v>
      </c>
      <c r="C266" s="8">
        <v>45773</v>
      </c>
      <c r="D266" s="28" t="str">
        <f t="shared" si="10"/>
        <v>QUARTER 2</v>
      </c>
      <c r="E266" s="4">
        <f t="shared" si="9"/>
        <v>10</v>
      </c>
      <c r="F266" s="5" t="s">
        <v>646</v>
      </c>
      <c r="G266" s="5" t="s">
        <v>651</v>
      </c>
      <c r="H266" s="5" t="s">
        <v>663</v>
      </c>
      <c r="I266" s="5" t="s">
        <v>706</v>
      </c>
      <c r="J266" s="5" t="s">
        <v>709</v>
      </c>
      <c r="K266" s="5" t="s">
        <v>721</v>
      </c>
      <c r="L266" s="5" t="s">
        <v>731</v>
      </c>
      <c r="N266" t="s">
        <v>998</v>
      </c>
      <c r="O266" s="4">
        <v>1457.44</v>
      </c>
      <c r="P266" s="4">
        <v>1996.81</v>
      </c>
      <c r="Q266" s="7">
        <v>0.126</v>
      </c>
      <c r="R266" s="4">
        <v>23</v>
      </c>
    </row>
    <row r="267" spans="1:18" hidden="1" x14ac:dyDescent="0.45">
      <c r="A267" t="s">
        <v>279</v>
      </c>
      <c r="B267" s="8">
        <v>45902</v>
      </c>
      <c r="C267" s="8">
        <v>45911</v>
      </c>
      <c r="D267" s="28" t="str">
        <f t="shared" si="10"/>
        <v>QUARTER 3</v>
      </c>
      <c r="E267" s="4">
        <f t="shared" si="9"/>
        <v>9</v>
      </c>
      <c r="F267" s="5" t="s">
        <v>648</v>
      </c>
      <c r="G267" s="5" t="s">
        <v>653</v>
      </c>
      <c r="H267" s="5" t="s">
        <v>667</v>
      </c>
      <c r="I267" s="5" t="s">
        <v>701</v>
      </c>
      <c r="J267" s="5" t="s">
        <v>710</v>
      </c>
      <c r="K267" s="5" t="s">
        <v>724</v>
      </c>
      <c r="L267" s="5" t="s">
        <v>728</v>
      </c>
      <c r="N267" t="s">
        <v>999</v>
      </c>
      <c r="O267" s="4">
        <v>1207.6300000000001</v>
      </c>
      <c r="P267" s="4">
        <v>921.68</v>
      </c>
      <c r="Q267" s="7">
        <v>0.19600000000000001</v>
      </c>
      <c r="R267" s="4">
        <v>17</v>
      </c>
    </row>
    <row r="268" spans="1:18" hidden="1" x14ac:dyDescent="0.45">
      <c r="A268" t="s">
        <v>280</v>
      </c>
      <c r="B268" s="8">
        <v>45573</v>
      </c>
      <c r="C268" s="8">
        <v>45573</v>
      </c>
      <c r="D268" s="28" t="str">
        <f t="shared" si="10"/>
        <v>QUARTER 4</v>
      </c>
      <c r="E268" s="4">
        <f t="shared" si="9"/>
        <v>0</v>
      </c>
      <c r="F268" s="5" t="s">
        <v>649</v>
      </c>
      <c r="G268" s="5" t="s">
        <v>658</v>
      </c>
      <c r="H268" s="5" t="s">
        <v>683</v>
      </c>
      <c r="I268" s="5" t="s">
        <v>701</v>
      </c>
      <c r="J268" s="5" t="s">
        <v>708</v>
      </c>
      <c r="K268" s="5" t="s">
        <v>718</v>
      </c>
      <c r="L268" s="5" t="s">
        <v>732</v>
      </c>
      <c r="N268" t="s">
        <v>1000</v>
      </c>
      <c r="O268" s="4">
        <v>1108.1099999999999</v>
      </c>
      <c r="P268" s="4">
        <v>2503.79</v>
      </c>
      <c r="Q268" s="7">
        <v>0.184</v>
      </c>
      <c r="R268" s="4">
        <v>19</v>
      </c>
    </row>
    <row r="269" spans="1:18" x14ac:dyDescent="0.45">
      <c r="A269" t="s">
        <v>281</v>
      </c>
      <c r="B269" s="12">
        <v>45051</v>
      </c>
      <c r="C269" s="11">
        <v>45053</v>
      </c>
      <c r="D269" s="28" t="str">
        <f t="shared" si="10"/>
        <v>QUARTER 2</v>
      </c>
      <c r="E269" s="4">
        <f t="shared" si="9"/>
        <v>2</v>
      </c>
      <c r="F269" s="5" t="s">
        <v>646</v>
      </c>
      <c r="G269" s="5" t="s">
        <v>651</v>
      </c>
      <c r="H269" s="5" t="s">
        <v>663</v>
      </c>
      <c r="I269" s="5" t="s">
        <v>703</v>
      </c>
      <c r="J269" s="5" t="s">
        <v>709</v>
      </c>
      <c r="K269" s="5" t="s">
        <v>720</v>
      </c>
      <c r="L269" s="5" t="s">
        <v>727</v>
      </c>
      <c r="N269" t="s">
        <v>1001</v>
      </c>
      <c r="O269" s="4">
        <v>1269.6500000000001</v>
      </c>
      <c r="P269" s="4">
        <v>2462.77</v>
      </c>
      <c r="Q269" s="7">
        <v>0.107</v>
      </c>
      <c r="R269" s="4">
        <v>8</v>
      </c>
    </row>
    <row r="270" spans="1:18" hidden="1" x14ac:dyDescent="0.45">
      <c r="A270" t="s">
        <v>282</v>
      </c>
      <c r="B270" s="8">
        <v>45284</v>
      </c>
      <c r="C270" s="8">
        <v>45292</v>
      </c>
      <c r="D270" s="28" t="str">
        <f t="shared" si="10"/>
        <v>QUARTER 4</v>
      </c>
      <c r="E270" s="4">
        <f t="shared" si="9"/>
        <v>8</v>
      </c>
      <c r="F270" s="5" t="s">
        <v>648</v>
      </c>
      <c r="G270" s="5" t="s">
        <v>655</v>
      </c>
      <c r="H270" s="5" t="s">
        <v>670</v>
      </c>
      <c r="I270" s="5" t="s">
        <v>702</v>
      </c>
      <c r="J270" s="5" t="s">
        <v>711</v>
      </c>
      <c r="K270" s="5" t="s">
        <v>712</v>
      </c>
      <c r="L270" s="5" t="s">
        <v>730</v>
      </c>
      <c r="N270" t="s">
        <v>1002</v>
      </c>
      <c r="O270" s="4">
        <v>526.49</v>
      </c>
      <c r="P270" s="4">
        <v>496.2</v>
      </c>
      <c r="Q270" s="7">
        <v>0</v>
      </c>
      <c r="R270" s="4">
        <v>14</v>
      </c>
    </row>
    <row r="271" spans="1:18" hidden="1" x14ac:dyDescent="0.45">
      <c r="A271" t="s">
        <v>283</v>
      </c>
      <c r="B271" s="8">
        <v>45301</v>
      </c>
      <c r="C271" s="8">
        <v>45314</v>
      </c>
      <c r="D271" s="28" t="str">
        <f t="shared" si="10"/>
        <v>QUARTER 1</v>
      </c>
      <c r="E271" s="4">
        <f t="shared" si="9"/>
        <v>13</v>
      </c>
      <c r="F271" s="5" t="s">
        <v>649</v>
      </c>
      <c r="G271" s="5" t="s">
        <v>657</v>
      </c>
      <c r="H271" s="5" t="s">
        <v>673</v>
      </c>
      <c r="I271" s="5" t="s">
        <v>701</v>
      </c>
      <c r="J271" s="5" t="s">
        <v>711</v>
      </c>
      <c r="K271" s="5" t="s">
        <v>720</v>
      </c>
      <c r="L271" s="5" t="s">
        <v>728</v>
      </c>
      <c r="N271" t="s">
        <v>1003</v>
      </c>
      <c r="O271" s="4">
        <v>720</v>
      </c>
      <c r="P271" s="4">
        <v>907.59</v>
      </c>
      <c r="Q271" s="7">
        <v>0.154</v>
      </c>
      <c r="R271" s="4">
        <v>10</v>
      </c>
    </row>
    <row r="272" spans="1:18" hidden="1" x14ac:dyDescent="0.45">
      <c r="A272" t="s">
        <v>284</v>
      </c>
      <c r="B272" s="8">
        <v>45141</v>
      </c>
      <c r="C272" s="8">
        <v>45152</v>
      </c>
      <c r="D272" s="28" t="str">
        <f t="shared" si="10"/>
        <v>QUARTER 3</v>
      </c>
      <c r="E272" s="4">
        <f t="shared" si="9"/>
        <v>11</v>
      </c>
      <c r="F272" s="5" t="s">
        <v>648</v>
      </c>
      <c r="G272" s="5" t="s">
        <v>655</v>
      </c>
      <c r="H272" s="5" t="s">
        <v>672</v>
      </c>
      <c r="I272" s="5" t="s">
        <v>701</v>
      </c>
      <c r="J272" s="5" t="s">
        <v>711</v>
      </c>
      <c r="K272" s="5" t="s">
        <v>713</v>
      </c>
      <c r="L272" s="5" t="s">
        <v>733</v>
      </c>
      <c r="N272" t="s">
        <v>1004</v>
      </c>
      <c r="O272" s="4">
        <v>232.73</v>
      </c>
      <c r="P272" s="4">
        <v>334.19</v>
      </c>
      <c r="Q272" s="7">
        <v>0.13400000000000001</v>
      </c>
      <c r="R272" s="4">
        <v>25</v>
      </c>
    </row>
    <row r="273" spans="1:18" hidden="1" x14ac:dyDescent="0.45">
      <c r="A273" t="s">
        <v>285</v>
      </c>
      <c r="B273" s="8">
        <v>45707</v>
      </c>
      <c r="C273" s="8">
        <v>45725</v>
      </c>
      <c r="D273" s="28" t="str">
        <f t="shared" si="10"/>
        <v>QUARTER 1</v>
      </c>
      <c r="E273" s="4">
        <f t="shared" si="9"/>
        <v>18</v>
      </c>
      <c r="F273" s="5" t="s">
        <v>647</v>
      </c>
      <c r="G273" s="5" t="s">
        <v>654</v>
      </c>
      <c r="H273" s="5" t="s">
        <v>680</v>
      </c>
      <c r="I273" s="5" t="s">
        <v>705</v>
      </c>
      <c r="J273" s="5" t="s">
        <v>711</v>
      </c>
      <c r="K273" s="5" t="s">
        <v>719</v>
      </c>
      <c r="L273" s="5" t="s">
        <v>732</v>
      </c>
      <c r="N273" t="s">
        <v>1005</v>
      </c>
      <c r="O273" s="4">
        <v>325.87</v>
      </c>
      <c r="P273" s="4">
        <v>538.79</v>
      </c>
      <c r="Q273" s="7">
        <v>0.17399999999999999</v>
      </c>
      <c r="R273" s="4">
        <v>16</v>
      </c>
    </row>
    <row r="274" spans="1:18" hidden="1" x14ac:dyDescent="0.45">
      <c r="A274" t="s">
        <v>286</v>
      </c>
      <c r="B274" s="8">
        <v>45382</v>
      </c>
      <c r="C274" s="8">
        <v>45399</v>
      </c>
      <c r="D274" s="28" t="str">
        <f t="shared" si="10"/>
        <v>QUARTER 1</v>
      </c>
      <c r="E274" s="4">
        <f t="shared" si="9"/>
        <v>17</v>
      </c>
      <c r="F274" s="5" t="s">
        <v>649</v>
      </c>
      <c r="G274" s="5" t="s">
        <v>656</v>
      </c>
      <c r="H274" s="5" t="s">
        <v>698</v>
      </c>
      <c r="I274" s="5" t="s">
        <v>702</v>
      </c>
      <c r="J274" s="5" t="s">
        <v>711</v>
      </c>
      <c r="K274" s="5" t="s">
        <v>722</v>
      </c>
      <c r="L274" s="5" t="s">
        <v>732</v>
      </c>
      <c r="N274" t="s">
        <v>1006</v>
      </c>
      <c r="O274" s="4">
        <v>1025.51</v>
      </c>
      <c r="P274" s="4">
        <v>1436.54</v>
      </c>
      <c r="Q274" s="7">
        <v>0.13900000000000001</v>
      </c>
      <c r="R274" s="4">
        <v>28</v>
      </c>
    </row>
    <row r="275" spans="1:18" hidden="1" x14ac:dyDescent="0.45">
      <c r="A275" t="s">
        <v>287</v>
      </c>
      <c r="B275" s="8">
        <v>45131</v>
      </c>
      <c r="C275" s="8">
        <v>45151</v>
      </c>
      <c r="D275" s="28" t="str">
        <f t="shared" si="10"/>
        <v>QUARTER 3</v>
      </c>
      <c r="E275" s="4">
        <f t="shared" si="9"/>
        <v>20</v>
      </c>
      <c r="F275" s="5" t="s">
        <v>648</v>
      </c>
      <c r="G275" s="5" t="s">
        <v>653</v>
      </c>
      <c r="H275" s="5" t="s">
        <v>681</v>
      </c>
      <c r="I275" s="5" t="s">
        <v>702</v>
      </c>
      <c r="J275" s="5" t="s">
        <v>711</v>
      </c>
      <c r="K275" s="5" t="s">
        <v>712</v>
      </c>
      <c r="L275" s="5" t="s">
        <v>732</v>
      </c>
      <c r="N275" t="s">
        <v>1007</v>
      </c>
      <c r="O275" s="4">
        <v>1082.3800000000001</v>
      </c>
      <c r="P275" s="4">
        <v>1766.55</v>
      </c>
      <c r="Q275" s="7">
        <v>0.16400000000000001</v>
      </c>
      <c r="R275" s="4">
        <v>20</v>
      </c>
    </row>
    <row r="276" spans="1:18" hidden="1" x14ac:dyDescent="0.45">
      <c r="A276" t="s">
        <v>288</v>
      </c>
      <c r="B276" s="8">
        <v>45367</v>
      </c>
      <c r="C276" s="8">
        <v>45395</v>
      </c>
      <c r="D276" s="28" t="str">
        <f t="shared" si="10"/>
        <v>QUARTER 1</v>
      </c>
      <c r="E276" s="4">
        <f t="shared" si="9"/>
        <v>28</v>
      </c>
      <c r="F276" s="5" t="s">
        <v>649</v>
      </c>
      <c r="G276" s="5" t="s">
        <v>657</v>
      </c>
      <c r="H276" s="5" t="s">
        <v>690</v>
      </c>
      <c r="I276" s="5" t="s">
        <v>705</v>
      </c>
      <c r="J276" s="5" t="s">
        <v>708</v>
      </c>
      <c r="K276" s="5" t="s">
        <v>723</v>
      </c>
      <c r="L276" s="5" t="s">
        <v>728</v>
      </c>
      <c r="N276" t="s">
        <v>1008</v>
      </c>
      <c r="O276" s="4">
        <v>287.61</v>
      </c>
      <c r="P276" s="4">
        <v>628.54</v>
      </c>
      <c r="Q276" s="7">
        <v>0.13500000000000001</v>
      </c>
      <c r="R276" s="4">
        <v>21</v>
      </c>
    </row>
    <row r="277" spans="1:18" hidden="1" x14ac:dyDescent="0.45">
      <c r="A277" t="s">
        <v>289</v>
      </c>
      <c r="B277" s="8">
        <v>45316</v>
      </c>
      <c r="C277" s="8">
        <v>45318</v>
      </c>
      <c r="D277" s="28" t="str">
        <f t="shared" si="10"/>
        <v>QUARTER 1</v>
      </c>
      <c r="E277" s="4">
        <f t="shared" si="9"/>
        <v>2</v>
      </c>
      <c r="F277" s="5" t="s">
        <v>648</v>
      </c>
      <c r="G277" s="5" t="s">
        <v>655</v>
      </c>
      <c r="H277" s="5" t="s">
        <v>670</v>
      </c>
      <c r="I277" s="5" t="s">
        <v>703</v>
      </c>
      <c r="J277" s="5" t="s">
        <v>709</v>
      </c>
      <c r="K277" s="5" t="s">
        <v>725</v>
      </c>
      <c r="L277" s="5" t="s">
        <v>731</v>
      </c>
      <c r="N277" t="s">
        <v>1009</v>
      </c>
      <c r="O277" s="4">
        <v>1410.97</v>
      </c>
      <c r="P277" s="4">
        <v>1650.75</v>
      </c>
      <c r="Q277" s="7">
        <v>0.13500000000000001</v>
      </c>
      <c r="R277" s="4">
        <v>6</v>
      </c>
    </row>
    <row r="278" spans="1:18" hidden="1" x14ac:dyDescent="0.45">
      <c r="A278" t="s">
        <v>290</v>
      </c>
      <c r="B278" s="8">
        <v>45378</v>
      </c>
      <c r="C278" s="8">
        <v>45393</v>
      </c>
      <c r="D278" s="28" t="str">
        <f t="shared" si="10"/>
        <v>QUARTER 1</v>
      </c>
      <c r="E278" s="4">
        <f t="shared" si="9"/>
        <v>15</v>
      </c>
      <c r="F278" s="5" t="s">
        <v>648</v>
      </c>
      <c r="G278" s="5" t="s">
        <v>660</v>
      </c>
      <c r="H278" s="5" t="s">
        <v>686</v>
      </c>
      <c r="I278" s="5" t="s">
        <v>705</v>
      </c>
      <c r="J278" s="5" t="s">
        <v>711</v>
      </c>
      <c r="K278" s="5" t="s">
        <v>719</v>
      </c>
      <c r="L278" s="5" t="s">
        <v>729</v>
      </c>
      <c r="N278" t="s">
        <v>1010</v>
      </c>
      <c r="O278" s="4">
        <v>1338.35</v>
      </c>
      <c r="P278" s="4">
        <v>2247.14</v>
      </c>
      <c r="Q278" s="7">
        <v>0.115</v>
      </c>
      <c r="R278" s="4">
        <v>40</v>
      </c>
    </row>
    <row r="279" spans="1:18" hidden="1" x14ac:dyDescent="0.45">
      <c r="A279" t="s">
        <v>291</v>
      </c>
      <c r="B279" s="8">
        <v>45832</v>
      </c>
      <c r="C279" s="8">
        <v>45852</v>
      </c>
      <c r="D279" s="28" t="str">
        <f t="shared" si="10"/>
        <v>QUARTER 2</v>
      </c>
      <c r="E279" s="4">
        <f t="shared" si="9"/>
        <v>20</v>
      </c>
      <c r="F279" s="5" t="s">
        <v>649</v>
      </c>
      <c r="G279" s="5" t="s">
        <v>656</v>
      </c>
      <c r="H279" s="5" t="s">
        <v>671</v>
      </c>
      <c r="I279" s="5" t="s">
        <v>701</v>
      </c>
      <c r="J279" s="5" t="s">
        <v>711</v>
      </c>
      <c r="K279" s="5" t="s">
        <v>719</v>
      </c>
      <c r="L279" s="5" t="s">
        <v>733</v>
      </c>
      <c r="N279" t="s">
        <v>1011</v>
      </c>
      <c r="O279" s="4">
        <v>385.08</v>
      </c>
      <c r="P279" s="4">
        <v>893.19</v>
      </c>
      <c r="Q279" s="7">
        <v>0.151</v>
      </c>
      <c r="R279" s="4">
        <v>8</v>
      </c>
    </row>
    <row r="280" spans="1:18" x14ac:dyDescent="0.45">
      <c r="A280" t="s">
        <v>292</v>
      </c>
      <c r="B280" s="8">
        <v>45459</v>
      </c>
      <c r="C280" s="8">
        <v>45476</v>
      </c>
      <c r="D280" s="28" t="str">
        <f t="shared" si="10"/>
        <v>QUARTER 2</v>
      </c>
      <c r="E280" s="4">
        <f t="shared" si="9"/>
        <v>17</v>
      </c>
      <c r="F280" s="5" t="s">
        <v>646</v>
      </c>
      <c r="G280" s="5" t="s">
        <v>661</v>
      </c>
      <c r="H280" s="5" t="s">
        <v>682</v>
      </c>
      <c r="I280" s="5" t="s">
        <v>706</v>
      </c>
      <c r="J280" s="5" t="s">
        <v>709</v>
      </c>
      <c r="K280" s="5" t="s">
        <v>721</v>
      </c>
      <c r="L280" s="5" t="s">
        <v>730</v>
      </c>
      <c r="N280" t="s">
        <v>1012</v>
      </c>
      <c r="O280" s="4">
        <v>1173.83</v>
      </c>
      <c r="P280" s="4">
        <v>2328.9</v>
      </c>
      <c r="Q280" s="7">
        <v>0.12</v>
      </c>
      <c r="R280" s="4">
        <v>17</v>
      </c>
    </row>
    <row r="281" spans="1:18" hidden="1" x14ac:dyDescent="0.45">
      <c r="A281" t="s">
        <v>293</v>
      </c>
      <c r="B281" s="8">
        <v>45229</v>
      </c>
      <c r="C281" s="8">
        <v>45244</v>
      </c>
      <c r="D281" s="28" t="str">
        <f t="shared" si="10"/>
        <v>QUARTER 4</v>
      </c>
      <c r="E281" s="4">
        <f t="shared" si="9"/>
        <v>15</v>
      </c>
      <c r="F281" s="5" t="s">
        <v>647</v>
      </c>
      <c r="G281" s="5" t="s">
        <v>654</v>
      </c>
      <c r="H281" s="5" t="s">
        <v>668</v>
      </c>
      <c r="I281" s="5" t="s">
        <v>701</v>
      </c>
      <c r="J281" s="5" t="s">
        <v>708</v>
      </c>
      <c r="K281" s="5" t="s">
        <v>721</v>
      </c>
      <c r="L281" s="5" t="s">
        <v>731</v>
      </c>
      <c r="N281" t="s">
        <v>1013</v>
      </c>
      <c r="O281" s="4">
        <v>953.46</v>
      </c>
      <c r="P281" s="4">
        <v>2066.75</v>
      </c>
      <c r="Q281" s="7">
        <v>0.13800000000000001</v>
      </c>
      <c r="R281" s="4">
        <v>5</v>
      </c>
    </row>
    <row r="282" spans="1:18" hidden="1" x14ac:dyDescent="0.45">
      <c r="A282" t="s">
        <v>294</v>
      </c>
      <c r="B282" s="8">
        <v>45092</v>
      </c>
      <c r="C282" s="8">
        <v>45100</v>
      </c>
      <c r="D282" s="28" t="str">
        <f t="shared" si="10"/>
        <v>QUARTER 2</v>
      </c>
      <c r="E282" s="4">
        <f t="shared" si="9"/>
        <v>8</v>
      </c>
      <c r="F282" s="5" t="s">
        <v>648</v>
      </c>
      <c r="G282" s="5" t="s">
        <v>660</v>
      </c>
      <c r="H282" s="5" t="s">
        <v>686</v>
      </c>
      <c r="I282" s="5" t="s">
        <v>704</v>
      </c>
      <c r="J282" s="5" t="s">
        <v>710</v>
      </c>
      <c r="K282" s="5" t="s">
        <v>719</v>
      </c>
      <c r="L282" s="5" t="s">
        <v>732</v>
      </c>
      <c r="N282" t="s">
        <v>1014</v>
      </c>
      <c r="O282" s="4">
        <v>1097.0899999999999</v>
      </c>
      <c r="P282" s="4">
        <v>2182.31</v>
      </c>
      <c r="Q282" s="7">
        <v>0.112</v>
      </c>
      <c r="R282" s="4">
        <v>9</v>
      </c>
    </row>
    <row r="283" spans="1:18" hidden="1" x14ac:dyDescent="0.45">
      <c r="A283" t="s">
        <v>295</v>
      </c>
      <c r="B283" s="8">
        <v>45730</v>
      </c>
      <c r="C283" s="8">
        <v>45745</v>
      </c>
      <c r="D283" s="28" t="str">
        <f t="shared" si="10"/>
        <v>QUARTER 1</v>
      </c>
      <c r="E283" s="4">
        <f t="shared" si="9"/>
        <v>15</v>
      </c>
      <c r="F283" s="5" t="s">
        <v>647</v>
      </c>
      <c r="G283" s="5" t="s">
        <v>652</v>
      </c>
      <c r="H283" s="5" t="s">
        <v>689</v>
      </c>
      <c r="I283" s="5" t="s">
        <v>703</v>
      </c>
      <c r="J283" s="5" t="s">
        <v>711</v>
      </c>
      <c r="K283" s="5" t="s">
        <v>722</v>
      </c>
      <c r="L283" s="5" t="s">
        <v>729</v>
      </c>
      <c r="N283" t="s">
        <v>1015</v>
      </c>
      <c r="O283" s="4">
        <v>1106.96</v>
      </c>
      <c r="P283" s="4">
        <v>2726.62</v>
      </c>
      <c r="Q283" s="7">
        <v>0.317</v>
      </c>
      <c r="R283" s="4">
        <v>7</v>
      </c>
    </row>
    <row r="284" spans="1:18" x14ac:dyDescent="0.45">
      <c r="A284" t="s">
        <v>296</v>
      </c>
      <c r="B284" s="8">
        <v>45153</v>
      </c>
      <c r="C284" s="8">
        <v>45163</v>
      </c>
      <c r="D284" s="28" t="str">
        <f t="shared" si="10"/>
        <v>QUARTER 3</v>
      </c>
      <c r="E284" s="4">
        <f t="shared" si="9"/>
        <v>10</v>
      </c>
      <c r="F284" s="5" t="s">
        <v>646</v>
      </c>
      <c r="G284" s="5" t="s">
        <v>650</v>
      </c>
      <c r="H284" s="5" t="s">
        <v>664</v>
      </c>
      <c r="I284" s="5" t="s">
        <v>705</v>
      </c>
      <c r="J284" s="5" t="s">
        <v>707</v>
      </c>
      <c r="K284" s="5" t="s">
        <v>725</v>
      </c>
      <c r="L284" s="5" t="s">
        <v>730</v>
      </c>
      <c r="N284" t="s">
        <v>1016</v>
      </c>
      <c r="O284" s="4">
        <v>91.85</v>
      </c>
      <c r="P284" s="4">
        <v>111.29</v>
      </c>
      <c r="Q284" s="7">
        <v>0</v>
      </c>
      <c r="R284" s="4">
        <v>6</v>
      </c>
    </row>
    <row r="285" spans="1:18" hidden="1" x14ac:dyDescent="0.45">
      <c r="A285" t="s">
        <v>297</v>
      </c>
      <c r="B285" s="8">
        <v>45794</v>
      </c>
      <c r="C285" s="8">
        <v>45805</v>
      </c>
      <c r="D285" s="28" t="str">
        <f t="shared" si="10"/>
        <v>QUARTER 2</v>
      </c>
      <c r="E285" s="4">
        <f t="shared" si="9"/>
        <v>11</v>
      </c>
      <c r="F285" s="5" t="s">
        <v>647</v>
      </c>
      <c r="G285" s="5" t="s">
        <v>654</v>
      </c>
      <c r="H285" s="5" t="s">
        <v>668</v>
      </c>
      <c r="I285" s="5" t="s">
        <v>701</v>
      </c>
      <c r="J285" s="5" t="s">
        <v>710</v>
      </c>
      <c r="K285" s="5" t="s">
        <v>717</v>
      </c>
      <c r="L285" s="5" t="s">
        <v>731</v>
      </c>
      <c r="N285" t="s">
        <v>1017</v>
      </c>
      <c r="O285" s="4">
        <v>623.4</v>
      </c>
      <c r="P285" s="4">
        <v>1100.0899999999999</v>
      </c>
      <c r="Q285" s="7">
        <v>0.114</v>
      </c>
      <c r="R285" s="4">
        <v>12</v>
      </c>
    </row>
    <row r="286" spans="1:18" hidden="1" x14ac:dyDescent="0.45">
      <c r="A286" t="s">
        <v>298</v>
      </c>
      <c r="B286" s="8">
        <v>45304</v>
      </c>
      <c r="C286" s="8">
        <v>45327</v>
      </c>
      <c r="D286" s="28" t="str">
        <f t="shared" si="10"/>
        <v>QUARTER 1</v>
      </c>
      <c r="E286" s="4">
        <f t="shared" si="9"/>
        <v>23</v>
      </c>
      <c r="F286" s="5" t="s">
        <v>649</v>
      </c>
      <c r="G286" s="5" t="s">
        <v>656</v>
      </c>
      <c r="H286" s="5" t="s">
        <v>698</v>
      </c>
      <c r="I286" s="5" t="s">
        <v>702</v>
      </c>
      <c r="J286" s="5" t="s">
        <v>711</v>
      </c>
      <c r="K286" s="5" t="s">
        <v>717</v>
      </c>
      <c r="L286" s="5" t="s">
        <v>731</v>
      </c>
      <c r="N286" t="s">
        <v>1018</v>
      </c>
      <c r="O286" s="4">
        <v>1017.93</v>
      </c>
      <c r="P286" s="4">
        <v>1529.14</v>
      </c>
      <c r="Q286" s="7">
        <v>0.155</v>
      </c>
      <c r="R286" s="4">
        <v>12</v>
      </c>
    </row>
    <row r="287" spans="1:18" hidden="1" x14ac:dyDescent="0.45">
      <c r="A287" t="s">
        <v>299</v>
      </c>
      <c r="B287" s="8">
        <v>45101</v>
      </c>
      <c r="C287" s="8">
        <v>45128</v>
      </c>
      <c r="D287" s="28" t="str">
        <f t="shared" si="10"/>
        <v>QUARTER 2</v>
      </c>
      <c r="E287" s="4">
        <f t="shared" si="9"/>
        <v>27</v>
      </c>
      <c r="F287" s="5" t="s">
        <v>647</v>
      </c>
      <c r="G287" s="5" t="s">
        <v>652</v>
      </c>
      <c r="H287" s="5" t="s">
        <v>694</v>
      </c>
      <c r="I287" s="5" t="s">
        <v>704</v>
      </c>
      <c r="J287" s="5" t="s">
        <v>709</v>
      </c>
      <c r="K287" s="5" t="s">
        <v>713</v>
      </c>
      <c r="L287" s="5" t="s">
        <v>730</v>
      </c>
      <c r="N287" t="s">
        <v>1019</v>
      </c>
      <c r="O287" s="4">
        <v>554.76</v>
      </c>
      <c r="P287" s="4">
        <v>728.69</v>
      </c>
      <c r="Q287" s="7">
        <v>0.22</v>
      </c>
      <c r="R287" s="4">
        <v>7</v>
      </c>
    </row>
    <row r="288" spans="1:18" hidden="1" x14ac:dyDescent="0.45">
      <c r="A288" t="s">
        <v>300</v>
      </c>
      <c r="B288" s="8">
        <v>45751</v>
      </c>
      <c r="C288" s="8">
        <v>45760</v>
      </c>
      <c r="D288" s="28" t="str">
        <f t="shared" si="10"/>
        <v>QUARTER 2</v>
      </c>
      <c r="E288" s="4">
        <f t="shared" si="9"/>
        <v>9</v>
      </c>
      <c r="F288" s="5" t="s">
        <v>649</v>
      </c>
      <c r="G288" s="5" t="s">
        <v>656</v>
      </c>
      <c r="H288" s="5" t="s">
        <v>684</v>
      </c>
      <c r="I288" s="5" t="s">
        <v>704</v>
      </c>
      <c r="J288" s="5" t="s">
        <v>709</v>
      </c>
      <c r="K288" s="5" t="s">
        <v>721</v>
      </c>
      <c r="L288" s="5" t="s">
        <v>730</v>
      </c>
      <c r="N288" t="s">
        <v>1020</v>
      </c>
      <c r="O288" s="4">
        <v>7.02</v>
      </c>
      <c r="P288" s="4">
        <v>6.28</v>
      </c>
      <c r="Q288" s="7">
        <v>0.13400000000000001</v>
      </c>
      <c r="R288" s="4">
        <v>14</v>
      </c>
    </row>
    <row r="289" spans="1:18" hidden="1" x14ac:dyDescent="0.45">
      <c r="A289" t="s">
        <v>301</v>
      </c>
      <c r="B289" s="8">
        <v>45542</v>
      </c>
      <c r="C289" s="8">
        <v>45542</v>
      </c>
      <c r="D289" s="28" t="str">
        <f t="shared" si="10"/>
        <v>QUARTER 3</v>
      </c>
      <c r="E289" s="4">
        <f t="shared" si="9"/>
        <v>0</v>
      </c>
      <c r="F289" s="5" t="s">
        <v>647</v>
      </c>
      <c r="G289" s="5" t="s">
        <v>654</v>
      </c>
      <c r="H289" s="5" t="s">
        <v>691</v>
      </c>
      <c r="I289" s="5" t="s">
        <v>702</v>
      </c>
      <c r="J289" s="5" t="s">
        <v>710</v>
      </c>
      <c r="K289" s="5" t="s">
        <v>717</v>
      </c>
      <c r="L289" s="5" t="s">
        <v>729</v>
      </c>
      <c r="N289" t="s">
        <v>1021</v>
      </c>
      <c r="O289" s="4">
        <v>1066.6500000000001</v>
      </c>
      <c r="P289" s="4">
        <v>2569.77</v>
      </c>
      <c r="Q289" s="7">
        <v>0.13400000000000001</v>
      </c>
      <c r="R289" s="4">
        <v>9</v>
      </c>
    </row>
    <row r="290" spans="1:18" x14ac:dyDescent="0.45">
      <c r="A290" t="s">
        <v>302</v>
      </c>
      <c r="B290" s="8">
        <v>45319</v>
      </c>
      <c r="C290" s="8">
        <v>45321</v>
      </c>
      <c r="D290" s="28" t="str">
        <f t="shared" si="10"/>
        <v>QUARTER 1</v>
      </c>
      <c r="E290" s="4">
        <f t="shared" si="9"/>
        <v>2</v>
      </c>
      <c r="F290" s="5" t="s">
        <v>646</v>
      </c>
      <c r="G290" s="5" t="s">
        <v>661</v>
      </c>
      <c r="H290" s="5" t="s">
        <v>695</v>
      </c>
      <c r="I290" s="5" t="s">
        <v>704</v>
      </c>
      <c r="J290" s="5" t="s">
        <v>711</v>
      </c>
      <c r="K290" s="5" t="s">
        <v>721</v>
      </c>
      <c r="L290" s="5" t="s">
        <v>733</v>
      </c>
      <c r="N290" t="s">
        <v>1022</v>
      </c>
      <c r="O290" s="4">
        <v>798.45</v>
      </c>
      <c r="P290" s="4">
        <v>1592.02</v>
      </c>
      <c r="Q290" s="7">
        <v>6.6000000000000003E-2</v>
      </c>
      <c r="R290" s="4">
        <v>18</v>
      </c>
    </row>
    <row r="291" spans="1:18" x14ac:dyDescent="0.45">
      <c r="A291" t="s">
        <v>303</v>
      </c>
      <c r="B291" s="8">
        <v>45125</v>
      </c>
      <c r="C291" s="8">
        <v>45148</v>
      </c>
      <c r="D291" s="28" t="str">
        <f t="shared" si="10"/>
        <v>QUARTER 3</v>
      </c>
      <c r="E291" s="4">
        <f t="shared" si="9"/>
        <v>23</v>
      </c>
      <c r="F291" s="5" t="s">
        <v>646</v>
      </c>
      <c r="G291" s="5" t="s">
        <v>661</v>
      </c>
      <c r="H291" s="5" t="s">
        <v>682</v>
      </c>
      <c r="I291" s="5" t="s">
        <v>705</v>
      </c>
      <c r="J291" s="5" t="s">
        <v>707</v>
      </c>
      <c r="K291" s="5" t="s">
        <v>716</v>
      </c>
      <c r="L291" s="5" t="s">
        <v>727</v>
      </c>
      <c r="N291" t="s">
        <v>1023</v>
      </c>
      <c r="O291" s="4">
        <v>1271.56</v>
      </c>
      <c r="P291" s="4">
        <v>995.47</v>
      </c>
      <c r="Q291" s="7">
        <v>0.192</v>
      </c>
      <c r="R291" s="4">
        <v>13</v>
      </c>
    </row>
    <row r="292" spans="1:18" x14ac:dyDescent="0.45">
      <c r="A292" t="s">
        <v>304</v>
      </c>
      <c r="B292" s="12">
        <v>45895</v>
      </c>
      <c r="C292" s="11">
        <v>45897</v>
      </c>
      <c r="D292" s="28" t="str">
        <f t="shared" si="10"/>
        <v>QUARTER 3</v>
      </c>
      <c r="E292" s="4">
        <f t="shared" si="9"/>
        <v>2</v>
      </c>
      <c r="F292" s="5" t="s">
        <v>646</v>
      </c>
      <c r="G292" s="5" t="s">
        <v>651</v>
      </c>
      <c r="H292" s="5" t="s">
        <v>663</v>
      </c>
      <c r="I292" s="5" t="s">
        <v>705</v>
      </c>
      <c r="J292" s="5" t="s">
        <v>707</v>
      </c>
      <c r="K292" s="5" t="s">
        <v>720</v>
      </c>
      <c r="L292" s="5" t="s">
        <v>733</v>
      </c>
      <c r="N292" t="s">
        <v>1024</v>
      </c>
      <c r="O292" s="4">
        <v>521.05999999999995</v>
      </c>
      <c r="P292" s="4">
        <v>1240.31</v>
      </c>
      <c r="Q292" s="7">
        <v>0.14599999999999999</v>
      </c>
      <c r="R292" s="4">
        <v>18</v>
      </c>
    </row>
    <row r="293" spans="1:18" hidden="1" x14ac:dyDescent="0.45">
      <c r="A293" t="s">
        <v>305</v>
      </c>
      <c r="B293" s="8">
        <v>45746</v>
      </c>
      <c r="C293" s="8">
        <v>45754</v>
      </c>
      <c r="D293" s="28" t="str">
        <f t="shared" si="10"/>
        <v>QUARTER 1</v>
      </c>
      <c r="E293" s="4">
        <f t="shared" si="9"/>
        <v>8</v>
      </c>
      <c r="F293" s="5" t="s">
        <v>648</v>
      </c>
      <c r="G293" s="5" t="s">
        <v>655</v>
      </c>
      <c r="H293" s="5" t="s">
        <v>670</v>
      </c>
      <c r="I293" s="5" t="s">
        <v>703</v>
      </c>
      <c r="J293" s="5" t="s">
        <v>711</v>
      </c>
      <c r="K293" s="5" t="s">
        <v>716</v>
      </c>
      <c r="L293" s="5" t="s">
        <v>728</v>
      </c>
      <c r="N293" t="s">
        <v>1025</v>
      </c>
      <c r="O293" s="4">
        <v>71.62</v>
      </c>
      <c r="P293" s="4">
        <v>118.37</v>
      </c>
      <c r="Q293" s="7">
        <v>0.156</v>
      </c>
      <c r="R293" s="4">
        <v>11</v>
      </c>
    </row>
    <row r="294" spans="1:18" hidden="1" x14ac:dyDescent="0.45">
      <c r="A294" t="s">
        <v>306</v>
      </c>
      <c r="B294" s="8">
        <v>45220</v>
      </c>
      <c r="C294" s="8">
        <v>45239</v>
      </c>
      <c r="D294" s="28" t="str">
        <f t="shared" si="10"/>
        <v>QUARTER 4</v>
      </c>
      <c r="E294" s="4">
        <f t="shared" si="9"/>
        <v>19</v>
      </c>
      <c r="F294" s="5" t="s">
        <v>649</v>
      </c>
      <c r="G294" s="5" t="s">
        <v>658</v>
      </c>
      <c r="H294" s="5" t="s">
        <v>683</v>
      </c>
      <c r="I294" s="5" t="s">
        <v>703</v>
      </c>
      <c r="J294" s="5" t="s">
        <v>711</v>
      </c>
      <c r="K294" s="5" t="s">
        <v>720</v>
      </c>
      <c r="L294" s="5" t="s">
        <v>733</v>
      </c>
      <c r="N294" t="s">
        <v>1026</v>
      </c>
      <c r="O294" s="4">
        <v>1142.48</v>
      </c>
      <c r="P294" s="4">
        <v>2105.5300000000002</v>
      </c>
      <c r="Q294" s="7">
        <v>0.20699999999999999</v>
      </c>
      <c r="R294" s="4">
        <v>14</v>
      </c>
    </row>
    <row r="295" spans="1:18" hidden="1" x14ac:dyDescent="0.45">
      <c r="A295" t="s">
        <v>307</v>
      </c>
      <c r="B295" s="8">
        <v>45161</v>
      </c>
      <c r="C295" s="8">
        <v>45191</v>
      </c>
      <c r="D295" s="28" t="str">
        <f t="shared" si="10"/>
        <v>QUARTER 3</v>
      </c>
      <c r="E295" s="4">
        <f t="shared" si="9"/>
        <v>30</v>
      </c>
      <c r="F295" s="5" t="s">
        <v>649</v>
      </c>
      <c r="G295" s="5" t="s">
        <v>658</v>
      </c>
      <c r="H295" s="5" t="s">
        <v>683</v>
      </c>
      <c r="I295" s="5" t="s">
        <v>704</v>
      </c>
      <c r="J295" s="5" t="s">
        <v>710</v>
      </c>
      <c r="K295" s="5" t="s">
        <v>719</v>
      </c>
      <c r="L295" s="5" t="s">
        <v>733</v>
      </c>
      <c r="N295" t="s">
        <v>1027</v>
      </c>
      <c r="O295" s="4">
        <v>209.81</v>
      </c>
      <c r="P295" s="4">
        <v>523</v>
      </c>
      <c r="Q295" s="7">
        <v>5.8999999999999997E-2</v>
      </c>
      <c r="R295" s="4">
        <v>15</v>
      </c>
    </row>
    <row r="296" spans="1:18" hidden="1" x14ac:dyDescent="0.45">
      <c r="A296" t="s">
        <v>308</v>
      </c>
      <c r="B296" s="8">
        <v>45758</v>
      </c>
      <c r="C296" s="8">
        <v>45781</v>
      </c>
      <c r="D296" s="28" t="str">
        <f t="shared" si="10"/>
        <v>QUARTER 2</v>
      </c>
      <c r="E296" s="4">
        <f t="shared" si="9"/>
        <v>23</v>
      </c>
      <c r="F296" s="5" t="s">
        <v>647</v>
      </c>
      <c r="G296" s="5" t="s">
        <v>652</v>
      </c>
      <c r="H296" s="5" t="s">
        <v>666</v>
      </c>
      <c r="I296" s="5" t="s">
        <v>705</v>
      </c>
      <c r="J296" s="5" t="s">
        <v>708</v>
      </c>
      <c r="K296" s="5" t="s">
        <v>724</v>
      </c>
      <c r="L296" s="5" t="s">
        <v>727</v>
      </c>
      <c r="N296" t="s">
        <v>1028</v>
      </c>
      <c r="O296" s="4">
        <v>786.2</v>
      </c>
      <c r="P296" s="4">
        <v>1075.3</v>
      </c>
      <c r="Q296" s="7">
        <v>0.08</v>
      </c>
      <c r="R296" s="4">
        <v>9</v>
      </c>
    </row>
    <row r="297" spans="1:18" hidden="1" x14ac:dyDescent="0.45">
      <c r="A297" t="s">
        <v>309</v>
      </c>
      <c r="B297" s="8">
        <v>45809</v>
      </c>
      <c r="C297" s="8">
        <v>45835</v>
      </c>
      <c r="D297" s="28" t="str">
        <f t="shared" si="10"/>
        <v>QUARTER 2</v>
      </c>
      <c r="E297" s="4">
        <f t="shared" si="9"/>
        <v>26</v>
      </c>
      <c r="F297" s="5" t="s">
        <v>649</v>
      </c>
      <c r="G297" s="5" t="s">
        <v>656</v>
      </c>
      <c r="H297" s="5" t="s">
        <v>684</v>
      </c>
      <c r="I297" s="5" t="s">
        <v>704</v>
      </c>
      <c r="J297" s="5" t="s">
        <v>710</v>
      </c>
      <c r="K297" s="5" t="s">
        <v>718</v>
      </c>
      <c r="L297" s="5" t="s">
        <v>731</v>
      </c>
      <c r="N297" t="s">
        <v>1029</v>
      </c>
      <c r="O297" s="4">
        <v>1362.31</v>
      </c>
      <c r="P297" s="4">
        <v>3294.57</v>
      </c>
      <c r="Q297" s="7">
        <v>0.113</v>
      </c>
      <c r="R297" s="4">
        <v>7</v>
      </c>
    </row>
    <row r="298" spans="1:18" hidden="1" x14ac:dyDescent="0.45">
      <c r="A298" t="s">
        <v>310</v>
      </c>
      <c r="B298" s="8">
        <v>45353</v>
      </c>
      <c r="C298" s="8">
        <v>45367</v>
      </c>
      <c r="D298" s="28" t="str">
        <f t="shared" si="10"/>
        <v>QUARTER 1</v>
      </c>
      <c r="E298" s="4">
        <f t="shared" si="9"/>
        <v>14</v>
      </c>
      <c r="F298" s="5" t="s">
        <v>648</v>
      </c>
      <c r="G298" s="5" t="s">
        <v>653</v>
      </c>
      <c r="H298" s="5" t="s">
        <v>688</v>
      </c>
      <c r="I298" s="5" t="s">
        <v>703</v>
      </c>
      <c r="J298" s="5" t="s">
        <v>711</v>
      </c>
      <c r="K298" s="5" t="s">
        <v>719</v>
      </c>
      <c r="L298" s="5" t="s">
        <v>728</v>
      </c>
      <c r="N298" t="s">
        <v>1030</v>
      </c>
      <c r="O298" s="4">
        <v>248.24</v>
      </c>
      <c r="P298" s="4">
        <v>464.05</v>
      </c>
      <c r="Q298" s="7">
        <v>0.16900000000000001</v>
      </c>
      <c r="R298" s="4">
        <v>11</v>
      </c>
    </row>
    <row r="299" spans="1:18" hidden="1" x14ac:dyDescent="0.45">
      <c r="A299" t="s">
        <v>311</v>
      </c>
      <c r="B299" s="8">
        <v>45097</v>
      </c>
      <c r="C299" s="8">
        <v>45115</v>
      </c>
      <c r="D299" s="28" t="str">
        <f t="shared" si="10"/>
        <v>QUARTER 2</v>
      </c>
      <c r="E299" s="4">
        <f t="shared" si="9"/>
        <v>18</v>
      </c>
      <c r="F299" s="5" t="s">
        <v>648</v>
      </c>
      <c r="G299" s="5" t="s">
        <v>660</v>
      </c>
      <c r="H299" s="5" t="s">
        <v>697</v>
      </c>
      <c r="I299" s="5" t="s">
        <v>703</v>
      </c>
      <c r="J299" s="5" t="s">
        <v>711</v>
      </c>
      <c r="K299" s="5" t="s">
        <v>721</v>
      </c>
      <c r="L299" s="5" t="s">
        <v>732</v>
      </c>
      <c r="N299" t="s">
        <v>1031</v>
      </c>
      <c r="O299" s="4">
        <v>337</v>
      </c>
      <c r="P299" s="4">
        <v>511.03</v>
      </c>
      <c r="Q299" s="7">
        <v>0.108</v>
      </c>
      <c r="R299" s="4">
        <v>7</v>
      </c>
    </row>
    <row r="300" spans="1:18" hidden="1" x14ac:dyDescent="0.45">
      <c r="A300" t="s">
        <v>312</v>
      </c>
      <c r="B300" s="8">
        <v>45377</v>
      </c>
      <c r="C300" s="8">
        <v>45387</v>
      </c>
      <c r="D300" s="28" t="str">
        <f t="shared" si="10"/>
        <v>QUARTER 1</v>
      </c>
      <c r="E300" s="4">
        <f t="shared" si="9"/>
        <v>10</v>
      </c>
      <c r="F300" s="5" t="s">
        <v>648</v>
      </c>
      <c r="G300" s="5" t="s">
        <v>660</v>
      </c>
      <c r="H300" s="5" t="s">
        <v>697</v>
      </c>
      <c r="I300" s="5" t="s">
        <v>704</v>
      </c>
      <c r="J300" s="5" t="s">
        <v>711</v>
      </c>
      <c r="K300" s="5" t="s">
        <v>713</v>
      </c>
      <c r="L300" s="5" t="s">
        <v>732</v>
      </c>
      <c r="N300" t="s">
        <v>1032</v>
      </c>
      <c r="O300" s="4">
        <v>5.66</v>
      </c>
      <c r="P300" s="4">
        <v>4.22</v>
      </c>
      <c r="Q300" s="7">
        <v>0.11899999999999999</v>
      </c>
      <c r="R300" s="4">
        <v>18</v>
      </c>
    </row>
    <row r="301" spans="1:18" hidden="1" x14ac:dyDescent="0.45">
      <c r="A301" t="s">
        <v>313</v>
      </c>
      <c r="B301" s="8">
        <v>45679</v>
      </c>
      <c r="C301" s="8">
        <v>45679</v>
      </c>
      <c r="D301" s="28" t="str">
        <f t="shared" si="10"/>
        <v>QUARTER 1</v>
      </c>
      <c r="E301" s="4">
        <f t="shared" si="9"/>
        <v>0</v>
      </c>
      <c r="F301" s="5" t="s">
        <v>649</v>
      </c>
      <c r="G301" s="5" t="s">
        <v>657</v>
      </c>
      <c r="H301" s="5" t="s">
        <v>679</v>
      </c>
      <c r="I301" s="5" t="s">
        <v>705</v>
      </c>
      <c r="J301" s="5" t="s">
        <v>708</v>
      </c>
      <c r="K301" s="5" t="s">
        <v>717</v>
      </c>
      <c r="L301" s="5" t="s">
        <v>733</v>
      </c>
      <c r="N301" t="s">
        <v>1033</v>
      </c>
      <c r="O301" s="4">
        <v>591.72</v>
      </c>
      <c r="P301" s="4">
        <v>577.24</v>
      </c>
      <c r="Q301" s="7">
        <v>0</v>
      </c>
      <c r="R301" s="4">
        <v>22</v>
      </c>
    </row>
    <row r="302" spans="1:18" hidden="1" x14ac:dyDescent="0.45">
      <c r="A302" t="s">
        <v>314</v>
      </c>
      <c r="B302" s="8">
        <v>45787</v>
      </c>
      <c r="C302" s="8">
        <v>45804</v>
      </c>
      <c r="D302" s="28" t="str">
        <f t="shared" si="10"/>
        <v>QUARTER 2</v>
      </c>
      <c r="E302" s="4">
        <f t="shared" si="9"/>
        <v>17</v>
      </c>
      <c r="F302" s="5" t="s">
        <v>648</v>
      </c>
      <c r="G302" s="5" t="s">
        <v>653</v>
      </c>
      <c r="H302" s="5" t="s">
        <v>688</v>
      </c>
      <c r="I302" s="5" t="s">
        <v>702</v>
      </c>
      <c r="J302" s="5" t="s">
        <v>711</v>
      </c>
      <c r="K302" s="5" t="s">
        <v>712</v>
      </c>
      <c r="L302" s="5" t="s">
        <v>727</v>
      </c>
      <c r="N302" t="s">
        <v>1034</v>
      </c>
      <c r="O302" s="4">
        <v>862.89</v>
      </c>
      <c r="P302" s="4">
        <v>1426.03</v>
      </c>
      <c r="Q302" s="7">
        <v>5.6000000000000001E-2</v>
      </c>
      <c r="R302" s="4">
        <v>19</v>
      </c>
    </row>
    <row r="303" spans="1:18" hidden="1" x14ac:dyDescent="0.45">
      <c r="A303" t="s">
        <v>315</v>
      </c>
      <c r="B303" s="8">
        <v>45204</v>
      </c>
      <c r="C303" s="8">
        <v>45230</v>
      </c>
      <c r="D303" s="28" t="str">
        <f t="shared" si="10"/>
        <v>QUARTER 4</v>
      </c>
      <c r="E303" s="4">
        <f t="shared" si="9"/>
        <v>26</v>
      </c>
      <c r="F303" s="5" t="s">
        <v>647</v>
      </c>
      <c r="G303" s="5" t="s">
        <v>659</v>
      </c>
      <c r="H303" s="5" t="s">
        <v>685</v>
      </c>
      <c r="I303" s="5" t="s">
        <v>704</v>
      </c>
      <c r="J303" s="24" t="s">
        <v>708</v>
      </c>
      <c r="K303" s="5" t="s">
        <v>713</v>
      </c>
      <c r="L303" s="5" t="s">
        <v>728</v>
      </c>
      <c r="N303" t="s">
        <v>1035</v>
      </c>
      <c r="O303" s="4">
        <v>649.91</v>
      </c>
      <c r="P303" s="4">
        <v>1360.12</v>
      </c>
      <c r="Q303" s="7">
        <v>0.19400000000000001</v>
      </c>
      <c r="R303" s="4">
        <v>9</v>
      </c>
    </row>
    <row r="304" spans="1:18" hidden="1" x14ac:dyDescent="0.45">
      <c r="A304" t="s">
        <v>316</v>
      </c>
      <c r="B304" s="8">
        <v>45125</v>
      </c>
      <c r="C304" s="8">
        <v>45129</v>
      </c>
      <c r="D304" s="28" t="str">
        <f t="shared" si="10"/>
        <v>QUARTER 3</v>
      </c>
      <c r="E304" s="4">
        <f t="shared" si="9"/>
        <v>4</v>
      </c>
      <c r="F304" s="5" t="s">
        <v>648</v>
      </c>
      <c r="G304" s="5" t="s">
        <v>655</v>
      </c>
      <c r="H304" s="5" t="s">
        <v>670</v>
      </c>
      <c r="I304" s="5" t="s">
        <v>704</v>
      </c>
      <c r="J304" s="5" t="s">
        <v>711</v>
      </c>
      <c r="K304" s="5" t="s">
        <v>721</v>
      </c>
      <c r="L304" s="5" t="s">
        <v>729</v>
      </c>
      <c r="N304" t="s">
        <v>1036</v>
      </c>
      <c r="O304" s="4">
        <v>1269.55</v>
      </c>
      <c r="P304" s="4">
        <v>2071.1</v>
      </c>
      <c r="Q304" s="7">
        <v>0.129</v>
      </c>
      <c r="R304" s="4">
        <v>22</v>
      </c>
    </row>
    <row r="305" spans="1:18" hidden="1" x14ac:dyDescent="0.45">
      <c r="A305" t="s">
        <v>317</v>
      </c>
      <c r="B305" s="8">
        <v>45830</v>
      </c>
      <c r="C305" s="8">
        <v>45846</v>
      </c>
      <c r="D305" s="28" t="str">
        <f t="shared" si="10"/>
        <v>QUARTER 2</v>
      </c>
      <c r="E305" s="4">
        <f t="shared" si="9"/>
        <v>16</v>
      </c>
      <c r="F305" s="5" t="s">
        <v>649</v>
      </c>
      <c r="G305" s="5" t="s">
        <v>658</v>
      </c>
      <c r="H305" s="5" t="s">
        <v>683</v>
      </c>
      <c r="I305" s="5" t="s">
        <v>702</v>
      </c>
      <c r="J305" s="5" t="s">
        <v>711</v>
      </c>
      <c r="K305" s="5" t="s">
        <v>720</v>
      </c>
      <c r="L305" s="5" t="s">
        <v>730</v>
      </c>
      <c r="N305" t="s">
        <v>1037</v>
      </c>
      <c r="O305" s="4">
        <v>892.73</v>
      </c>
      <c r="P305" s="4">
        <v>979.84</v>
      </c>
      <c r="Q305" s="7">
        <v>0.17399999999999999</v>
      </c>
      <c r="R305" s="4">
        <v>10</v>
      </c>
    </row>
    <row r="306" spans="1:18" x14ac:dyDescent="0.45">
      <c r="A306" t="s">
        <v>318</v>
      </c>
      <c r="B306" s="8">
        <v>45462</v>
      </c>
      <c r="C306" s="8">
        <v>45463</v>
      </c>
      <c r="D306" s="28" t="str">
        <f t="shared" si="10"/>
        <v>QUARTER 2</v>
      </c>
      <c r="E306" s="4">
        <f t="shared" si="9"/>
        <v>1</v>
      </c>
      <c r="F306" s="5" t="s">
        <v>646</v>
      </c>
      <c r="G306" s="5" t="s">
        <v>650</v>
      </c>
      <c r="H306" s="5" t="s">
        <v>662</v>
      </c>
      <c r="I306" s="5" t="s">
        <v>705</v>
      </c>
      <c r="J306" s="5" t="s">
        <v>711</v>
      </c>
      <c r="K306" s="5" t="s">
        <v>713</v>
      </c>
      <c r="L306" s="5" t="s">
        <v>731</v>
      </c>
      <c r="N306" t="s">
        <v>1038</v>
      </c>
      <c r="O306" s="4">
        <v>231.63</v>
      </c>
      <c r="P306" s="4">
        <v>537.39</v>
      </c>
      <c r="Q306" s="7">
        <v>0.08</v>
      </c>
      <c r="R306" s="4">
        <v>12</v>
      </c>
    </row>
    <row r="307" spans="1:18" hidden="1" x14ac:dyDescent="0.45">
      <c r="A307" t="s">
        <v>319</v>
      </c>
      <c r="B307" s="8">
        <v>45756</v>
      </c>
      <c r="C307" s="8">
        <v>45759</v>
      </c>
      <c r="D307" s="28" t="str">
        <f t="shared" si="10"/>
        <v>QUARTER 2</v>
      </c>
      <c r="E307" s="4">
        <f t="shared" si="9"/>
        <v>3</v>
      </c>
      <c r="F307" s="5" t="s">
        <v>649</v>
      </c>
      <c r="G307" s="5" t="s">
        <v>657</v>
      </c>
      <c r="H307" s="5" t="s">
        <v>679</v>
      </c>
      <c r="I307" s="5" t="s">
        <v>705</v>
      </c>
      <c r="J307" s="5" t="s">
        <v>710</v>
      </c>
      <c r="K307" s="5" t="s">
        <v>722</v>
      </c>
      <c r="L307" s="5" t="s">
        <v>732</v>
      </c>
      <c r="N307" t="s">
        <v>1039</v>
      </c>
      <c r="O307" s="4">
        <v>86.68</v>
      </c>
      <c r="P307" s="4">
        <v>213.32</v>
      </c>
      <c r="Q307" s="7">
        <v>3.7999999999999999E-2</v>
      </c>
      <c r="R307" s="4">
        <v>8</v>
      </c>
    </row>
    <row r="308" spans="1:18" x14ac:dyDescent="0.45">
      <c r="A308" t="s">
        <v>320</v>
      </c>
      <c r="B308" s="8">
        <v>45741</v>
      </c>
      <c r="C308" s="8">
        <v>45742</v>
      </c>
      <c r="D308" s="28" t="str">
        <f t="shared" si="10"/>
        <v>QUARTER 1</v>
      </c>
      <c r="E308" s="4">
        <f t="shared" si="9"/>
        <v>1</v>
      </c>
      <c r="F308" s="5" t="s">
        <v>646</v>
      </c>
      <c r="G308" s="5" t="s">
        <v>651</v>
      </c>
      <c r="H308" s="5" t="s">
        <v>665</v>
      </c>
      <c r="I308" s="5" t="s">
        <v>702</v>
      </c>
      <c r="J308" s="5" t="s">
        <v>710</v>
      </c>
      <c r="K308" s="5" t="s">
        <v>715</v>
      </c>
      <c r="L308" s="5" t="s">
        <v>733</v>
      </c>
      <c r="N308" t="s">
        <v>1040</v>
      </c>
      <c r="O308" s="4">
        <v>1450.43</v>
      </c>
      <c r="P308" s="4">
        <v>1994.67</v>
      </c>
      <c r="Q308" s="7">
        <v>0.1</v>
      </c>
      <c r="R308" s="4">
        <v>24</v>
      </c>
    </row>
    <row r="309" spans="1:18" hidden="1" x14ac:dyDescent="0.45">
      <c r="A309" t="s">
        <v>321</v>
      </c>
      <c r="B309" s="8">
        <v>45795</v>
      </c>
      <c r="C309" s="8">
        <v>45817</v>
      </c>
      <c r="D309" s="28" t="str">
        <f t="shared" si="10"/>
        <v>QUARTER 2</v>
      </c>
      <c r="E309" s="4">
        <f t="shared" si="9"/>
        <v>22</v>
      </c>
      <c r="F309" s="5" t="s">
        <v>648</v>
      </c>
      <c r="G309" s="5" t="s">
        <v>660</v>
      </c>
      <c r="H309" s="5" t="s">
        <v>700</v>
      </c>
      <c r="I309" s="5" t="s">
        <v>704</v>
      </c>
      <c r="J309" s="5" t="s">
        <v>707</v>
      </c>
      <c r="K309" s="5" t="s">
        <v>722</v>
      </c>
      <c r="L309" s="5" t="s">
        <v>729</v>
      </c>
      <c r="N309" t="s">
        <v>1041</v>
      </c>
      <c r="O309" s="4">
        <v>382.96</v>
      </c>
      <c r="P309" s="4">
        <v>552.84</v>
      </c>
      <c r="Q309" s="7">
        <v>0.17599999999999999</v>
      </c>
      <c r="R309" s="4">
        <v>8</v>
      </c>
    </row>
    <row r="310" spans="1:18" hidden="1" x14ac:dyDescent="0.45">
      <c r="A310" t="s">
        <v>322</v>
      </c>
      <c r="B310" s="8">
        <v>45679</v>
      </c>
      <c r="C310" s="8">
        <v>45692</v>
      </c>
      <c r="D310" s="28" t="str">
        <f t="shared" si="10"/>
        <v>QUARTER 1</v>
      </c>
      <c r="E310" s="4">
        <f t="shared" si="9"/>
        <v>13</v>
      </c>
      <c r="F310" s="5" t="s">
        <v>647</v>
      </c>
      <c r="G310" s="5" t="s">
        <v>652</v>
      </c>
      <c r="H310" s="5" t="s">
        <v>689</v>
      </c>
      <c r="I310" s="5" t="s">
        <v>705</v>
      </c>
      <c r="J310" s="5" t="s">
        <v>710</v>
      </c>
      <c r="K310" s="5" t="s">
        <v>716</v>
      </c>
      <c r="L310" s="5" t="s">
        <v>728</v>
      </c>
      <c r="N310" t="s">
        <v>1042</v>
      </c>
      <c r="O310" s="4">
        <v>122.29</v>
      </c>
      <c r="P310" s="4">
        <v>224.95</v>
      </c>
      <c r="Q310" s="7">
        <v>0.153</v>
      </c>
      <c r="R310" s="4">
        <v>28</v>
      </c>
    </row>
    <row r="311" spans="1:18" hidden="1" x14ac:dyDescent="0.45">
      <c r="A311" t="s">
        <v>323</v>
      </c>
      <c r="B311" s="8">
        <v>44936</v>
      </c>
      <c r="C311" s="8">
        <v>44955</v>
      </c>
      <c r="D311" s="28" t="str">
        <f t="shared" si="10"/>
        <v>QUARTER 1</v>
      </c>
      <c r="E311" s="4">
        <f t="shared" si="9"/>
        <v>19</v>
      </c>
      <c r="F311" s="5" t="s">
        <v>649</v>
      </c>
      <c r="G311" s="5" t="s">
        <v>657</v>
      </c>
      <c r="H311" s="5" t="s">
        <v>679</v>
      </c>
      <c r="I311" s="5" t="s">
        <v>703</v>
      </c>
      <c r="J311" s="5" t="s">
        <v>711</v>
      </c>
      <c r="K311" s="5" t="s">
        <v>726</v>
      </c>
      <c r="L311" s="5" t="s">
        <v>731</v>
      </c>
      <c r="N311" t="s">
        <v>1043</v>
      </c>
      <c r="O311" s="4">
        <v>401.66</v>
      </c>
      <c r="P311" s="4">
        <v>772.09</v>
      </c>
      <c r="Q311" s="7">
        <v>8.8999999999999996E-2</v>
      </c>
      <c r="R311" s="4">
        <v>14</v>
      </c>
    </row>
    <row r="312" spans="1:18" hidden="1" x14ac:dyDescent="0.45">
      <c r="A312" t="s">
        <v>324</v>
      </c>
      <c r="B312" s="8">
        <v>45655</v>
      </c>
      <c r="C312" s="8">
        <v>45669</v>
      </c>
      <c r="D312" s="28" t="str">
        <f t="shared" si="10"/>
        <v>QUARTER 4</v>
      </c>
      <c r="E312" s="4">
        <f t="shared" si="9"/>
        <v>14</v>
      </c>
      <c r="F312" s="5" t="s">
        <v>649</v>
      </c>
      <c r="G312" s="5" t="s">
        <v>658</v>
      </c>
      <c r="H312" s="5" t="s">
        <v>693</v>
      </c>
      <c r="I312" s="5" t="s">
        <v>701</v>
      </c>
      <c r="J312" s="5" t="s">
        <v>711</v>
      </c>
      <c r="K312" s="5" t="s">
        <v>717</v>
      </c>
      <c r="L312" s="5" t="s">
        <v>732</v>
      </c>
      <c r="N312" t="s">
        <v>1044</v>
      </c>
      <c r="O312" s="4">
        <v>1399.72</v>
      </c>
      <c r="P312" s="4">
        <v>3149.21</v>
      </c>
      <c r="Q312" s="7">
        <v>0.185</v>
      </c>
      <c r="R312" s="4">
        <v>12</v>
      </c>
    </row>
    <row r="313" spans="1:18" hidden="1" x14ac:dyDescent="0.45">
      <c r="A313" t="s">
        <v>325</v>
      </c>
      <c r="B313" s="8">
        <v>45435</v>
      </c>
      <c r="C313" s="8">
        <v>45449</v>
      </c>
      <c r="D313" s="28" t="str">
        <f t="shared" si="10"/>
        <v>QUARTER 2</v>
      </c>
      <c r="E313" s="4">
        <f t="shared" si="9"/>
        <v>14</v>
      </c>
      <c r="F313" s="5" t="s">
        <v>648</v>
      </c>
      <c r="G313" s="5" t="s">
        <v>655</v>
      </c>
      <c r="H313" s="5" t="s">
        <v>692</v>
      </c>
      <c r="I313" s="5" t="s">
        <v>703</v>
      </c>
      <c r="J313" s="5" t="s">
        <v>708</v>
      </c>
      <c r="K313" s="5" t="s">
        <v>714</v>
      </c>
      <c r="L313" s="5" t="s">
        <v>729</v>
      </c>
      <c r="N313" t="s">
        <v>1045</v>
      </c>
      <c r="O313" s="4">
        <v>51.13</v>
      </c>
      <c r="P313" s="4">
        <v>57.53</v>
      </c>
      <c r="Q313" s="7">
        <v>4.4999999999999998E-2</v>
      </c>
      <c r="R313" s="4">
        <v>16</v>
      </c>
    </row>
    <row r="314" spans="1:18" hidden="1" x14ac:dyDescent="0.45">
      <c r="A314" t="s">
        <v>326</v>
      </c>
      <c r="B314" s="12">
        <v>45099</v>
      </c>
      <c r="C314" s="11">
        <v>45101</v>
      </c>
      <c r="D314" s="28" t="str">
        <f t="shared" si="10"/>
        <v>QUARTER 2</v>
      </c>
      <c r="E314" s="4">
        <f t="shared" si="9"/>
        <v>2</v>
      </c>
      <c r="F314" s="5" t="s">
        <v>648</v>
      </c>
      <c r="G314" s="5" t="s">
        <v>653</v>
      </c>
      <c r="H314" s="5" t="s">
        <v>667</v>
      </c>
      <c r="I314" s="5" t="s">
        <v>703</v>
      </c>
      <c r="J314" s="5" t="s">
        <v>707</v>
      </c>
      <c r="K314" s="5" t="s">
        <v>724</v>
      </c>
      <c r="L314" s="5" t="s">
        <v>733</v>
      </c>
      <c r="N314" t="s">
        <v>1046</v>
      </c>
      <c r="O314" s="4">
        <v>471.42</v>
      </c>
      <c r="P314" s="4">
        <v>824.81</v>
      </c>
      <c r="Q314" s="7">
        <v>8.7999999999999995E-2</v>
      </c>
      <c r="R314" s="4">
        <v>15</v>
      </c>
    </row>
    <row r="315" spans="1:18" hidden="1" x14ac:dyDescent="0.45">
      <c r="A315" t="s">
        <v>327</v>
      </c>
      <c r="B315" s="8">
        <v>45600</v>
      </c>
      <c r="C315" s="8">
        <v>45601</v>
      </c>
      <c r="D315" s="28" t="str">
        <f t="shared" si="10"/>
        <v>QUARTER 4</v>
      </c>
      <c r="E315" s="4">
        <f t="shared" si="9"/>
        <v>1</v>
      </c>
      <c r="F315" s="5" t="s">
        <v>649</v>
      </c>
      <c r="G315" s="5" t="s">
        <v>658</v>
      </c>
      <c r="H315" s="5" t="s">
        <v>683</v>
      </c>
      <c r="I315" s="5" t="s">
        <v>701</v>
      </c>
      <c r="J315" s="5" t="s">
        <v>707</v>
      </c>
      <c r="K315" s="5" t="s">
        <v>724</v>
      </c>
      <c r="L315" s="5" t="s">
        <v>728</v>
      </c>
      <c r="N315" t="s">
        <v>1047</v>
      </c>
      <c r="O315" s="4">
        <v>840.68</v>
      </c>
      <c r="P315" s="4">
        <v>1493.53</v>
      </c>
      <c r="Q315" s="7">
        <v>0</v>
      </c>
      <c r="R315" s="4">
        <v>27</v>
      </c>
    </row>
    <row r="316" spans="1:18" x14ac:dyDescent="0.45">
      <c r="A316" t="s">
        <v>328</v>
      </c>
      <c r="B316" s="8">
        <v>45451</v>
      </c>
      <c r="C316" s="8">
        <v>45467</v>
      </c>
      <c r="D316" s="28" t="str">
        <f t="shared" si="10"/>
        <v>QUARTER 2</v>
      </c>
      <c r="E316" s="4">
        <f t="shared" si="9"/>
        <v>16</v>
      </c>
      <c r="F316" s="5" t="s">
        <v>646</v>
      </c>
      <c r="G316" s="5" t="s">
        <v>661</v>
      </c>
      <c r="H316" s="5" t="s">
        <v>687</v>
      </c>
      <c r="I316" s="5" t="s">
        <v>702</v>
      </c>
      <c r="J316" s="5" t="s">
        <v>710</v>
      </c>
      <c r="K316" s="5" t="s">
        <v>722</v>
      </c>
      <c r="L316" s="5" t="s">
        <v>732</v>
      </c>
      <c r="N316" t="s">
        <v>1048</v>
      </c>
      <c r="O316" s="4">
        <v>597.85</v>
      </c>
      <c r="P316" s="4">
        <v>741.92</v>
      </c>
      <c r="Q316" s="7">
        <v>3.1E-2</v>
      </c>
      <c r="R316" s="4">
        <v>7</v>
      </c>
    </row>
    <row r="317" spans="1:18" hidden="1" x14ac:dyDescent="0.45">
      <c r="A317" t="s">
        <v>329</v>
      </c>
      <c r="B317" s="8">
        <v>45809</v>
      </c>
      <c r="C317" s="8">
        <v>45814</v>
      </c>
      <c r="D317" s="28" t="str">
        <f t="shared" si="10"/>
        <v>QUARTER 2</v>
      </c>
      <c r="E317" s="4">
        <f t="shared" si="9"/>
        <v>5</v>
      </c>
      <c r="F317" s="5" t="s">
        <v>649</v>
      </c>
      <c r="G317" s="5" t="s">
        <v>657</v>
      </c>
      <c r="H317" s="5" t="s">
        <v>690</v>
      </c>
      <c r="I317" s="5" t="s">
        <v>704</v>
      </c>
      <c r="J317" s="5" t="s">
        <v>710</v>
      </c>
      <c r="K317" s="5" t="s">
        <v>715</v>
      </c>
      <c r="L317" s="5" t="s">
        <v>727</v>
      </c>
      <c r="N317" t="s">
        <v>1049</v>
      </c>
      <c r="O317" s="4">
        <v>379.45</v>
      </c>
      <c r="P317" s="4">
        <v>742.23</v>
      </c>
      <c r="Q317" s="7">
        <v>0.09</v>
      </c>
      <c r="R317" s="4">
        <v>13</v>
      </c>
    </row>
    <row r="318" spans="1:18" hidden="1" x14ac:dyDescent="0.45">
      <c r="A318" t="s">
        <v>330</v>
      </c>
      <c r="B318" s="8">
        <v>45052</v>
      </c>
      <c r="C318" s="8">
        <v>45060</v>
      </c>
      <c r="D318" s="28" t="str">
        <f t="shared" si="10"/>
        <v>QUARTER 2</v>
      </c>
      <c r="E318" s="4">
        <f t="shared" si="9"/>
        <v>8</v>
      </c>
      <c r="F318" s="5" t="s">
        <v>647</v>
      </c>
      <c r="G318" s="5" t="s">
        <v>652</v>
      </c>
      <c r="H318" s="5" t="s">
        <v>666</v>
      </c>
      <c r="I318" s="5" t="s">
        <v>706</v>
      </c>
      <c r="J318" s="5" t="s">
        <v>709</v>
      </c>
      <c r="K318" s="5" t="s">
        <v>717</v>
      </c>
      <c r="L318" s="5" t="s">
        <v>730</v>
      </c>
      <c r="N318" t="s">
        <v>1050</v>
      </c>
      <c r="O318" s="4">
        <v>291.18</v>
      </c>
      <c r="P318" s="4">
        <v>479.54</v>
      </c>
      <c r="Q318" s="7">
        <v>0.14099999999999999</v>
      </c>
      <c r="R318" s="4">
        <v>22</v>
      </c>
    </row>
    <row r="319" spans="1:18" hidden="1" x14ac:dyDescent="0.45">
      <c r="A319" t="s">
        <v>331</v>
      </c>
      <c r="B319" s="8">
        <v>45244</v>
      </c>
      <c r="C319" s="8">
        <v>45260</v>
      </c>
      <c r="D319" s="28" t="str">
        <f t="shared" si="10"/>
        <v>QUARTER 4</v>
      </c>
      <c r="E319" s="4">
        <f t="shared" si="9"/>
        <v>16</v>
      </c>
      <c r="F319" s="5" t="s">
        <v>648</v>
      </c>
      <c r="G319" s="5" t="s">
        <v>655</v>
      </c>
      <c r="H319" s="5" t="s">
        <v>670</v>
      </c>
      <c r="I319" s="5" t="s">
        <v>706</v>
      </c>
      <c r="J319" s="5" t="s">
        <v>711</v>
      </c>
      <c r="K319" s="5" t="s">
        <v>723</v>
      </c>
      <c r="L319" s="5" t="s">
        <v>729</v>
      </c>
      <c r="N319" t="s">
        <v>1051</v>
      </c>
      <c r="O319" s="4">
        <v>1017.92</v>
      </c>
      <c r="P319" s="4">
        <v>1175.25</v>
      </c>
      <c r="Q319" s="7">
        <v>7.4999999999999997E-2</v>
      </c>
      <c r="R319" s="4">
        <v>15</v>
      </c>
    </row>
    <row r="320" spans="1:18" hidden="1" x14ac:dyDescent="0.45">
      <c r="A320" t="s">
        <v>332</v>
      </c>
      <c r="B320" s="8">
        <v>45748</v>
      </c>
      <c r="C320" s="8">
        <v>45774</v>
      </c>
      <c r="D320" s="28" t="str">
        <f t="shared" si="10"/>
        <v>QUARTER 2</v>
      </c>
      <c r="E320" s="4">
        <f t="shared" si="9"/>
        <v>26</v>
      </c>
      <c r="F320" s="5" t="s">
        <v>648</v>
      </c>
      <c r="G320" s="5" t="s">
        <v>660</v>
      </c>
      <c r="H320" s="5" t="s">
        <v>686</v>
      </c>
      <c r="I320" s="5" t="s">
        <v>701</v>
      </c>
      <c r="J320" s="5" t="s">
        <v>711</v>
      </c>
      <c r="K320" s="5" t="s">
        <v>714</v>
      </c>
      <c r="L320" s="5" t="s">
        <v>732</v>
      </c>
      <c r="N320" t="s">
        <v>1052</v>
      </c>
      <c r="O320" s="4">
        <v>156.55000000000001</v>
      </c>
      <c r="P320" s="4">
        <v>227.45</v>
      </c>
      <c r="Q320" s="7">
        <v>1.4E-2</v>
      </c>
      <c r="R320" s="4">
        <v>13</v>
      </c>
    </row>
    <row r="321" spans="1:18" x14ac:dyDescent="0.45">
      <c r="A321" t="s">
        <v>333</v>
      </c>
      <c r="B321" s="8">
        <v>45008</v>
      </c>
      <c r="C321" s="8">
        <v>45031</v>
      </c>
      <c r="D321" s="28" t="str">
        <f t="shared" si="10"/>
        <v>QUARTER 1</v>
      </c>
      <c r="E321" s="4">
        <f t="shared" si="9"/>
        <v>23</v>
      </c>
      <c r="F321" s="5" t="s">
        <v>646</v>
      </c>
      <c r="G321" s="5" t="s">
        <v>650</v>
      </c>
      <c r="H321" s="5" t="s">
        <v>675</v>
      </c>
      <c r="I321" s="5" t="s">
        <v>705</v>
      </c>
      <c r="J321" s="5" t="s">
        <v>707</v>
      </c>
      <c r="K321" s="5" t="s">
        <v>712</v>
      </c>
      <c r="L321" s="5" t="s">
        <v>733</v>
      </c>
      <c r="N321" t="s">
        <v>1053</v>
      </c>
      <c r="O321" s="4">
        <v>875.36</v>
      </c>
      <c r="P321" s="4">
        <v>1178.6199999999999</v>
      </c>
      <c r="Q321" s="7">
        <v>0.151</v>
      </c>
      <c r="R321" s="4">
        <v>53</v>
      </c>
    </row>
    <row r="322" spans="1:18" hidden="1" x14ac:dyDescent="0.45">
      <c r="A322" t="s">
        <v>334</v>
      </c>
      <c r="B322" s="8">
        <v>45440</v>
      </c>
      <c r="C322" s="8">
        <v>45461</v>
      </c>
      <c r="D322" s="28" t="str">
        <f t="shared" si="10"/>
        <v>QUARTER 2</v>
      </c>
      <c r="E322" s="4">
        <f t="shared" ref="E322:E385" si="11">(C322-B322)</f>
        <v>21</v>
      </c>
      <c r="F322" s="5" t="s">
        <v>649</v>
      </c>
      <c r="G322" s="5" t="s">
        <v>656</v>
      </c>
      <c r="H322" s="5" t="s">
        <v>698</v>
      </c>
      <c r="I322" s="5" t="s">
        <v>705</v>
      </c>
      <c r="J322" s="5" t="s">
        <v>708</v>
      </c>
      <c r="K322" s="5" t="s">
        <v>718</v>
      </c>
      <c r="L322" s="5" t="s">
        <v>730</v>
      </c>
      <c r="N322" t="s">
        <v>1054</v>
      </c>
      <c r="O322" s="4">
        <v>986.85</v>
      </c>
      <c r="P322" s="4">
        <v>2422.1</v>
      </c>
      <c r="Q322" s="7">
        <v>7.5999999999999998E-2</v>
      </c>
      <c r="R322" s="4">
        <v>10</v>
      </c>
    </row>
    <row r="323" spans="1:18" hidden="1" x14ac:dyDescent="0.45">
      <c r="A323" t="s">
        <v>335</v>
      </c>
      <c r="B323" s="12">
        <v>45292</v>
      </c>
      <c r="C323" s="11">
        <v>45293</v>
      </c>
      <c r="D323" s="28" t="str">
        <f t="shared" ref="D323:D386" si="12">IF(AND(MONTH(B323)&gt;=1,MONTH(B323)&lt;=3),"QUARTER 1",IF(AND(MONTH(B323)&gt;=4,MONTH(B323)&lt;=6),"QUARTER 2",IF(AND(MONTH(B323)&gt;=7,MONTH(B323)&lt;=9),"QUARTER 3",IF(AND(MONTH(B323)&gt;=10,MONTH(B323)&lt;=12),"QUARTER 4"))))</f>
        <v>QUARTER 1</v>
      </c>
      <c r="E323" s="4">
        <f t="shared" si="11"/>
        <v>1</v>
      </c>
      <c r="F323" s="5" t="s">
        <v>648</v>
      </c>
      <c r="G323" s="5" t="s">
        <v>660</v>
      </c>
      <c r="H323" s="5" t="s">
        <v>677</v>
      </c>
      <c r="I323" s="5" t="s">
        <v>702</v>
      </c>
      <c r="J323" s="5" t="s">
        <v>709</v>
      </c>
      <c r="K323" s="5" t="s">
        <v>717</v>
      </c>
      <c r="L323" s="5" t="s">
        <v>729</v>
      </c>
      <c r="N323" t="s">
        <v>1055</v>
      </c>
      <c r="O323" s="4">
        <v>404.77</v>
      </c>
      <c r="P323" s="4">
        <v>433.88</v>
      </c>
      <c r="Q323" s="7">
        <v>0.215</v>
      </c>
      <c r="R323" s="4">
        <v>22</v>
      </c>
    </row>
    <row r="324" spans="1:18" hidden="1" x14ac:dyDescent="0.45">
      <c r="A324" t="s">
        <v>336</v>
      </c>
      <c r="B324" s="12">
        <v>44984</v>
      </c>
      <c r="C324" s="11">
        <v>44985</v>
      </c>
      <c r="D324" s="28" t="str">
        <f t="shared" si="12"/>
        <v>QUARTER 1</v>
      </c>
      <c r="E324" s="4">
        <f t="shared" si="11"/>
        <v>1</v>
      </c>
      <c r="F324" s="5" t="s">
        <v>649</v>
      </c>
      <c r="G324" s="5" t="s">
        <v>657</v>
      </c>
      <c r="H324" s="5" t="s">
        <v>673</v>
      </c>
      <c r="I324" s="5" t="s">
        <v>701</v>
      </c>
      <c r="J324" s="5" t="s">
        <v>707</v>
      </c>
      <c r="K324" s="5" t="s">
        <v>723</v>
      </c>
      <c r="L324" s="5" t="s">
        <v>729</v>
      </c>
      <c r="N324" t="s">
        <v>1056</v>
      </c>
      <c r="O324" s="4">
        <v>1299.81</v>
      </c>
      <c r="P324" s="4">
        <v>3149.13</v>
      </c>
      <c r="Q324" s="7">
        <v>0.10299999999999999</v>
      </c>
      <c r="R324" s="4">
        <v>14</v>
      </c>
    </row>
    <row r="325" spans="1:18" hidden="1" x14ac:dyDescent="0.45">
      <c r="A325" t="s">
        <v>337</v>
      </c>
      <c r="B325" s="8">
        <v>45340</v>
      </c>
      <c r="C325" s="8">
        <v>45362</v>
      </c>
      <c r="D325" s="28" t="str">
        <f t="shared" si="12"/>
        <v>QUARTER 1</v>
      </c>
      <c r="E325" s="4">
        <f t="shared" si="11"/>
        <v>22</v>
      </c>
      <c r="F325" s="5" t="s">
        <v>648</v>
      </c>
      <c r="G325" s="5" t="s">
        <v>655</v>
      </c>
      <c r="H325" s="5" t="s">
        <v>670</v>
      </c>
      <c r="I325" s="5" t="s">
        <v>704</v>
      </c>
      <c r="J325" s="5" t="s">
        <v>708</v>
      </c>
      <c r="K325" s="5" t="s">
        <v>720</v>
      </c>
      <c r="L325" s="5" t="s">
        <v>727</v>
      </c>
      <c r="N325" t="s">
        <v>1057</v>
      </c>
      <c r="O325" s="4">
        <v>80.48</v>
      </c>
      <c r="P325" s="4">
        <v>65.650000000000006</v>
      </c>
      <c r="Q325" s="7">
        <v>0.17599999999999999</v>
      </c>
      <c r="R325" s="4">
        <v>13</v>
      </c>
    </row>
    <row r="326" spans="1:18" hidden="1" x14ac:dyDescent="0.45">
      <c r="A326" t="s">
        <v>338</v>
      </c>
      <c r="B326" s="8">
        <v>45544</v>
      </c>
      <c r="C326" s="8">
        <v>45573</v>
      </c>
      <c r="D326" s="28" t="str">
        <f t="shared" si="12"/>
        <v>QUARTER 3</v>
      </c>
      <c r="E326" s="4">
        <f t="shared" si="11"/>
        <v>29</v>
      </c>
      <c r="F326" s="5" t="s">
        <v>648</v>
      </c>
      <c r="G326" s="5" t="s">
        <v>655</v>
      </c>
      <c r="H326" s="5" t="s">
        <v>670</v>
      </c>
      <c r="I326" s="5" t="s">
        <v>702</v>
      </c>
      <c r="J326" s="5" t="s">
        <v>711</v>
      </c>
      <c r="K326" s="5" t="s">
        <v>713</v>
      </c>
      <c r="L326" s="5" t="s">
        <v>727</v>
      </c>
      <c r="N326" t="s">
        <v>1058</v>
      </c>
      <c r="O326" s="4">
        <v>1010.33</v>
      </c>
      <c r="P326" s="4">
        <v>2492.14</v>
      </c>
      <c r="Q326" s="7">
        <v>5.0999999999999997E-2</v>
      </c>
      <c r="R326" s="4">
        <v>11</v>
      </c>
    </row>
    <row r="327" spans="1:18" x14ac:dyDescent="0.45">
      <c r="A327" t="s">
        <v>339</v>
      </c>
      <c r="B327" s="8">
        <v>45053</v>
      </c>
      <c r="C327" s="8">
        <v>45075</v>
      </c>
      <c r="D327" s="28" t="str">
        <f t="shared" si="12"/>
        <v>QUARTER 2</v>
      </c>
      <c r="E327" s="4">
        <f t="shared" si="11"/>
        <v>22</v>
      </c>
      <c r="F327" s="5" t="s">
        <v>646</v>
      </c>
      <c r="G327" s="5" t="s">
        <v>661</v>
      </c>
      <c r="H327" s="5" t="s">
        <v>687</v>
      </c>
      <c r="I327" s="5" t="s">
        <v>702</v>
      </c>
      <c r="J327" s="5" t="s">
        <v>710</v>
      </c>
      <c r="K327" s="5" t="s">
        <v>723</v>
      </c>
      <c r="L327" s="5" t="s">
        <v>733</v>
      </c>
      <c r="N327" t="s">
        <v>1059</v>
      </c>
      <c r="O327" s="4">
        <v>653.86</v>
      </c>
      <c r="P327" s="4">
        <v>931.84</v>
      </c>
      <c r="Q327" s="7">
        <v>0.121</v>
      </c>
      <c r="R327" s="4">
        <v>12</v>
      </c>
    </row>
    <row r="328" spans="1:18" hidden="1" x14ac:dyDescent="0.45">
      <c r="A328" t="s">
        <v>340</v>
      </c>
      <c r="B328" s="8">
        <v>45303</v>
      </c>
      <c r="C328" s="8">
        <v>45320</v>
      </c>
      <c r="D328" s="28" t="str">
        <f t="shared" si="12"/>
        <v>QUARTER 1</v>
      </c>
      <c r="E328" s="4">
        <f t="shared" si="11"/>
        <v>17</v>
      </c>
      <c r="F328" s="5" t="s">
        <v>647</v>
      </c>
      <c r="G328" s="5" t="s">
        <v>654</v>
      </c>
      <c r="H328" s="5" t="s">
        <v>696</v>
      </c>
      <c r="I328" s="5" t="s">
        <v>705</v>
      </c>
      <c r="J328" s="5" t="s">
        <v>711</v>
      </c>
      <c r="K328" s="5" t="s">
        <v>717</v>
      </c>
      <c r="L328" s="5" t="s">
        <v>727</v>
      </c>
      <c r="N328" t="s">
        <v>1060</v>
      </c>
      <c r="O328" s="4">
        <v>310.02</v>
      </c>
      <c r="P328" s="4">
        <v>619.51</v>
      </c>
      <c r="Q328" s="7">
        <v>4.2000000000000003E-2</v>
      </c>
      <c r="R328" s="4">
        <v>4</v>
      </c>
    </row>
    <row r="329" spans="1:18" x14ac:dyDescent="0.45">
      <c r="A329" t="s">
        <v>341</v>
      </c>
      <c r="B329" s="8">
        <v>45087</v>
      </c>
      <c r="C329" s="8">
        <v>45095</v>
      </c>
      <c r="D329" s="28" t="str">
        <f t="shared" si="12"/>
        <v>QUARTER 2</v>
      </c>
      <c r="E329" s="4">
        <f t="shared" si="11"/>
        <v>8</v>
      </c>
      <c r="F329" s="5" t="s">
        <v>646</v>
      </c>
      <c r="G329" s="5" t="s">
        <v>650</v>
      </c>
      <c r="H329" s="5" t="s">
        <v>678</v>
      </c>
      <c r="I329" s="5" t="s">
        <v>706</v>
      </c>
      <c r="J329" s="5" t="s">
        <v>711</v>
      </c>
      <c r="K329" s="5" t="s">
        <v>722</v>
      </c>
      <c r="L329" s="5" t="s">
        <v>730</v>
      </c>
      <c r="N329" t="s">
        <v>1061</v>
      </c>
      <c r="O329" s="4">
        <v>894.23</v>
      </c>
      <c r="P329" s="4">
        <v>1421.55</v>
      </c>
      <c r="Q329" s="7">
        <v>0.109</v>
      </c>
      <c r="R329" s="4">
        <v>3</v>
      </c>
    </row>
    <row r="330" spans="1:18" hidden="1" x14ac:dyDescent="0.45">
      <c r="A330" t="s">
        <v>342</v>
      </c>
      <c r="B330" s="12">
        <v>45794</v>
      </c>
      <c r="C330" s="11">
        <v>45796</v>
      </c>
      <c r="D330" s="28" t="str">
        <f t="shared" si="12"/>
        <v>QUARTER 2</v>
      </c>
      <c r="E330" s="4">
        <f t="shared" si="11"/>
        <v>2</v>
      </c>
      <c r="F330" s="5" t="s">
        <v>648</v>
      </c>
      <c r="G330" s="5" t="s">
        <v>655</v>
      </c>
      <c r="H330" s="5" t="s">
        <v>670</v>
      </c>
      <c r="I330" s="5" t="s">
        <v>705</v>
      </c>
      <c r="J330" s="5" t="s">
        <v>710</v>
      </c>
      <c r="K330" s="5" t="s">
        <v>716</v>
      </c>
      <c r="L330" s="5" t="s">
        <v>732</v>
      </c>
      <c r="N330" t="s">
        <v>1062</v>
      </c>
      <c r="O330" s="4">
        <v>383.77</v>
      </c>
      <c r="P330" s="4">
        <v>952.56</v>
      </c>
      <c r="Q330" s="7">
        <v>0.34599999999999997</v>
      </c>
      <c r="R330" s="4">
        <v>10</v>
      </c>
    </row>
    <row r="331" spans="1:18" hidden="1" x14ac:dyDescent="0.45">
      <c r="A331" t="s">
        <v>343</v>
      </c>
      <c r="B331" s="8">
        <v>45221</v>
      </c>
      <c r="C331" s="8">
        <v>45246</v>
      </c>
      <c r="D331" s="28" t="str">
        <f t="shared" si="12"/>
        <v>QUARTER 4</v>
      </c>
      <c r="E331" s="4">
        <f t="shared" si="11"/>
        <v>25</v>
      </c>
      <c r="F331" s="5" t="s">
        <v>648</v>
      </c>
      <c r="G331" s="5" t="s">
        <v>653</v>
      </c>
      <c r="H331" s="5" t="s">
        <v>667</v>
      </c>
      <c r="I331" s="5" t="s">
        <v>705</v>
      </c>
      <c r="J331" s="5" t="s">
        <v>709</v>
      </c>
      <c r="K331" s="5" t="s">
        <v>714</v>
      </c>
      <c r="L331" s="5" t="s">
        <v>731</v>
      </c>
      <c r="N331" t="s">
        <v>1063</v>
      </c>
      <c r="O331" s="4">
        <v>1373.31</v>
      </c>
      <c r="P331" s="4">
        <v>3154.14</v>
      </c>
      <c r="Q331" s="7">
        <v>0.2</v>
      </c>
      <c r="R331" s="4">
        <v>11</v>
      </c>
    </row>
    <row r="332" spans="1:18" hidden="1" x14ac:dyDescent="0.45">
      <c r="A332" t="s">
        <v>344</v>
      </c>
      <c r="B332" s="8">
        <v>45668</v>
      </c>
      <c r="C332" s="8">
        <v>45680</v>
      </c>
      <c r="D332" s="28" t="str">
        <f t="shared" si="12"/>
        <v>QUARTER 1</v>
      </c>
      <c r="E332" s="4">
        <f t="shared" si="11"/>
        <v>12</v>
      </c>
      <c r="F332" s="5" t="s">
        <v>648</v>
      </c>
      <c r="G332" s="5" t="s">
        <v>660</v>
      </c>
      <c r="H332" s="5" t="s">
        <v>697</v>
      </c>
      <c r="I332" s="5" t="s">
        <v>704</v>
      </c>
      <c r="J332" s="5" t="s">
        <v>710</v>
      </c>
      <c r="K332" s="5" t="s">
        <v>722</v>
      </c>
      <c r="L332" s="5" t="s">
        <v>730</v>
      </c>
      <c r="N332" t="s">
        <v>1064</v>
      </c>
      <c r="O332" s="4">
        <v>100.69</v>
      </c>
      <c r="P332" s="4">
        <v>226.14</v>
      </c>
      <c r="Q332" s="7">
        <v>6.5000000000000002E-2</v>
      </c>
      <c r="R332" s="4">
        <v>12</v>
      </c>
    </row>
    <row r="333" spans="1:18" hidden="1" x14ac:dyDescent="0.45">
      <c r="A333" t="s">
        <v>345</v>
      </c>
      <c r="B333" s="8">
        <v>45914</v>
      </c>
      <c r="C333" s="8">
        <v>45926</v>
      </c>
      <c r="D333" s="28" t="str">
        <f t="shared" si="12"/>
        <v>QUARTER 3</v>
      </c>
      <c r="E333" s="4">
        <f t="shared" si="11"/>
        <v>12</v>
      </c>
      <c r="F333" s="5" t="s">
        <v>649</v>
      </c>
      <c r="G333" s="5" t="s">
        <v>658</v>
      </c>
      <c r="H333" s="5" t="s">
        <v>683</v>
      </c>
      <c r="I333" s="5" t="s">
        <v>705</v>
      </c>
      <c r="J333" s="5" t="s">
        <v>711</v>
      </c>
      <c r="K333" s="5" t="s">
        <v>725</v>
      </c>
      <c r="L333" s="5" t="s">
        <v>729</v>
      </c>
      <c r="N333" t="s">
        <v>1065</v>
      </c>
      <c r="O333" s="4">
        <v>425.15</v>
      </c>
      <c r="P333" s="4">
        <v>885.92</v>
      </c>
      <c r="Q333" s="7">
        <v>0.23899999999999999</v>
      </c>
      <c r="R333" s="4">
        <v>13</v>
      </c>
    </row>
    <row r="334" spans="1:18" hidden="1" x14ac:dyDescent="0.45">
      <c r="A334" t="s">
        <v>346</v>
      </c>
      <c r="B334" s="8">
        <v>45168</v>
      </c>
      <c r="C334" s="8">
        <v>45172</v>
      </c>
      <c r="D334" s="28" t="str">
        <f t="shared" si="12"/>
        <v>QUARTER 3</v>
      </c>
      <c r="E334" s="4">
        <f t="shared" si="11"/>
        <v>4</v>
      </c>
      <c r="F334" s="5" t="s">
        <v>647</v>
      </c>
      <c r="G334" s="5" t="s">
        <v>654</v>
      </c>
      <c r="H334" s="5" t="s">
        <v>680</v>
      </c>
      <c r="I334" s="5" t="s">
        <v>705</v>
      </c>
      <c r="J334" s="5" t="s">
        <v>709</v>
      </c>
      <c r="K334" s="5" t="s">
        <v>716</v>
      </c>
      <c r="L334" s="5" t="s">
        <v>733</v>
      </c>
      <c r="N334" t="s">
        <v>1066</v>
      </c>
      <c r="O334" s="4">
        <v>1082.25</v>
      </c>
      <c r="P334" s="4">
        <v>2433.34</v>
      </c>
      <c r="Q334" s="7">
        <v>0.27</v>
      </c>
      <c r="R334" s="4">
        <v>4</v>
      </c>
    </row>
    <row r="335" spans="1:18" hidden="1" x14ac:dyDescent="0.45">
      <c r="A335" t="s">
        <v>347</v>
      </c>
      <c r="B335" s="8">
        <v>45245</v>
      </c>
      <c r="C335" s="8">
        <v>45266</v>
      </c>
      <c r="D335" s="28" t="str">
        <f t="shared" si="12"/>
        <v>QUARTER 4</v>
      </c>
      <c r="E335" s="4">
        <f t="shared" si="11"/>
        <v>21</v>
      </c>
      <c r="F335" s="5" t="s">
        <v>649</v>
      </c>
      <c r="G335" s="5" t="s">
        <v>658</v>
      </c>
      <c r="H335" s="5" t="s">
        <v>693</v>
      </c>
      <c r="I335" s="5" t="s">
        <v>702</v>
      </c>
      <c r="J335" s="5" t="s">
        <v>711</v>
      </c>
      <c r="K335" s="5" t="s">
        <v>722</v>
      </c>
      <c r="L335" s="5" t="s">
        <v>733</v>
      </c>
      <c r="N335" t="s">
        <v>1067</v>
      </c>
      <c r="O335" s="4">
        <v>1184.99</v>
      </c>
      <c r="P335" s="4">
        <v>1154.3399999999999</v>
      </c>
      <c r="Q335" s="7">
        <v>2.8000000000000001E-2</v>
      </c>
      <c r="R335" s="4">
        <v>5</v>
      </c>
    </row>
    <row r="336" spans="1:18" hidden="1" x14ac:dyDescent="0.45">
      <c r="A336" t="s">
        <v>348</v>
      </c>
      <c r="B336" s="8">
        <v>45774</v>
      </c>
      <c r="C336" s="8">
        <v>45804</v>
      </c>
      <c r="D336" s="28" t="str">
        <f t="shared" si="12"/>
        <v>QUARTER 2</v>
      </c>
      <c r="E336" s="4">
        <f t="shared" si="11"/>
        <v>30</v>
      </c>
      <c r="F336" s="5" t="s">
        <v>647</v>
      </c>
      <c r="G336" s="5" t="s">
        <v>654</v>
      </c>
      <c r="H336" s="21" t="s">
        <v>680</v>
      </c>
      <c r="I336" s="5" t="s">
        <v>706</v>
      </c>
      <c r="J336" s="5" t="s">
        <v>709</v>
      </c>
      <c r="K336" s="5" t="s">
        <v>722</v>
      </c>
      <c r="L336" s="5" t="s">
        <v>730</v>
      </c>
      <c r="N336" t="s">
        <v>1068</v>
      </c>
      <c r="O336" s="4">
        <v>481.32</v>
      </c>
      <c r="P336" s="4">
        <v>1135.99</v>
      </c>
      <c r="Q336" s="7">
        <v>0.14499999999999999</v>
      </c>
      <c r="R336" s="4">
        <v>5</v>
      </c>
    </row>
    <row r="337" spans="1:18" hidden="1" x14ac:dyDescent="0.45">
      <c r="A337" t="s">
        <v>349</v>
      </c>
      <c r="B337" s="8">
        <v>45391</v>
      </c>
      <c r="C337" s="8">
        <v>45400</v>
      </c>
      <c r="D337" s="28" t="str">
        <f t="shared" si="12"/>
        <v>QUARTER 2</v>
      </c>
      <c r="E337" s="4">
        <f t="shared" si="11"/>
        <v>9</v>
      </c>
      <c r="F337" s="5" t="s">
        <v>649</v>
      </c>
      <c r="G337" s="5" t="s">
        <v>657</v>
      </c>
      <c r="H337" s="5" t="s">
        <v>679</v>
      </c>
      <c r="I337" s="5" t="s">
        <v>704</v>
      </c>
      <c r="J337" s="5" t="s">
        <v>708</v>
      </c>
      <c r="K337" s="5" t="s">
        <v>718</v>
      </c>
      <c r="L337" s="5" t="s">
        <v>728</v>
      </c>
      <c r="N337" t="s">
        <v>1069</v>
      </c>
      <c r="O337" s="4">
        <v>1288.8499999999999</v>
      </c>
      <c r="P337" s="4">
        <v>2751.84</v>
      </c>
      <c r="Q337" s="7">
        <v>0.158</v>
      </c>
      <c r="R337" s="4">
        <v>7</v>
      </c>
    </row>
    <row r="338" spans="1:18" hidden="1" x14ac:dyDescent="0.45">
      <c r="A338" t="s">
        <v>350</v>
      </c>
      <c r="B338" s="8">
        <v>45484</v>
      </c>
      <c r="C338" s="8">
        <v>45504</v>
      </c>
      <c r="D338" s="28" t="str">
        <f t="shared" si="12"/>
        <v>QUARTER 3</v>
      </c>
      <c r="E338" s="4">
        <f t="shared" si="11"/>
        <v>20</v>
      </c>
      <c r="F338" s="5" t="s">
        <v>647</v>
      </c>
      <c r="G338" s="5" t="s">
        <v>659</v>
      </c>
      <c r="H338" s="5" t="s">
        <v>676</v>
      </c>
      <c r="I338" s="5" t="s">
        <v>704</v>
      </c>
      <c r="J338" s="5" t="s">
        <v>708</v>
      </c>
      <c r="K338" s="5" t="s">
        <v>715</v>
      </c>
      <c r="L338" s="5" t="s">
        <v>730</v>
      </c>
      <c r="N338" t="s">
        <v>1070</v>
      </c>
      <c r="O338" s="4">
        <v>647.26</v>
      </c>
      <c r="P338" s="4">
        <v>1374.72</v>
      </c>
      <c r="Q338" s="7">
        <v>6.6000000000000003E-2</v>
      </c>
      <c r="R338" s="4">
        <v>22</v>
      </c>
    </row>
    <row r="339" spans="1:18" hidden="1" x14ac:dyDescent="0.45">
      <c r="A339" t="s">
        <v>351</v>
      </c>
      <c r="B339" s="8">
        <v>45340</v>
      </c>
      <c r="C339" s="8">
        <v>45354</v>
      </c>
      <c r="D339" s="28" t="str">
        <f t="shared" si="12"/>
        <v>QUARTER 1</v>
      </c>
      <c r="E339" s="4">
        <f t="shared" si="11"/>
        <v>14</v>
      </c>
      <c r="F339" s="5" t="s">
        <v>648</v>
      </c>
      <c r="G339" s="5" t="s">
        <v>655</v>
      </c>
      <c r="H339" s="21" t="s">
        <v>1431</v>
      </c>
      <c r="I339" s="5" t="s">
        <v>706</v>
      </c>
      <c r="J339" s="5" t="s">
        <v>710</v>
      </c>
      <c r="K339" s="5" t="s">
        <v>720</v>
      </c>
      <c r="L339" s="5" t="s">
        <v>728</v>
      </c>
      <c r="N339" t="s">
        <v>1071</v>
      </c>
      <c r="O339" s="4">
        <v>624.23</v>
      </c>
      <c r="P339" s="4">
        <v>1318.37</v>
      </c>
      <c r="Q339" s="7">
        <v>0.21</v>
      </c>
      <c r="R339" s="4">
        <v>37</v>
      </c>
    </row>
    <row r="340" spans="1:18" x14ac:dyDescent="0.45">
      <c r="A340" t="s">
        <v>352</v>
      </c>
      <c r="B340" s="8">
        <v>45132</v>
      </c>
      <c r="C340" s="8">
        <v>45148</v>
      </c>
      <c r="D340" s="28" t="str">
        <f t="shared" si="12"/>
        <v>QUARTER 3</v>
      </c>
      <c r="E340" s="4">
        <f t="shared" si="11"/>
        <v>16</v>
      </c>
      <c r="F340" s="5" t="s">
        <v>646</v>
      </c>
      <c r="G340" s="5" t="s">
        <v>651</v>
      </c>
      <c r="H340" s="5" t="s">
        <v>663</v>
      </c>
      <c r="I340" s="5" t="s">
        <v>701</v>
      </c>
      <c r="J340" s="5" t="s">
        <v>710</v>
      </c>
      <c r="K340" s="5" t="s">
        <v>714</v>
      </c>
      <c r="L340" s="5" t="s">
        <v>733</v>
      </c>
      <c r="N340" t="s">
        <v>1072</v>
      </c>
      <c r="O340" s="4">
        <v>506.83</v>
      </c>
      <c r="P340" s="4">
        <v>441.74</v>
      </c>
      <c r="Q340" s="7">
        <v>0.24</v>
      </c>
      <c r="R340" s="4">
        <v>9</v>
      </c>
    </row>
    <row r="341" spans="1:18" x14ac:dyDescent="0.45">
      <c r="A341" t="s">
        <v>353</v>
      </c>
      <c r="B341" s="8">
        <v>45121</v>
      </c>
      <c r="C341" s="8">
        <v>45128</v>
      </c>
      <c r="D341" s="28" t="str">
        <f t="shared" si="12"/>
        <v>QUARTER 3</v>
      </c>
      <c r="E341" s="4">
        <f t="shared" si="11"/>
        <v>7</v>
      </c>
      <c r="F341" s="5" t="s">
        <v>646</v>
      </c>
      <c r="G341" s="5" t="s">
        <v>661</v>
      </c>
      <c r="H341" s="5" t="s">
        <v>687</v>
      </c>
      <c r="I341" s="5" t="s">
        <v>706</v>
      </c>
      <c r="J341" s="5" t="s">
        <v>709</v>
      </c>
      <c r="K341" s="26" t="s">
        <v>713</v>
      </c>
      <c r="L341" s="5" t="s">
        <v>732</v>
      </c>
      <c r="N341" t="s">
        <v>1073</v>
      </c>
      <c r="O341" s="4">
        <v>620.74</v>
      </c>
      <c r="P341" s="4">
        <v>1330.07</v>
      </c>
      <c r="Q341" s="7">
        <v>0.29899999999999999</v>
      </c>
      <c r="R341" s="4">
        <v>28</v>
      </c>
    </row>
    <row r="342" spans="1:18" x14ac:dyDescent="0.45">
      <c r="A342" t="s">
        <v>354</v>
      </c>
      <c r="B342" s="8">
        <v>45131</v>
      </c>
      <c r="C342" s="8">
        <v>45157</v>
      </c>
      <c r="D342" s="28" t="str">
        <f t="shared" si="12"/>
        <v>QUARTER 3</v>
      </c>
      <c r="E342" s="4">
        <f t="shared" si="11"/>
        <v>26</v>
      </c>
      <c r="F342" s="5" t="s">
        <v>646</v>
      </c>
      <c r="G342" s="5" t="s">
        <v>650</v>
      </c>
      <c r="H342" s="5" t="s">
        <v>664</v>
      </c>
      <c r="I342" s="5" t="s">
        <v>706</v>
      </c>
      <c r="J342" s="5" t="s">
        <v>710</v>
      </c>
      <c r="K342" s="5" t="s">
        <v>724</v>
      </c>
      <c r="L342" s="5" t="s">
        <v>733</v>
      </c>
      <c r="N342" t="s">
        <v>1074</v>
      </c>
      <c r="O342" s="4">
        <v>661.45</v>
      </c>
      <c r="P342" s="4">
        <v>1634.86</v>
      </c>
      <c r="Q342" s="7">
        <v>0.56499999999999995</v>
      </c>
      <c r="R342" s="4">
        <v>24</v>
      </c>
    </row>
    <row r="343" spans="1:18" hidden="1" x14ac:dyDescent="0.45">
      <c r="A343" t="s">
        <v>355</v>
      </c>
      <c r="B343" s="12">
        <v>45027</v>
      </c>
      <c r="C343" s="11">
        <v>45029</v>
      </c>
      <c r="D343" s="28" t="str">
        <f t="shared" si="12"/>
        <v>QUARTER 2</v>
      </c>
      <c r="E343" s="4">
        <f t="shared" si="11"/>
        <v>2</v>
      </c>
      <c r="F343" s="5" t="s">
        <v>648</v>
      </c>
      <c r="G343" s="5" t="s">
        <v>660</v>
      </c>
      <c r="H343" s="5" t="s">
        <v>686</v>
      </c>
      <c r="I343" s="5" t="s">
        <v>702</v>
      </c>
      <c r="J343" s="5" t="s">
        <v>709</v>
      </c>
      <c r="K343" s="5" t="s">
        <v>715</v>
      </c>
      <c r="L343" s="5" t="s">
        <v>729</v>
      </c>
      <c r="N343" t="s">
        <v>1075</v>
      </c>
      <c r="O343" s="4">
        <v>32.1</v>
      </c>
      <c r="P343" s="4">
        <v>70.599999999999994</v>
      </c>
      <c r="Q343" s="7">
        <v>0.28199999999999997</v>
      </c>
      <c r="R343" s="4">
        <v>22</v>
      </c>
    </row>
    <row r="344" spans="1:18" x14ac:dyDescent="0.45">
      <c r="A344" t="s">
        <v>356</v>
      </c>
      <c r="B344" s="8">
        <v>45594</v>
      </c>
      <c r="C344" s="8">
        <v>45600</v>
      </c>
      <c r="D344" s="28" t="str">
        <f t="shared" si="12"/>
        <v>QUARTER 4</v>
      </c>
      <c r="E344" s="4">
        <f t="shared" si="11"/>
        <v>6</v>
      </c>
      <c r="F344" s="5" t="s">
        <v>646</v>
      </c>
      <c r="G344" s="5" t="s">
        <v>650</v>
      </c>
      <c r="H344" s="5" t="s">
        <v>664</v>
      </c>
      <c r="I344" s="5" t="s">
        <v>701</v>
      </c>
      <c r="J344" s="5" t="s">
        <v>710</v>
      </c>
      <c r="K344" s="5" t="s">
        <v>724</v>
      </c>
      <c r="L344" s="5" t="s">
        <v>728</v>
      </c>
      <c r="N344" t="s">
        <v>1076</v>
      </c>
      <c r="O344" s="4">
        <v>805.81</v>
      </c>
      <c r="P344" s="4">
        <v>1823.04</v>
      </c>
      <c r="Q344" s="7">
        <v>0</v>
      </c>
      <c r="R344" s="4">
        <v>11</v>
      </c>
    </row>
    <row r="345" spans="1:18" hidden="1" x14ac:dyDescent="0.45">
      <c r="A345" t="s">
        <v>357</v>
      </c>
      <c r="B345" s="8">
        <v>45339</v>
      </c>
      <c r="C345" s="8">
        <v>45355</v>
      </c>
      <c r="D345" s="28" t="str">
        <f t="shared" si="12"/>
        <v>QUARTER 1</v>
      </c>
      <c r="E345" s="4">
        <f t="shared" si="11"/>
        <v>16</v>
      </c>
      <c r="F345" s="5" t="s">
        <v>647</v>
      </c>
      <c r="G345" s="5" t="s">
        <v>654</v>
      </c>
      <c r="H345" s="5" t="s">
        <v>680</v>
      </c>
      <c r="I345" s="5" t="s">
        <v>705</v>
      </c>
      <c r="J345" s="5" t="s">
        <v>709</v>
      </c>
      <c r="K345" s="5" t="s">
        <v>721</v>
      </c>
      <c r="L345" s="5" t="s">
        <v>730</v>
      </c>
      <c r="N345" t="s">
        <v>1077</v>
      </c>
      <c r="O345" s="4">
        <v>1231.8</v>
      </c>
      <c r="P345" s="4">
        <v>2015.99</v>
      </c>
      <c r="Q345" s="7">
        <v>0.26100000000000001</v>
      </c>
      <c r="R345" s="4">
        <v>6</v>
      </c>
    </row>
    <row r="346" spans="1:18" hidden="1" x14ac:dyDescent="0.45">
      <c r="A346" t="s">
        <v>358</v>
      </c>
      <c r="B346" s="12">
        <v>45485</v>
      </c>
      <c r="C346" s="11">
        <v>45486</v>
      </c>
      <c r="D346" s="28" t="str">
        <f t="shared" si="12"/>
        <v>QUARTER 3</v>
      </c>
      <c r="E346" s="4">
        <f t="shared" si="11"/>
        <v>1</v>
      </c>
      <c r="F346" s="5" t="s">
        <v>647</v>
      </c>
      <c r="G346" s="5" t="s">
        <v>652</v>
      </c>
      <c r="H346" s="5" t="s">
        <v>694</v>
      </c>
      <c r="I346" s="5" t="s">
        <v>705</v>
      </c>
      <c r="J346" s="5" t="s">
        <v>709</v>
      </c>
      <c r="K346" s="5" t="s">
        <v>721</v>
      </c>
      <c r="L346" s="5" t="s">
        <v>729</v>
      </c>
      <c r="N346" t="s">
        <v>1078</v>
      </c>
      <c r="O346" s="4">
        <v>105.13</v>
      </c>
      <c r="P346" s="4">
        <v>244.13</v>
      </c>
      <c r="Q346" s="7">
        <v>7.0999999999999994E-2</v>
      </c>
      <c r="R346" s="4">
        <v>14</v>
      </c>
    </row>
    <row r="347" spans="1:18" hidden="1" x14ac:dyDescent="0.45">
      <c r="A347" t="s">
        <v>359</v>
      </c>
      <c r="B347" s="8">
        <v>45261</v>
      </c>
      <c r="C347" s="8">
        <v>45278</v>
      </c>
      <c r="D347" s="28" t="str">
        <f t="shared" si="12"/>
        <v>QUARTER 4</v>
      </c>
      <c r="E347" s="4">
        <f t="shared" si="11"/>
        <v>17</v>
      </c>
      <c r="F347" s="5" t="s">
        <v>647</v>
      </c>
      <c r="G347" s="5" t="s">
        <v>652</v>
      </c>
      <c r="H347" s="5" t="s">
        <v>694</v>
      </c>
      <c r="I347" s="5" t="s">
        <v>705</v>
      </c>
      <c r="J347" s="5" t="s">
        <v>711</v>
      </c>
      <c r="K347" s="5" t="s">
        <v>725</v>
      </c>
      <c r="L347" s="5" t="s">
        <v>731</v>
      </c>
      <c r="N347" t="s">
        <v>1079</v>
      </c>
      <c r="O347" s="4">
        <v>1495.79</v>
      </c>
      <c r="P347" s="4">
        <v>2783.12</v>
      </c>
      <c r="Q347" s="7">
        <v>0.02</v>
      </c>
      <c r="R347" s="4">
        <v>5</v>
      </c>
    </row>
    <row r="348" spans="1:18" hidden="1" x14ac:dyDescent="0.45">
      <c r="A348" t="s">
        <v>360</v>
      </c>
      <c r="B348" s="8">
        <v>45498</v>
      </c>
      <c r="C348" s="8">
        <v>45506</v>
      </c>
      <c r="D348" s="28" t="str">
        <f t="shared" si="12"/>
        <v>QUARTER 3</v>
      </c>
      <c r="E348" s="4">
        <f t="shared" si="11"/>
        <v>8</v>
      </c>
      <c r="F348" s="5" t="s">
        <v>648</v>
      </c>
      <c r="G348" s="5" t="s">
        <v>653</v>
      </c>
      <c r="H348" s="5" t="s">
        <v>681</v>
      </c>
      <c r="I348" s="5" t="s">
        <v>704</v>
      </c>
      <c r="J348" s="5" t="s">
        <v>711</v>
      </c>
      <c r="K348" s="5" t="s">
        <v>713</v>
      </c>
      <c r="L348" s="5" t="s">
        <v>733</v>
      </c>
      <c r="N348" t="s">
        <v>1080</v>
      </c>
      <c r="O348" s="4">
        <v>986.81</v>
      </c>
      <c r="P348" s="4">
        <v>2050.31</v>
      </c>
      <c r="Q348" s="7">
        <v>0.10299999999999999</v>
      </c>
      <c r="R348" s="4">
        <v>43</v>
      </c>
    </row>
    <row r="349" spans="1:18" x14ac:dyDescent="0.45">
      <c r="A349" t="s">
        <v>361</v>
      </c>
      <c r="B349" s="8">
        <v>45050</v>
      </c>
      <c r="C349" s="8">
        <v>45062</v>
      </c>
      <c r="D349" s="28" t="str">
        <f t="shared" si="12"/>
        <v>QUARTER 2</v>
      </c>
      <c r="E349" s="4">
        <f t="shared" si="11"/>
        <v>12</v>
      </c>
      <c r="F349" s="5" t="s">
        <v>646</v>
      </c>
      <c r="G349" s="5" t="s">
        <v>651</v>
      </c>
      <c r="H349" s="5" t="s">
        <v>669</v>
      </c>
      <c r="I349" s="5" t="s">
        <v>705</v>
      </c>
      <c r="J349" s="5" t="s">
        <v>709</v>
      </c>
      <c r="K349" s="5" t="s">
        <v>713</v>
      </c>
      <c r="L349" s="5" t="s">
        <v>730</v>
      </c>
      <c r="N349" t="s">
        <v>1081</v>
      </c>
      <c r="O349" s="4">
        <v>77.739999999999995</v>
      </c>
      <c r="P349" s="4">
        <v>147.12</v>
      </c>
      <c r="Q349" s="7">
        <v>0</v>
      </c>
      <c r="R349" s="4">
        <v>15</v>
      </c>
    </row>
    <row r="350" spans="1:18" x14ac:dyDescent="0.45">
      <c r="A350" t="s">
        <v>362</v>
      </c>
      <c r="B350" s="8">
        <v>45281</v>
      </c>
      <c r="C350" s="8">
        <v>45297</v>
      </c>
      <c r="D350" s="28" t="str">
        <f t="shared" si="12"/>
        <v>QUARTER 4</v>
      </c>
      <c r="E350" s="4">
        <f t="shared" si="11"/>
        <v>16</v>
      </c>
      <c r="F350" s="5" t="s">
        <v>646</v>
      </c>
      <c r="G350" s="5" t="s">
        <v>651</v>
      </c>
      <c r="H350" s="21" t="s">
        <v>663</v>
      </c>
      <c r="I350" s="5" t="s">
        <v>701</v>
      </c>
      <c r="J350" s="5" t="s">
        <v>709</v>
      </c>
      <c r="K350" s="5" t="s">
        <v>723</v>
      </c>
      <c r="L350" s="5" t="s">
        <v>727</v>
      </c>
      <c r="N350" t="s">
        <v>1082</v>
      </c>
      <c r="O350" s="4">
        <v>932.61</v>
      </c>
      <c r="P350" s="4">
        <v>1982.98</v>
      </c>
      <c r="Q350" s="7">
        <v>0.14399999999999999</v>
      </c>
      <c r="R350" s="4">
        <v>16</v>
      </c>
    </row>
    <row r="351" spans="1:18" hidden="1" x14ac:dyDescent="0.45">
      <c r="A351" t="s">
        <v>363</v>
      </c>
      <c r="B351" s="8">
        <v>45825</v>
      </c>
      <c r="C351" s="8">
        <v>45843</v>
      </c>
      <c r="D351" s="28" t="str">
        <f t="shared" si="12"/>
        <v>QUARTER 2</v>
      </c>
      <c r="E351" s="4">
        <f t="shared" si="11"/>
        <v>18</v>
      </c>
      <c r="F351" s="5" t="s">
        <v>647</v>
      </c>
      <c r="G351" s="5" t="s">
        <v>654</v>
      </c>
      <c r="H351" s="5" t="s">
        <v>680</v>
      </c>
      <c r="I351" s="5" t="s">
        <v>704</v>
      </c>
      <c r="J351" s="5" t="s">
        <v>709</v>
      </c>
      <c r="K351" s="5" t="s">
        <v>716</v>
      </c>
      <c r="L351" s="5" t="s">
        <v>731</v>
      </c>
      <c r="N351" t="s">
        <v>1083</v>
      </c>
      <c r="O351" s="4">
        <v>982.93</v>
      </c>
      <c r="P351" s="4">
        <v>2299.3000000000002</v>
      </c>
      <c r="Q351" s="7">
        <v>0.113</v>
      </c>
      <c r="R351" s="4">
        <v>6</v>
      </c>
    </row>
    <row r="352" spans="1:18" hidden="1" x14ac:dyDescent="0.45">
      <c r="A352" t="s">
        <v>364</v>
      </c>
      <c r="B352" s="8">
        <v>44980</v>
      </c>
      <c r="C352" s="8">
        <v>44993</v>
      </c>
      <c r="D352" s="28" t="str">
        <f t="shared" si="12"/>
        <v>QUARTER 1</v>
      </c>
      <c r="E352" s="4">
        <f t="shared" si="11"/>
        <v>13</v>
      </c>
      <c r="F352" s="5" t="s">
        <v>649</v>
      </c>
      <c r="G352" s="5" t="s">
        <v>658</v>
      </c>
      <c r="H352" s="5" t="s">
        <v>693</v>
      </c>
      <c r="I352" s="5" t="s">
        <v>705</v>
      </c>
      <c r="J352" s="5" t="s">
        <v>711</v>
      </c>
      <c r="K352" s="5" t="s">
        <v>712</v>
      </c>
      <c r="L352" s="5" t="s">
        <v>728</v>
      </c>
      <c r="N352" t="s">
        <v>1084</v>
      </c>
      <c r="O352" s="4">
        <v>307.37</v>
      </c>
      <c r="P352" s="4">
        <v>462.61</v>
      </c>
      <c r="Q352" s="7">
        <v>0.188</v>
      </c>
      <c r="R352" s="4">
        <v>11</v>
      </c>
    </row>
    <row r="353" spans="1:18" hidden="1" x14ac:dyDescent="0.45">
      <c r="A353" t="s">
        <v>365</v>
      </c>
      <c r="B353" s="8">
        <v>45262</v>
      </c>
      <c r="C353" s="8">
        <v>45276</v>
      </c>
      <c r="D353" s="28" t="str">
        <f t="shared" si="12"/>
        <v>QUARTER 4</v>
      </c>
      <c r="E353" s="4">
        <f t="shared" si="11"/>
        <v>14</v>
      </c>
      <c r="F353" s="5" t="s">
        <v>649</v>
      </c>
      <c r="G353" s="5" t="s">
        <v>656</v>
      </c>
      <c r="H353" s="5" t="s">
        <v>698</v>
      </c>
      <c r="I353" s="5" t="s">
        <v>702</v>
      </c>
      <c r="J353" s="5" t="s">
        <v>711</v>
      </c>
      <c r="K353" s="5" t="s">
        <v>725</v>
      </c>
      <c r="L353" s="5" t="s">
        <v>732</v>
      </c>
      <c r="N353" t="s">
        <v>1085</v>
      </c>
      <c r="O353" s="4">
        <v>879.08</v>
      </c>
      <c r="P353" s="4">
        <v>1093.3900000000001</v>
      </c>
      <c r="Q353" s="7">
        <v>0.113</v>
      </c>
      <c r="R353" s="4">
        <v>17</v>
      </c>
    </row>
    <row r="354" spans="1:18" x14ac:dyDescent="0.45">
      <c r="A354" t="s">
        <v>366</v>
      </c>
      <c r="B354" s="8">
        <v>45121</v>
      </c>
      <c r="C354" s="8">
        <v>45121</v>
      </c>
      <c r="D354" s="28" t="str">
        <f t="shared" si="12"/>
        <v>QUARTER 3</v>
      </c>
      <c r="E354" s="4">
        <f t="shared" si="11"/>
        <v>0</v>
      </c>
      <c r="F354" s="5" t="s">
        <v>646</v>
      </c>
      <c r="G354" s="5" t="s">
        <v>651</v>
      </c>
      <c r="H354" s="5" t="s">
        <v>665</v>
      </c>
      <c r="I354" s="5" t="s">
        <v>702</v>
      </c>
      <c r="J354" s="5" t="s">
        <v>707</v>
      </c>
      <c r="K354" s="5" t="s">
        <v>714</v>
      </c>
      <c r="L354" s="5" t="s">
        <v>733</v>
      </c>
      <c r="N354" t="s">
        <v>1086</v>
      </c>
      <c r="O354" s="4">
        <v>956.38</v>
      </c>
      <c r="P354" s="4">
        <v>1454.22</v>
      </c>
      <c r="Q354" s="7">
        <v>3.9E-2</v>
      </c>
      <c r="R354" s="4">
        <v>19</v>
      </c>
    </row>
    <row r="355" spans="1:18" hidden="1" x14ac:dyDescent="0.45">
      <c r="A355" t="s">
        <v>367</v>
      </c>
      <c r="B355" s="8">
        <v>45512</v>
      </c>
      <c r="C355" s="8">
        <v>45524</v>
      </c>
      <c r="D355" s="28" t="str">
        <f t="shared" si="12"/>
        <v>QUARTER 3</v>
      </c>
      <c r="E355" s="4">
        <f t="shared" si="11"/>
        <v>12</v>
      </c>
      <c r="F355" s="5" t="s">
        <v>647</v>
      </c>
      <c r="G355" s="5" t="s">
        <v>652</v>
      </c>
      <c r="H355" s="5" t="s">
        <v>666</v>
      </c>
      <c r="I355" s="5" t="s">
        <v>705</v>
      </c>
      <c r="J355" s="5" t="s">
        <v>707</v>
      </c>
      <c r="K355" s="5" t="s">
        <v>722</v>
      </c>
      <c r="L355" s="5" t="s">
        <v>729</v>
      </c>
      <c r="N355" t="s">
        <v>1087</v>
      </c>
      <c r="O355" s="4">
        <v>1233.3599999999999</v>
      </c>
      <c r="P355" s="4">
        <v>2120.4</v>
      </c>
      <c r="Q355" s="7">
        <v>0.17899999999999999</v>
      </c>
      <c r="R355" s="4">
        <v>20</v>
      </c>
    </row>
    <row r="356" spans="1:18" hidden="1" x14ac:dyDescent="0.45">
      <c r="A356" t="s">
        <v>368</v>
      </c>
      <c r="B356" s="8">
        <v>45603</v>
      </c>
      <c r="C356" s="8">
        <v>45622</v>
      </c>
      <c r="D356" s="28" t="str">
        <f t="shared" si="12"/>
        <v>QUARTER 4</v>
      </c>
      <c r="E356" s="4">
        <f t="shared" si="11"/>
        <v>19</v>
      </c>
      <c r="F356" s="5" t="s">
        <v>648</v>
      </c>
      <c r="G356" s="5" t="s">
        <v>655</v>
      </c>
      <c r="H356" s="5" t="s">
        <v>692</v>
      </c>
      <c r="I356" s="5" t="s">
        <v>703</v>
      </c>
      <c r="J356" s="5" t="s">
        <v>710</v>
      </c>
      <c r="K356" s="5" t="s">
        <v>713</v>
      </c>
      <c r="L356" s="5" t="s">
        <v>728</v>
      </c>
      <c r="N356" t="s">
        <v>1088</v>
      </c>
      <c r="O356" s="4">
        <v>55.35</v>
      </c>
      <c r="P356" s="4">
        <v>128.68</v>
      </c>
      <c r="Q356" s="7">
        <v>0.128</v>
      </c>
      <c r="R356" s="4">
        <v>10</v>
      </c>
    </row>
    <row r="357" spans="1:18" hidden="1" x14ac:dyDescent="0.45">
      <c r="A357" t="s">
        <v>369</v>
      </c>
      <c r="B357" s="8">
        <v>45292</v>
      </c>
      <c r="C357" s="8">
        <v>45318</v>
      </c>
      <c r="D357" s="28" t="str">
        <f t="shared" si="12"/>
        <v>QUARTER 1</v>
      </c>
      <c r="E357" s="4">
        <f t="shared" si="11"/>
        <v>26</v>
      </c>
      <c r="F357" s="5" t="s">
        <v>649</v>
      </c>
      <c r="G357" s="5" t="s">
        <v>658</v>
      </c>
      <c r="H357" s="5" t="s">
        <v>693</v>
      </c>
      <c r="I357" s="5" t="s">
        <v>702</v>
      </c>
      <c r="J357" s="5" t="s">
        <v>710</v>
      </c>
      <c r="K357" s="5" t="s">
        <v>726</v>
      </c>
      <c r="L357" s="5" t="s">
        <v>733</v>
      </c>
      <c r="N357" t="s">
        <v>1089</v>
      </c>
      <c r="O357" s="4">
        <v>657.45</v>
      </c>
      <c r="P357" s="4">
        <v>1325.96</v>
      </c>
      <c r="Q357" s="7">
        <v>0.16700000000000001</v>
      </c>
      <c r="R357" s="4">
        <v>21</v>
      </c>
    </row>
    <row r="358" spans="1:18" hidden="1" x14ac:dyDescent="0.45">
      <c r="A358" t="s">
        <v>370</v>
      </c>
      <c r="B358" s="8">
        <v>45883</v>
      </c>
      <c r="C358" s="8">
        <v>45911</v>
      </c>
      <c r="D358" s="28" t="str">
        <f t="shared" si="12"/>
        <v>QUARTER 3</v>
      </c>
      <c r="E358" s="4">
        <f t="shared" si="11"/>
        <v>28</v>
      </c>
      <c r="F358" s="5" t="s">
        <v>648</v>
      </c>
      <c r="G358" s="5" t="s">
        <v>655</v>
      </c>
      <c r="H358" s="5" t="s">
        <v>670</v>
      </c>
      <c r="I358" s="5" t="s">
        <v>703</v>
      </c>
      <c r="J358" s="5" t="s">
        <v>711</v>
      </c>
      <c r="K358" s="5" t="s">
        <v>721</v>
      </c>
      <c r="L358" s="5" t="s">
        <v>728</v>
      </c>
      <c r="N358" t="s">
        <v>1090</v>
      </c>
      <c r="O358" s="4">
        <v>1203.02</v>
      </c>
      <c r="P358" s="4">
        <v>2439.33</v>
      </c>
      <c r="Q358" s="7">
        <v>0</v>
      </c>
      <c r="R358" s="4">
        <v>18</v>
      </c>
    </row>
    <row r="359" spans="1:18" hidden="1" x14ac:dyDescent="0.45">
      <c r="A359" t="s">
        <v>371</v>
      </c>
      <c r="B359" s="8">
        <v>45385</v>
      </c>
      <c r="C359" s="8">
        <v>45403</v>
      </c>
      <c r="D359" s="28" t="str">
        <f t="shared" si="12"/>
        <v>QUARTER 2</v>
      </c>
      <c r="E359" s="4">
        <f t="shared" si="11"/>
        <v>18</v>
      </c>
      <c r="F359" s="5" t="s">
        <v>648</v>
      </c>
      <c r="G359" s="5" t="s">
        <v>655</v>
      </c>
      <c r="H359" s="5" t="s">
        <v>672</v>
      </c>
      <c r="I359" s="5" t="s">
        <v>705</v>
      </c>
      <c r="J359" s="5" t="s">
        <v>710</v>
      </c>
      <c r="K359" s="5" t="s">
        <v>717</v>
      </c>
      <c r="L359" s="5" t="s">
        <v>729</v>
      </c>
      <c r="N359" t="s">
        <v>1091</v>
      </c>
      <c r="O359" s="4">
        <v>1176.69</v>
      </c>
      <c r="P359" s="4">
        <v>2201.54</v>
      </c>
      <c r="Q359" s="7">
        <v>0.17</v>
      </c>
      <c r="R359" s="4">
        <v>27</v>
      </c>
    </row>
    <row r="360" spans="1:18" hidden="1" x14ac:dyDescent="0.45">
      <c r="A360" t="s">
        <v>372</v>
      </c>
      <c r="B360" s="8">
        <v>45621</v>
      </c>
      <c r="C360" s="8">
        <v>45633</v>
      </c>
      <c r="D360" s="28" t="str">
        <f t="shared" si="12"/>
        <v>QUARTER 4</v>
      </c>
      <c r="E360" s="4">
        <f t="shared" si="11"/>
        <v>12</v>
      </c>
      <c r="F360" s="5" t="s">
        <v>647</v>
      </c>
      <c r="G360" s="5" t="s">
        <v>659</v>
      </c>
      <c r="H360" s="5" t="s">
        <v>685</v>
      </c>
      <c r="I360" s="5" t="s">
        <v>701</v>
      </c>
      <c r="J360" s="5" t="s">
        <v>710</v>
      </c>
      <c r="K360" s="5" t="s">
        <v>720</v>
      </c>
      <c r="L360" s="5" t="s">
        <v>733</v>
      </c>
      <c r="N360" t="s">
        <v>1092</v>
      </c>
      <c r="O360" s="4">
        <v>769.9</v>
      </c>
      <c r="P360" s="4">
        <v>814.36</v>
      </c>
      <c r="Q360" s="7">
        <v>0</v>
      </c>
      <c r="R360" s="4">
        <v>5</v>
      </c>
    </row>
    <row r="361" spans="1:18" x14ac:dyDescent="0.45">
      <c r="A361" t="s">
        <v>373</v>
      </c>
      <c r="B361" s="8">
        <v>45309</v>
      </c>
      <c r="C361" s="8">
        <v>45325</v>
      </c>
      <c r="D361" s="28" t="str">
        <f t="shared" si="12"/>
        <v>QUARTER 1</v>
      </c>
      <c r="E361" s="4">
        <f t="shared" si="11"/>
        <v>16</v>
      </c>
      <c r="F361" s="5" t="s">
        <v>646</v>
      </c>
      <c r="G361" s="5" t="s">
        <v>661</v>
      </c>
      <c r="H361" s="5" t="s">
        <v>695</v>
      </c>
      <c r="I361" s="5" t="s">
        <v>703</v>
      </c>
      <c r="J361" s="5" t="s">
        <v>710</v>
      </c>
      <c r="K361" s="5" t="s">
        <v>716</v>
      </c>
      <c r="L361" s="5" t="s">
        <v>728</v>
      </c>
      <c r="N361" t="s">
        <v>1093</v>
      </c>
      <c r="O361" s="4">
        <v>666.23</v>
      </c>
      <c r="P361" s="4">
        <v>1382.91</v>
      </c>
      <c r="Q361" s="7">
        <v>0.17599999999999999</v>
      </c>
      <c r="R361" s="4">
        <v>13</v>
      </c>
    </row>
    <row r="362" spans="1:18" hidden="1" x14ac:dyDescent="0.45">
      <c r="A362" t="s">
        <v>374</v>
      </c>
      <c r="B362" s="8">
        <v>45466</v>
      </c>
      <c r="C362" s="8">
        <v>45468</v>
      </c>
      <c r="D362" s="28" t="str">
        <f t="shared" si="12"/>
        <v>QUARTER 2</v>
      </c>
      <c r="E362" s="4">
        <f t="shared" si="11"/>
        <v>2</v>
      </c>
      <c r="F362" s="5" t="s">
        <v>649</v>
      </c>
      <c r="G362" s="5" t="s">
        <v>658</v>
      </c>
      <c r="H362" s="5" t="s">
        <v>674</v>
      </c>
      <c r="I362" s="5" t="s">
        <v>705</v>
      </c>
      <c r="J362" s="5" t="s">
        <v>709</v>
      </c>
      <c r="K362" s="5" t="s">
        <v>716</v>
      </c>
      <c r="L362" s="5" t="s">
        <v>733</v>
      </c>
      <c r="N362" t="s">
        <v>1094</v>
      </c>
      <c r="O362" s="4">
        <v>951.44</v>
      </c>
      <c r="P362" s="4">
        <v>1646.43</v>
      </c>
      <c r="Q362" s="7">
        <v>0.11</v>
      </c>
      <c r="R362" s="4">
        <v>24</v>
      </c>
    </row>
    <row r="363" spans="1:18" hidden="1" x14ac:dyDescent="0.45">
      <c r="A363" t="s">
        <v>375</v>
      </c>
      <c r="B363" s="8">
        <v>45833</v>
      </c>
      <c r="C363" s="8">
        <v>45848</v>
      </c>
      <c r="D363" s="28" t="str">
        <f t="shared" si="12"/>
        <v>QUARTER 2</v>
      </c>
      <c r="E363" s="4">
        <f t="shared" si="11"/>
        <v>15</v>
      </c>
      <c r="F363" s="5" t="s">
        <v>649</v>
      </c>
      <c r="G363" s="5" t="s">
        <v>658</v>
      </c>
      <c r="H363" s="5" t="s">
        <v>674</v>
      </c>
      <c r="I363" s="5" t="s">
        <v>703</v>
      </c>
      <c r="J363" s="5" t="s">
        <v>709</v>
      </c>
      <c r="K363" s="5" t="s">
        <v>726</v>
      </c>
      <c r="L363" s="5" t="s">
        <v>730</v>
      </c>
      <c r="N363" t="s">
        <v>1095</v>
      </c>
      <c r="O363" s="4">
        <v>546.83000000000004</v>
      </c>
      <c r="P363" s="4">
        <v>400.84</v>
      </c>
      <c r="Q363" s="7">
        <v>7.8E-2</v>
      </c>
      <c r="R363" s="4">
        <v>13</v>
      </c>
    </row>
    <row r="364" spans="1:18" x14ac:dyDescent="0.45">
      <c r="A364" t="s">
        <v>376</v>
      </c>
      <c r="B364" s="8">
        <v>45108</v>
      </c>
      <c r="C364" s="8">
        <v>45115</v>
      </c>
      <c r="D364" s="28" t="str">
        <f t="shared" si="12"/>
        <v>QUARTER 3</v>
      </c>
      <c r="E364" s="4">
        <f t="shared" si="11"/>
        <v>7</v>
      </c>
      <c r="F364" s="5" t="s">
        <v>646</v>
      </c>
      <c r="G364" s="5" t="s">
        <v>651</v>
      </c>
      <c r="H364" s="5" t="s">
        <v>663</v>
      </c>
      <c r="I364" s="5" t="s">
        <v>701</v>
      </c>
      <c r="J364" s="5" t="s">
        <v>707</v>
      </c>
      <c r="K364" s="5" t="s">
        <v>720</v>
      </c>
      <c r="L364" s="5" t="s">
        <v>731</v>
      </c>
      <c r="N364" t="s">
        <v>1096</v>
      </c>
      <c r="O364" s="4">
        <v>834.26</v>
      </c>
      <c r="P364" s="4">
        <v>1780.56</v>
      </c>
      <c r="Q364" s="7">
        <v>1.4E-2</v>
      </c>
      <c r="R364" s="4">
        <v>47</v>
      </c>
    </row>
    <row r="365" spans="1:18" hidden="1" x14ac:dyDescent="0.45">
      <c r="A365" t="s">
        <v>377</v>
      </c>
      <c r="B365" s="8">
        <v>45360</v>
      </c>
      <c r="C365" s="8">
        <v>45377</v>
      </c>
      <c r="D365" s="28" t="str">
        <f t="shared" si="12"/>
        <v>QUARTER 1</v>
      </c>
      <c r="E365" s="4">
        <f t="shared" si="11"/>
        <v>17</v>
      </c>
      <c r="F365" s="5" t="s">
        <v>647</v>
      </c>
      <c r="G365" s="5" t="s">
        <v>659</v>
      </c>
      <c r="H365" s="5" t="s">
        <v>676</v>
      </c>
      <c r="I365" s="5" t="s">
        <v>706</v>
      </c>
      <c r="J365" s="5" t="s">
        <v>708</v>
      </c>
      <c r="K365" s="5" t="s">
        <v>723</v>
      </c>
      <c r="L365" s="5" t="s">
        <v>732</v>
      </c>
      <c r="N365" t="s">
        <v>1097</v>
      </c>
      <c r="O365" s="4">
        <v>1029.67</v>
      </c>
      <c r="P365" s="4">
        <v>1118.43</v>
      </c>
      <c r="Q365" s="7">
        <v>0.27200000000000002</v>
      </c>
      <c r="R365" s="4">
        <v>9</v>
      </c>
    </row>
    <row r="366" spans="1:18" hidden="1" x14ac:dyDescent="0.45">
      <c r="A366" t="s">
        <v>378</v>
      </c>
      <c r="B366" s="8">
        <v>45082</v>
      </c>
      <c r="C366" s="8">
        <v>45105</v>
      </c>
      <c r="D366" s="28" t="str">
        <f t="shared" si="12"/>
        <v>QUARTER 2</v>
      </c>
      <c r="E366" s="4">
        <f t="shared" si="11"/>
        <v>23</v>
      </c>
      <c r="F366" s="5" t="s">
        <v>649</v>
      </c>
      <c r="G366" s="5" t="s">
        <v>658</v>
      </c>
      <c r="H366" s="5" t="s">
        <v>674</v>
      </c>
      <c r="I366" s="5" t="s">
        <v>701</v>
      </c>
      <c r="J366" s="5" t="s">
        <v>711</v>
      </c>
      <c r="K366" s="5" t="s">
        <v>723</v>
      </c>
      <c r="L366" s="5" t="s">
        <v>728</v>
      </c>
      <c r="N366" t="s">
        <v>1098</v>
      </c>
      <c r="O366" s="4">
        <v>605.82000000000005</v>
      </c>
      <c r="P366" s="4">
        <v>771.12</v>
      </c>
      <c r="Q366" s="7">
        <v>0.13200000000000001</v>
      </c>
      <c r="R366" s="4">
        <v>19</v>
      </c>
    </row>
    <row r="367" spans="1:18" hidden="1" x14ac:dyDescent="0.45">
      <c r="A367" t="s">
        <v>379</v>
      </c>
      <c r="B367" s="8">
        <v>45737</v>
      </c>
      <c r="C367" s="8">
        <v>45756</v>
      </c>
      <c r="D367" s="28" t="str">
        <f t="shared" si="12"/>
        <v>QUARTER 1</v>
      </c>
      <c r="E367" s="4">
        <f t="shared" si="11"/>
        <v>19</v>
      </c>
      <c r="F367" s="5" t="s">
        <v>647</v>
      </c>
      <c r="G367" s="5" t="s">
        <v>652</v>
      </c>
      <c r="H367" s="5" t="s">
        <v>689</v>
      </c>
      <c r="I367" s="5" t="s">
        <v>705</v>
      </c>
      <c r="J367" s="5" t="s">
        <v>710</v>
      </c>
      <c r="K367" s="5" t="s">
        <v>718</v>
      </c>
      <c r="L367" s="5" t="s">
        <v>727</v>
      </c>
      <c r="N367" t="s">
        <v>1099</v>
      </c>
      <c r="O367" s="4">
        <v>1055.45</v>
      </c>
      <c r="P367" s="4">
        <v>1210.04</v>
      </c>
      <c r="Q367" s="7">
        <v>8.9999999999999993E-3</v>
      </c>
      <c r="R367" s="4">
        <v>18</v>
      </c>
    </row>
    <row r="368" spans="1:18" x14ac:dyDescent="0.45">
      <c r="A368" t="s">
        <v>380</v>
      </c>
      <c r="B368" s="8">
        <v>45445</v>
      </c>
      <c r="C368" s="8">
        <v>45458</v>
      </c>
      <c r="D368" s="28" t="str">
        <f t="shared" si="12"/>
        <v>QUARTER 2</v>
      </c>
      <c r="E368" s="4">
        <f t="shared" si="11"/>
        <v>13</v>
      </c>
      <c r="F368" s="5" t="s">
        <v>646</v>
      </c>
      <c r="G368" s="5" t="s">
        <v>650</v>
      </c>
      <c r="H368" s="5" t="s">
        <v>675</v>
      </c>
      <c r="I368" s="5" t="s">
        <v>702</v>
      </c>
      <c r="J368" s="5" t="s">
        <v>708</v>
      </c>
      <c r="K368" s="5" t="s">
        <v>719</v>
      </c>
      <c r="L368" s="5" t="s">
        <v>730</v>
      </c>
      <c r="N368" t="s">
        <v>1100</v>
      </c>
      <c r="O368" s="4">
        <v>1295.18</v>
      </c>
      <c r="P368" s="4">
        <v>3024.03</v>
      </c>
      <c r="Q368" s="7">
        <v>0.192</v>
      </c>
      <c r="R368" s="4">
        <v>8</v>
      </c>
    </row>
    <row r="369" spans="1:18" hidden="1" x14ac:dyDescent="0.45">
      <c r="A369" t="s">
        <v>381</v>
      </c>
      <c r="B369" s="8">
        <v>45731</v>
      </c>
      <c r="C369" s="8">
        <v>45745</v>
      </c>
      <c r="D369" s="28" t="str">
        <f t="shared" si="12"/>
        <v>QUARTER 1</v>
      </c>
      <c r="E369" s="4">
        <f t="shared" si="11"/>
        <v>14</v>
      </c>
      <c r="F369" s="5" t="s">
        <v>647</v>
      </c>
      <c r="G369" s="5" t="s">
        <v>654</v>
      </c>
      <c r="H369" s="5" t="s">
        <v>691</v>
      </c>
      <c r="I369" s="5" t="s">
        <v>706</v>
      </c>
      <c r="J369" s="5" t="s">
        <v>711</v>
      </c>
      <c r="K369" s="5" t="s">
        <v>712</v>
      </c>
      <c r="L369" s="5" t="s">
        <v>727</v>
      </c>
      <c r="N369" t="s">
        <v>1101</v>
      </c>
      <c r="O369" s="4">
        <v>935.83</v>
      </c>
      <c r="P369" s="4">
        <v>2303.46</v>
      </c>
      <c r="Q369" s="7">
        <v>0.105</v>
      </c>
      <c r="R369" s="4">
        <v>9</v>
      </c>
    </row>
    <row r="370" spans="1:18" hidden="1" x14ac:dyDescent="0.45">
      <c r="A370" t="s">
        <v>382</v>
      </c>
      <c r="B370" s="8">
        <v>45194</v>
      </c>
      <c r="C370" s="8">
        <v>45208</v>
      </c>
      <c r="D370" s="28" t="str">
        <f t="shared" si="12"/>
        <v>QUARTER 3</v>
      </c>
      <c r="E370" s="4">
        <f t="shared" si="11"/>
        <v>14</v>
      </c>
      <c r="F370" s="5" t="s">
        <v>648</v>
      </c>
      <c r="G370" s="5" t="s">
        <v>660</v>
      </c>
      <c r="H370" s="5" t="s">
        <v>700</v>
      </c>
      <c r="I370" s="5" t="s">
        <v>705</v>
      </c>
      <c r="J370" s="5" t="s">
        <v>709</v>
      </c>
      <c r="K370" s="5" t="s">
        <v>713</v>
      </c>
      <c r="L370" s="5" t="s">
        <v>731</v>
      </c>
      <c r="N370" t="s">
        <v>1102</v>
      </c>
      <c r="O370" s="4">
        <v>1279.56</v>
      </c>
      <c r="P370" s="4">
        <v>3083.8</v>
      </c>
      <c r="Q370" s="7">
        <v>0.106</v>
      </c>
      <c r="R370" s="4">
        <v>5</v>
      </c>
    </row>
    <row r="371" spans="1:18" hidden="1" x14ac:dyDescent="0.45">
      <c r="A371" t="s">
        <v>383</v>
      </c>
      <c r="B371" s="8">
        <v>45832</v>
      </c>
      <c r="C371" s="8">
        <v>45861</v>
      </c>
      <c r="D371" s="28" t="str">
        <f t="shared" si="12"/>
        <v>QUARTER 2</v>
      </c>
      <c r="E371" s="4">
        <f t="shared" si="11"/>
        <v>29</v>
      </c>
      <c r="F371" s="5" t="s">
        <v>648</v>
      </c>
      <c r="G371" s="5" t="s">
        <v>653</v>
      </c>
      <c r="H371" s="5" t="s">
        <v>688</v>
      </c>
      <c r="I371" s="5" t="s">
        <v>703</v>
      </c>
      <c r="J371" s="5" t="s">
        <v>709</v>
      </c>
      <c r="K371" s="5" t="s">
        <v>714</v>
      </c>
      <c r="L371" s="5" t="s">
        <v>728</v>
      </c>
      <c r="N371" t="s">
        <v>1103</v>
      </c>
      <c r="O371" s="4">
        <v>255.4</v>
      </c>
      <c r="P371" s="4">
        <v>322.70999999999998</v>
      </c>
      <c r="Q371" s="7">
        <v>0.115</v>
      </c>
      <c r="R371" s="4">
        <v>16</v>
      </c>
    </row>
    <row r="372" spans="1:18" hidden="1" x14ac:dyDescent="0.45">
      <c r="A372" t="s">
        <v>384</v>
      </c>
      <c r="B372" s="8">
        <v>45286</v>
      </c>
      <c r="C372" s="8">
        <v>45294</v>
      </c>
      <c r="D372" s="28" t="str">
        <f t="shared" si="12"/>
        <v>QUARTER 4</v>
      </c>
      <c r="E372" s="4">
        <f t="shared" si="11"/>
        <v>8</v>
      </c>
      <c r="F372" s="5" t="s">
        <v>649</v>
      </c>
      <c r="G372" s="5" t="s">
        <v>657</v>
      </c>
      <c r="H372" s="5" t="s">
        <v>679</v>
      </c>
      <c r="I372" s="5" t="s">
        <v>705</v>
      </c>
      <c r="J372" s="5" t="s">
        <v>707</v>
      </c>
      <c r="K372" s="5" t="s">
        <v>724</v>
      </c>
      <c r="L372" s="5" t="s">
        <v>731</v>
      </c>
      <c r="N372" t="s">
        <v>1104</v>
      </c>
      <c r="O372" s="4">
        <v>492.75</v>
      </c>
      <c r="P372" s="4">
        <v>731.29</v>
      </c>
      <c r="Q372" s="7">
        <v>5.8000000000000003E-2</v>
      </c>
      <c r="R372" s="4">
        <v>6</v>
      </c>
    </row>
    <row r="373" spans="1:18" hidden="1" x14ac:dyDescent="0.45">
      <c r="A373" t="s">
        <v>385</v>
      </c>
      <c r="B373" s="8">
        <v>44962</v>
      </c>
      <c r="C373" s="8">
        <v>44985</v>
      </c>
      <c r="D373" s="28" t="str">
        <f t="shared" si="12"/>
        <v>QUARTER 1</v>
      </c>
      <c r="E373" s="4">
        <f t="shared" si="11"/>
        <v>23</v>
      </c>
      <c r="F373" s="5" t="s">
        <v>648</v>
      </c>
      <c r="G373" s="5" t="s">
        <v>660</v>
      </c>
      <c r="H373" s="5" t="s">
        <v>697</v>
      </c>
      <c r="I373" s="5" t="s">
        <v>703</v>
      </c>
      <c r="J373" s="5" t="s">
        <v>710</v>
      </c>
      <c r="K373" s="5" t="s">
        <v>716</v>
      </c>
      <c r="L373" s="5" t="s">
        <v>730</v>
      </c>
      <c r="N373" t="s">
        <v>1105</v>
      </c>
      <c r="O373" s="4">
        <v>1214.49</v>
      </c>
      <c r="P373" s="4">
        <v>1533.95</v>
      </c>
      <c r="Q373" s="7">
        <v>0</v>
      </c>
      <c r="R373" s="4">
        <v>11</v>
      </c>
    </row>
    <row r="374" spans="1:18" x14ac:dyDescent="0.45">
      <c r="A374" t="s">
        <v>386</v>
      </c>
      <c r="B374" s="8">
        <v>45022</v>
      </c>
      <c r="C374" s="8">
        <v>45024</v>
      </c>
      <c r="D374" s="28" t="str">
        <f t="shared" si="12"/>
        <v>QUARTER 2</v>
      </c>
      <c r="E374" s="4">
        <f t="shared" si="11"/>
        <v>2</v>
      </c>
      <c r="F374" s="5" t="s">
        <v>646</v>
      </c>
      <c r="G374" s="5" t="s">
        <v>651</v>
      </c>
      <c r="H374" s="5" t="s">
        <v>669</v>
      </c>
      <c r="I374" s="5" t="s">
        <v>705</v>
      </c>
      <c r="J374" s="5" t="s">
        <v>709</v>
      </c>
      <c r="K374" s="5" t="s">
        <v>723</v>
      </c>
      <c r="L374" s="5" t="s">
        <v>732</v>
      </c>
      <c r="N374" t="s">
        <v>1106</v>
      </c>
      <c r="O374" s="4">
        <v>720.35</v>
      </c>
      <c r="P374" s="4">
        <v>1571.66</v>
      </c>
      <c r="Q374" s="7">
        <v>0.107</v>
      </c>
      <c r="R374" s="4">
        <v>23</v>
      </c>
    </row>
    <row r="375" spans="1:18" hidden="1" x14ac:dyDescent="0.45">
      <c r="A375" t="s">
        <v>387</v>
      </c>
      <c r="B375" s="8">
        <v>45751</v>
      </c>
      <c r="C375" s="8">
        <v>45757</v>
      </c>
      <c r="D375" s="28" t="str">
        <f t="shared" si="12"/>
        <v>QUARTER 2</v>
      </c>
      <c r="E375" s="4">
        <f t="shared" si="11"/>
        <v>6</v>
      </c>
      <c r="F375" s="5" t="s">
        <v>649</v>
      </c>
      <c r="G375" s="5" t="s">
        <v>658</v>
      </c>
      <c r="H375" s="5" t="s">
        <v>674</v>
      </c>
      <c r="I375" s="5" t="s">
        <v>703</v>
      </c>
      <c r="J375" s="5" t="s">
        <v>711</v>
      </c>
      <c r="K375" s="5" t="s">
        <v>725</v>
      </c>
      <c r="L375" s="5" t="s">
        <v>728</v>
      </c>
      <c r="N375" t="s">
        <v>1107</v>
      </c>
      <c r="O375" s="4">
        <v>290.14</v>
      </c>
      <c r="P375" s="4">
        <v>250.73</v>
      </c>
      <c r="Q375" s="7">
        <v>3.4000000000000002E-2</v>
      </c>
      <c r="R375" s="4">
        <v>17</v>
      </c>
    </row>
    <row r="376" spans="1:18" hidden="1" x14ac:dyDescent="0.45">
      <c r="A376" t="s">
        <v>388</v>
      </c>
      <c r="B376" s="8">
        <v>45429</v>
      </c>
      <c r="C376" s="8">
        <v>45439</v>
      </c>
      <c r="D376" s="28" t="str">
        <f t="shared" si="12"/>
        <v>QUARTER 2</v>
      </c>
      <c r="E376" s="4">
        <f t="shared" si="11"/>
        <v>10</v>
      </c>
      <c r="F376" s="5" t="s">
        <v>648</v>
      </c>
      <c r="G376" s="5" t="s">
        <v>660</v>
      </c>
      <c r="H376" s="5" t="s">
        <v>697</v>
      </c>
      <c r="I376" s="5" t="s">
        <v>703</v>
      </c>
      <c r="J376" s="5" t="s">
        <v>708</v>
      </c>
      <c r="K376" s="5" t="s">
        <v>712</v>
      </c>
      <c r="L376" s="5" t="s">
        <v>730</v>
      </c>
      <c r="N376" t="s">
        <v>1108</v>
      </c>
      <c r="O376" s="4">
        <v>1484.23</v>
      </c>
      <c r="P376" s="4">
        <v>3472.81</v>
      </c>
      <c r="Q376" s="7">
        <v>0.25600000000000001</v>
      </c>
      <c r="R376" s="4">
        <v>12</v>
      </c>
    </row>
    <row r="377" spans="1:18" hidden="1" x14ac:dyDescent="0.45">
      <c r="A377" t="s">
        <v>389</v>
      </c>
      <c r="B377" s="8">
        <v>45354</v>
      </c>
      <c r="C377" s="8">
        <v>45370</v>
      </c>
      <c r="D377" s="28" t="str">
        <f t="shared" si="12"/>
        <v>QUARTER 1</v>
      </c>
      <c r="E377" s="4">
        <f t="shared" si="11"/>
        <v>16</v>
      </c>
      <c r="F377" s="5" t="s">
        <v>647</v>
      </c>
      <c r="G377" s="5" t="s">
        <v>659</v>
      </c>
      <c r="H377" s="5" t="s">
        <v>699</v>
      </c>
      <c r="I377" s="5" t="s">
        <v>704</v>
      </c>
      <c r="J377" s="5" t="s">
        <v>710</v>
      </c>
      <c r="K377" s="5" t="s">
        <v>715</v>
      </c>
      <c r="L377" s="5" t="s">
        <v>730</v>
      </c>
      <c r="N377" t="s">
        <v>1109</v>
      </c>
      <c r="O377" s="4">
        <v>988.83</v>
      </c>
      <c r="P377" s="4">
        <v>1206.04</v>
      </c>
      <c r="Q377" s="7">
        <v>6.3E-2</v>
      </c>
      <c r="R377" s="4">
        <v>34</v>
      </c>
    </row>
    <row r="378" spans="1:18" hidden="1" x14ac:dyDescent="0.45">
      <c r="A378" t="s">
        <v>390</v>
      </c>
      <c r="B378" s="8">
        <v>45835</v>
      </c>
      <c r="C378" s="8">
        <v>45849</v>
      </c>
      <c r="D378" s="28" t="str">
        <f t="shared" si="12"/>
        <v>QUARTER 2</v>
      </c>
      <c r="E378" s="4">
        <f t="shared" si="11"/>
        <v>14</v>
      </c>
      <c r="F378" s="5" t="s">
        <v>647</v>
      </c>
      <c r="G378" s="5" t="s">
        <v>659</v>
      </c>
      <c r="H378" s="5" t="s">
        <v>685</v>
      </c>
      <c r="I378" s="5" t="s">
        <v>705</v>
      </c>
      <c r="J378" s="5" t="s">
        <v>709</v>
      </c>
      <c r="K378" s="5" t="s">
        <v>716</v>
      </c>
      <c r="L378" s="5" t="s">
        <v>729</v>
      </c>
      <c r="N378" t="s">
        <v>1110</v>
      </c>
      <c r="O378" s="4">
        <v>1227.7</v>
      </c>
      <c r="P378" s="4">
        <v>2197.23</v>
      </c>
      <c r="Q378" s="7">
        <v>9.9000000000000005E-2</v>
      </c>
      <c r="R378" s="4">
        <v>22</v>
      </c>
    </row>
    <row r="379" spans="1:18" x14ac:dyDescent="0.45">
      <c r="A379" t="s">
        <v>391</v>
      </c>
      <c r="B379" s="8">
        <v>44998</v>
      </c>
      <c r="C379" s="8">
        <v>45020</v>
      </c>
      <c r="D379" s="28" t="str">
        <f t="shared" si="12"/>
        <v>QUARTER 1</v>
      </c>
      <c r="E379" s="4">
        <f t="shared" si="11"/>
        <v>22</v>
      </c>
      <c r="F379" s="5" t="s">
        <v>646</v>
      </c>
      <c r="G379" s="5" t="s">
        <v>661</v>
      </c>
      <c r="H379" s="5" t="s">
        <v>687</v>
      </c>
      <c r="I379" s="5" t="s">
        <v>705</v>
      </c>
      <c r="J379" s="5" t="s">
        <v>707</v>
      </c>
      <c r="K379" s="5" t="s">
        <v>720</v>
      </c>
      <c r="L379" s="5" t="s">
        <v>727</v>
      </c>
      <c r="N379" t="s">
        <v>1111</v>
      </c>
      <c r="O379" s="4">
        <v>1113.7</v>
      </c>
      <c r="P379" s="4">
        <v>1620.6</v>
      </c>
      <c r="Q379" s="7">
        <v>0.13900000000000001</v>
      </c>
      <c r="R379" s="4">
        <v>11</v>
      </c>
    </row>
    <row r="380" spans="1:18" x14ac:dyDescent="0.45">
      <c r="A380" t="s">
        <v>392</v>
      </c>
      <c r="B380" s="8">
        <v>45664</v>
      </c>
      <c r="C380" s="8">
        <v>45677</v>
      </c>
      <c r="D380" s="28" t="str">
        <f t="shared" si="12"/>
        <v>QUARTER 1</v>
      </c>
      <c r="E380" s="4">
        <f t="shared" si="11"/>
        <v>13</v>
      </c>
      <c r="F380" s="5" t="s">
        <v>646</v>
      </c>
      <c r="G380" s="5" t="s">
        <v>661</v>
      </c>
      <c r="H380" s="5" t="s">
        <v>695</v>
      </c>
      <c r="I380" s="5" t="s">
        <v>701</v>
      </c>
      <c r="J380" s="5" t="s">
        <v>711</v>
      </c>
      <c r="K380" s="5" t="s">
        <v>723</v>
      </c>
      <c r="L380" s="5" t="s">
        <v>729</v>
      </c>
      <c r="N380" t="s">
        <v>1112</v>
      </c>
      <c r="O380" s="4">
        <v>432.13</v>
      </c>
      <c r="P380" s="4">
        <v>1034.6600000000001</v>
      </c>
      <c r="Q380" s="7">
        <v>9.1999999999999998E-2</v>
      </c>
      <c r="R380" s="4">
        <v>7</v>
      </c>
    </row>
    <row r="381" spans="1:18" hidden="1" x14ac:dyDescent="0.45">
      <c r="A381" t="s">
        <v>393</v>
      </c>
      <c r="B381" s="8">
        <v>45694</v>
      </c>
      <c r="C381" s="8">
        <v>45703</v>
      </c>
      <c r="D381" s="28" t="str">
        <f t="shared" si="12"/>
        <v>QUARTER 1</v>
      </c>
      <c r="E381" s="4">
        <f t="shared" si="11"/>
        <v>9</v>
      </c>
      <c r="F381" s="5" t="s">
        <v>648</v>
      </c>
      <c r="G381" s="5" t="s">
        <v>655</v>
      </c>
      <c r="H381" s="5" t="s">
        <v>670</v>
      </c>
      <c r="I381" s="5" t="s">
        <v>703</v>
      </c>
      <c r="J381" s="5" t="s">
        <v>710</v>
      </c>
      <c r="K381" s="5" t="s">
        <v>721</v>
      </c>
      <c r="L381" s="5" t="s">
        <v>729</v>
      </c>
      <c r="N381" t="s">
        <v>1113</v>
      </c>
      <c r="O381" s="4">
        <v>837.39</v>
      </c>
      <c r="P381" s="4">
        <v>1905.42</v>
      </c>
      <c r="Q381" s="7">
        <v>3.2000000000000001E-2</v>
      </c>
      <c r="R381" s="4">
        <v>18</v>
      </c>
    </row>
    <row r="382" spans="1:18" hidden="1" x14ac:dyDescent="0.45">
      <c r="A382" t="s">
        <v>394</v>
      </c>
      <c r="B382" s="8">
        <v>45688</v>
      </c>
      <c r="C382" s="8">
        <v>45705</v>
      </c>
      <c r="D382" s="28" t="str">
        <f t="shared" si="12"/>
        <v>QUARTER 1</v>
      </c>
      <c r="E382" s="4">
        <f t="shared" si="11"/>
        <v>17</v>
      </c>
      <c r="F382" s="5" t="s">
        <v>649</v>
      </c>
      <c r="G382" s="5" t="s">
        <v>658</v>
      </c>
      <c r="H382" s="5" t="s">
        <v>683</v>
      </c>
      <c r="I382" s="5" t="s">
        <v>706</v>
      </c>
      <c r="J382" s="5" t="s">
        <v>707</v>
      </c>
      <c r="K382" s="5" t="s">
        <v>722</v>
      </c>
      <c r="L382" s="5" t="s">
        <v>727</v>
      </c>
      <c r="N382" t="s">
        <v>812</v>
      </c>
      <c r="O382" s="4">
        <v>378.26</v>
      </c>
      <c r="P382" s="4">
        <v>541.55999999999995</v>
      </c>
      <c r="Q382" s="7">
        <v>0.16300000000000001</v>
      </c>
      <c r="R382" s="4">
        <v>25</v>
      </c>
    </row>
    <row r="383" spans="1:18" hidden="1" x14ac:dyDescent="0.45">
      <c r="A383" t="s">
        <v>395</v>
      </c>
      <c r="B383" s="8">
        <v>45876</v>
      </c>
      <c r="C383" s="8">
        <v>45906</v>
      </c>
      <c r="D383" s="28" t="str">
        <f t="shared" si="12"/>
        <v>QUARTER 3</v>
      </c>
      <c r="E383" s="4">
        <f t="shared" si="11"/>
        <v>30</v>
      </c>
      <c r="F383" s="5" t="s">
        <v>648</v>
      </c>
      <c r="G383" s="5" t="s">
        <v>653</v>
      </c>
      <c r="H383" s="5" t="s">
        <v>681</v>
      </c>
      <c r="I383" s="5" t="s">
        <v>702</v>
      </c>
      <c r="J383" s="5" t="s">
        <v>711</v>
      </c>
      <c r="K383" s="5" t="s">
        <v>724</v>
      </c>
      <c r="L383" s="5" t="s">
        <v>729</v>
      </c>
      <c r="N383" t="s">
        <v>1114</v>
      </c>
      <c r="O383" s="4">
        <v>833.73</v>
      </c>
      <c r="P383" s="4">
        <v>1116.5999999999999</v>
      </c>
      <c r="Q383" s="7">
        <v>0.17599999999999999</v>
      </c>
      <c r="R383" s="4">
        <v>14</v>
      </c>
    </row>
    <row r="384" spans="1:18" hidden="1" x14ac:dyDescent="0.45">
      <c r="A384" t="s">
        <v>396</v>
      </c>
      <c r="B384" s="8">
        <v>45861</v>
      </c>
      <c r="C384" s="8">
        <v>45886</v>
      </c>
      <c r="D384" s="28" t="str">
        <f t="shared" si="12"/>
        <v>QUARTER 3</v>
      </c>
      <c r="E384" s="4">
        <f t="shared" si="11"/>
        <v>25</v>
      </c>
      <c r="F384" s="5" t="s">
        <v>649</v>
      </c>
      <c r="G384" s="5" t="s">
        <v>658</v>
      </c>
      <c r="H384" s="5" t="s">
        <v>674</v>
      </c>
      <c r="I384" s="5" t="s">
        <v>702</v>
      </c>
      <c r="J384" s="5" t="s">
        <v>708</v>
      </c>
      <c r="K384" s="5" t="s">
        <v>714</v>
      </c>
      <c r="L384" s="5" t="s">
        <v>728</v>
      </c>
      <c r="N384" t="s">
        <v>1115</v>
      </c>
      <c r="O384" s="4">
        <v>1142.06</v>
      </c>
      <c r="P384" s="4">
        <v>1455</v>
      </c>
      <c r="Q384" s="7">
        <v>7.8E-2</v>
      </c>
      <c r="R384" s="4">
        <v>28</v>
      </c>
    </row>
    <row r="385" spans="1:18" hidden="1" x14ac:dyDescent="0.45">
      <c r="A385" t="s">
        <v>397</v>
      </c>
      <c r="B385" s="8">
        <v>45097</v>
      </c>
      <c r="C385" s="8">
        <v>45115</v>
      </c>
      <c r="D385" s="28" t="str">
        <f t="shared" si="12"/>
        <v>QUARTER 2</v>
      </c>
      <c r="E385" s="4">
        <f t="shared" si="11"/>
        <v>18</v>
      </c>
      <c r="F385" s="5" t="s">
        <v>648</v>
      </c>
      <c r="G385" s="5" t="s">
        <v>660</v>
      </c>
      <c r="H385" s="5" t="s">
        <v>700</v>
      </c>
      <c r="I385" s="5" t="s">
        <v>704</v>
      </c>
      <c r="J385" s="5" t="s">
        <v>709</v>
      </c>
      <c r="K385" s="5" t="s">
        <v>719</v>
      </c>
      <c r="L385" s="5" t="s">
        <v>729</v>
      </c>
      <c r="N385" t="s">
        <v>1116</v>
      </c>
      <c r="O385" s="4">
        <v>1145.53</v>
      </c>
      <c r="P385" s="4">
        <v>1278.3</v>
      </c>
      <c r="Q385" s="7">
        <v>0.09</v>
      </c>
      <c r="R385" s="4">
        <v>41</v>
      </c>
    </row>
    <row r="386" spans="1:18" hidden="1" x14ac:dyDescent="0.45">
      <c r="A386" t="s">
        <v>398</v>
      </c>
      <c r="B386" s="8">
        <v>45491</v>
      </c>
      <c r="C386" s="8">
        <v>45511</v>
      </c>
      <c r="D386" s="28" t="str">
        <f t="shared" si="12"/>
        <v>QUARTER 3</v>
      </c>
      <c r="E386" s="4">
        <f t="shared" ref="E386:E422" si="13">(C386-B386)</f>
        <v>20</v>
      </c>
      <c r="F386" s="5" t="s">
        <v>649</v>
      </c>
      <c r="G386" s="5" t="s">
        <v>657</v>
      </c>
      <c r="H386" s="5" t="s">
        <v>673</v>
      </c>
      <c r="I386" s="5" t="s">
        <v>701</v>
      </c>
      <c r="J386" s="5" t="s">
        <v>707</v>
      </c>
      <c r="K386" s="5" t="s">
        <v>721</v>
      </c>
      <c r="L386" s="5" t="s">
        <v>732</v>
      </c>
      <c r="N386" t="s">
        <v>1117</v>
      </c>
      <c r="O386" s="4">
        <v>941.35</v>
      </c>
      <c r="P386" s="4">
        <v>899.83</v>
      </c>
      <c r="Q386" s="7">
        <v>5.8000000000000003E-2</v>
      </c>
      <c r="R386" s="4">
        <v>18</v>
      </c>
    </row>
    <row r="387" spans="1:18" hidden="1" x14ac:dyDescent="0.45">
      <c r="A387" t="s">
        <v>399</v>
      </c>
      <c r="B387" s="8">
        <v>45066</v>
      </c>
      <c r="C387" s="8">
        <v>45096</v>
      </c>
      <c r="D387" s="28" t="str">
        <f t="shared" ref="D387:D450" si="14">IF(AND(MONTH(B387)&gt;=1,MONTH(B387)&lt;=3),"QUARTER 1",IF(AND(MONTH(B387)&gt;=4,MONTH(B387)&lt;=6),"QUARTER 2",IF(AND(MONTH(B387)&gt;=7,MONTH(B387)&lt;=9),"QUARTER 3",IF(AND(MONTH(B387)&gt;=10,MONTH(B387)&lt;=12),"QUARTER 4"))))</f>
        <v>QUARTER 2</v>
      </c>
      <c r="E387" s="4">
        <f t="shared" si="13"/>
        <v>30</v>
      </c>
      <c r="F387" s="5" t="s">
        <v>647</v>
      </c>
      <c r="G387" s="5" t="s">
        <v>654</v>
      </c>
      <c r="H387" s="5" t="s">
        <v>680</v>
      </c>
      <c r="I387" s="5" t="s">
        <v>703</v>
      </c>
      <c r="J387" s="5" t="s">
        <v>709</v>
      </c>
      <c r="K387" s="5" t="s">
        <v>722</v>
      </c>
      <c r="L387" s="5" t="s">
        <v>731</v>
      </c>
      <c r="N387" t="s">
        <v>1118</v>
      </c>
      <c r="O387" s="4">
        <v>1161.2</v>
      </c>
      <c r="P387" s="4">
        <v>878.73</v>
      </c>
      <c r="Q387" s="7">
        <v>0.19</v>
      </c>
      <c r="R387" s="4">
        <v>31</v>
      </c>
    </row>
    <row r="388" spans="1:18" hidden="1" x14ac:dyDescent="0.45">
      <c r="A388" t="s">
        <v>400</v>
      </c>
      <c r="B388" s="8">
        <v>45789</v>
      </c>
      <c r="C388" s="8">
        <v>45803</v>
      </c>
      <c r="D388" s="28" t="str">
        <f t="shared" si="14"/>
        <v>QUARTER 2</v>
      </c>
      <c r="E388" s="4">
        <f t="shared" si="13"/>
        <v>14</v>
      </c>
      <c r="F388" s="5" t="s">
        <v>647</v>
      </c>
      <c r="G388" s="5" t="s">
        <v>654</v>
      </c>
      <c r="H388" s="5" t="s">
        <v>696</v>
      </c>
      <c r="I388" s="5" t="s">
        <v>701</v>
      </c>
      <c r="J388" s="5" t="s">
        <v>709</v>
      </c>
      <c r="K388" s="5" t="s">
        <v>715</v>
      </c>
      <c r="L388" s="5" t="s">
        <v>728</v>
      </c>
      <c r="N388" t="s">
        <v>1119</v>
      </c>
      <c r="O388" s="4">
        <v>320.12</v>
      </c>
      <c r="P388" s="4">
        <v>594.41999999999996</v>
      </c>
      <c r="Q388" s="7">
        <v>0.104</v>
      </c>
      <c r="R388" s="4">
        <v>18</v>
      </c>
    </row>
    <row r="389" spans="1:18" x14ac:dyDescent="0.45">
      <c r="A389" t="s">
        <v>401</v>
      </c>
      <c r="B389" s="8">
        <v>45419</v>
      </c>
      <c r="C389" s="8">
        <v>45424</v>
      </c>
      <c r="D389" s="28" t="str">
        <f t="shared" si="14"/>
        <v>QUARTER 2</v>
      </c>
      <c r="E389" s="4">
        <f t="shared" si="13"/>
        <v>5</v>
      </c>
      <c r="F389" s="5" t="s">
        <v>646</v>
      </c>
      <c r="G389" s="5" t="s">
        <v>651</v>
      </c>
      <c r="H389" s="5" t="s">
        <v>669</v>
      </c>
      <c r="I389" s="5" t="s">
        <v>703</v>
      </c>
      <c r="J389" s="5" t="s">
        <v>710</v>
      </c>
      <c r="K389" s="5" t="s">
        <v>716</v>
      </c>
      <c r="L389" s="5" t="s">
        <v>731</v>
      </c>
      <c r="N389" t="s">
        <v>1120</v>
      </c>
      <c r="O389" s="4">
        <v>1163.99</v>
      </c>
      <c r="P389" s="4">
        <v>1617.85</v>
      </c>
      <c r="Q389" s="7">
        <v>0.127</v>
      </c>
      <c r="R389" s="4">
        <v>14</v>
      </c>
    </row>
    <row r="390" spans="1:18" hidden="1" x14ac:dyDescent="0.45">
      <c r="A390" t="s">
        <v>402</v>
      </c>
      <c r="B390" s="8">
        <v>45199</v>
      </c>
      <c r="C390" s="8">
        <v>45202</v>
      </c>
      <c r="D390" s="28" t="str">
        <f t="shared" si="14"/>
        <v>QUARTER 3</v>
      </c>
      <c r="E390" s="4">
        <f t="shared" si="13"/>
        <v>3</v>
      </c>
      <c r="F390" s="5" t="s">
        <v>647</v>
      </c>
      <c r="G390" s="5" t="s">
        <v>659</v>
      </c>
      <c r="H390" s="5" t="s">
        <v>699</v>
      </c>
      <c r="I390" s="5" t="s">
        <v>703</v>
      </c>
      <c r="J390" s="5" t="s">
        <v>707</v>
      </c>
      <c r="K390" s="5" t="s">
        <v>713</v>
      </c>
      <c r="L390" s="5" t="s">
        <v>731</v>
      </c>
      <c r="N390" t="s">
        <v>1121</v>
      </c>
      <c r="O390" s="4">
        <v>1019.36</v>
      </c>
      <c r="P390" s="4">
        <v>972.91</v>
      </c>
      <c r="Q390" s="7">
        <v>0.14699999999999999</v>
      </c>
      <c r="R390" s="4">
        <v>17</v>
      </c>
    </row>
    <row r="391" spans="1:18" x14ac:dyDescent="0.45">
      <c r="A391" t="s">
        <v>403</v>
      </c>
      <c r="B391" s="8">
        <v>45225</v>
      </c>
      <c r="C391" s="8">
        <v>45235</v>
      </c>
      <c r="D391" s="28" t="str">
        <f t="shared" si="14"/>
        <v>QUARTER 4</v>
      </c>
      <c r="E391" s="4">
        <f t="shared" si="13"/>
        <v>10</v>
      </c>
      <c r="F391" s="5" t="s">
        <v>646</v>
      </c>
      <c r="G391" s="5" t="s">
        <v>661</v>
      </c>
      <c r="H391" s="5" t="s">
        <v>695</v>
      </c>
      <c r="I391" s="5" t="s">
        <v>703</v>
      </c>
      <c r="J391" s="5" t="s">
        <v>708</v>
      </c>
      <c r="K391" s="5" t="s">
        <v>714</v>
      </c>
      <c r="L391" s="5" t="s">
        <v>731</v>
      </c>
      <c r="N391" t="s">
        <v>1122</v>
      </c>
      <c r="O391" s="4">
        <v>20.38</v>
      </c>
      <c r="P391" s="4">
        <v>42.56</v>
      </c>
      <c r="Q391" s="7">
        <v>7.1999999999999995E-2</v>
      </c>
      <c r="R391" s="4">
        <v>11</v>
      </c>
    </row>
    <row r="392" spans="1:18" x14ac:dyDescent="0.45">
      <c r="A392" t="s">
        <v>404</v>
      </c>
      <c r="B392" s="8">
        <v>45823</v>
      </c>
      <c r="C392" s="8">
        <v>45838</v>
      </c>
      <c r="D392" s="28" t="str">
        <f t="shared" si="14"/>
        <v>QUARTER 2</v>
      </c>
      <c r="E392" s="4">
        <f t="shared" si="13"/>
        <v>15</v>
      </c>
      <c r="F392" s="5" t="s">
        <v>646</v>
      </c>
      <c r="G392" s="5" t="s">
        <v>661</v>
      </c>
      <c r="H392" s="5" t="s">
        <v>682</v>
      </c>
      <c r="I392" s="5" t="s">
        <v>705</v>
      </c>
      <c r="J392" s="5" t="s">
        <v>711</v>
      </c>
      <c r="K392" s="5" t="s">
        <v>712</v>
      </c>
      <c r="L392" s="5" t="s">
        <v>732</v>
      </c>
      <c r="N392" t="s">
        <v>1123</v>
      </c>
      <c r="O392" s="4">
        <v>1487.59</v>
      </c>
      <c r="P392" s="4">
        <v>1480.83</v>
      </c>
      <c r="Q392" s="7">
        <v>8.9999999999999993E-3</v>
      </c>
      <c r="R392" s="4">
        <v>11</v>
      </c>
    </row>
    <row r="393" spans="1:18" hidden="1" x14ac:dyDescent="0.45">
      <c r="A393" t="s">
        <v>405</v>
      </c>
      <c r="B393" s="8">
        <v>45514</v>
      </c>
      <c r="C393" s="8">
        <v>45542</v>
      </c>
      <c r="D393" s="28" t="str">
        <f t="shared" si="14"/>
        <v>QUARTER 3</v>
      </c>
      <c r="E393" s="4">
        <f t="shared" si="13"/>
        <v>28</v>
      </c>
      <c r="F393" s="5" t="s">
        <v>649</v>
      </c>
      <c r="G393" s="5" t="s">
        <v>657</v>
      </c>
      <c r="H393" s="5" t="s">
        <v>673</v>
      </c>
      <c r="I393" s="5" t="s">
        <v>703</v>
      </c>
      <c r="J393" s="5" t="s">
        <v>711</v>
      </c>
      <c r="K393" s="5" t="s">
        <v>721</v>
      </c>
      <c r="L393" s="5" t="s">
        <v>728</v>
      </c>
      <c r="N393" t="s">
        <v>1124</v>
      </c>
      <c r="O393" s="4">
        <v>229.96</v>
      </c>
      <c r="P393" s="4">
        <v>564.26</v>
      </c>
      <c r="Q393" s="7">
        <v>0.105</v>
      </c>
      <c r="R393" s="4">
        <v>5</v>
      </c>
    </row>
    <row r="394" spans="1:18" hidden="1" x14ac:dyDescent="0.45">
      <c r="A394" t="s">
        <v>406</v>
      </c>
      <c r="B394" s="8">
        <v>45208</v>
      </c>
      <c r="C394" s="8">
        <v>45225</v>
      </c>
      <c r="D394" s="28" t="str">
        <f t="shared" si="14"/>
        <v>QUARTER 4</v>
      </c>
      <c r="E394" s="4">
        <f t="shared" si="13"/>
        <v>17</v>
      </c>
      <c r="F394" s="5" t="s">
        <v>647</v>
      </c>
      <c r="G394" s="5" t="s">
        <v>659</v>
      </c>
      <c r="H394" s="5" t="s">
        <v>685</v>
      </c>
      <c r="I394" s="5" t="s">
        <v>704</v>
      </c>
      <c r="J394" s="5" t="s">
        <v>709</v>
      </c>
      <c r="K394" s="5" t="s">
        <v>712</v>
      </c>
      <c r="L394" s="5" t="s">
        <v>727</v>
      </c>
      <c r="N394" t="s">
        <v>1125</v>
      </c>
      <c r="O394" s="4">
        <v>1132.03</v>
      </c>
      <c r="P394" s="4">
        <v>2137.21</v>
      </c>
      <c r="Q394" s="7">
        <v>0.35699999999999998</v>
      </c>
      <c r="R394" s="4">
        <v>35</v>
      </c>
    </row>
    <row r="395" spans="1:18" hidden="1" x14ac:dyDescent="0.45">
      <c r="A395" t="s">
        <v>407</v>
      </c>
      <c r="B395" s="8">
        <v>45360</v>
      </c>
      <c r="C395" s="8">
        <v>45377</v>
      </c>
      <c r="D395" s="28" t="str">
        <f t="shared" si="14"/>
        <v>QUARTER 1</v>
      </c>
      <c r="E395" s="4">
        <f t="shared" si="13"/>
        <v>17</v>
      </c>
      <c r="F395" s="5" t="s">
        <v>648</v>
      </c>
      <c r="G395" s="5" t="s">
        <v>660</v>
      </c>
      <c r="H395" s="5" t="s">
        <v>686</v>
      </c>
      <c r="I395" s="5" t="s">
        <v>702</v>
      </c>
      <c r="J395" s="5" t="s">
        <v>711</v>
      </c>
      <c r="K395" s="5" t="s">
        <v>714</v>
      </c>
      <c r="L395" s="5" t="s">
        <v>730</v>
      </c>
      <c r="N395" t="s">
        <v>1126</v>
      </c>
      <c r="O395" s="4">
        <v>1137.4100000000001</v>
      </c>
      <c r="P395" s="4">
        <v>1680.93</v>
      </c>
      <c r="Q395" s="7">
        <v>0.254</v>
      </c>
      <c r="R395" s="4">
        <v>9</v>
      </c>
    </row>
    <row r="396" spans="1:18" hidden="1" x14ac:dyDescent="0.45">
      <c r="A396" t="s">
        <v>408</v>
      </c>
      <c r="B396" s="8">
        <v>45075</v>
      </c>
      <c r="C396" s="8">
        <v>45097</v>
      </c>
      <c r="D396" s="28" t="str">
        <f t="shared" si="14"/>
        <v>QUARTER 2</v>
      </c>
      <c r="E396" s="4">
        <f t="shared" si="13"/>
        <v>22</v>
      </c>
      <c r="F396" s="5" t="s">
        <v>649</v>
      </c>
      <c r="G396" s="5" t="s">
        <v>658</v>
      </c>
      <c r="H396" s="5" t="s">
        <v>683</v>
      </c>
      <c r="I396" s="5" t="s">
        <v>705</v>
      </c>
      <c r="J396" s="5" t="s">
        <v>711</v>
      </c>
      <c r="K396" s="5" t="s">
        <v>723</v>
      </c>
      <c r="L396" s="5" t="s">
        <v>727</v>
      </c>
      <c r="N396" t="s">
        <v>1127</v>
      </c>
      <c r="O396" s="4">
        <v>1295.3900000000001</v>
      </c>
      <c r="P396" s="4">
        <v>2905.06</v>
      </c>
      <c r="Q396" s="7">
        <v>0.14799999999999999</v>
      </c>
      <c r="R396" s="4">
        <v>8</v>
      </c>
    </row>
    <row r="397" spans="1:18" hidden="1" x14ac:dyDescent="0.45">
      <c r="A397" t="s">
        <v>409</v>
      </c>
      <c r="B397" s="8">
        <v>45804</v>
      </c>
      <c r="C397" s="8">
        <v>45816</v>
      </c>
      <c r="D397" s="28" t="str">
        <f t="shared" si="14"/>
        <v>QUARTER 2</v>
      </c>
      <c r="E397" s="4">
        <f t="shared" si="13"/>
        <v>12</v>
      </c>
      <c r="F397" s="5" t="s">
        <v>647</v>
      </c>
      <c r="G397" s="5" t="s">
        <v>652</v>
      </c>
      <c r="H397" s="5" t="s">
        <v>666</v>
      </c>
      <c r="I397" s="5" t="s">
        <v>701</v>
      </c>
      <c r="J397" s="5" t="s">
        <v>707</v>
      </c>
      <c r="K397" s="5" t="s">
        <v>722</v>
      </c>
      <c r="L397" s="5" t="s">
        <v>733</v>
      </c>
      <c r="N397" t="s">
        <v>1128</v>
      </c>
      <c r="O397" s="4">
        <v>653.6</v>
      </c>
      <c r="P397" s="4">
        <v>842.09</v>
      </c>
      <c r="Q397" s="7">
        <v>9.8000000000000004E-2</v>
      </c>
      <c r="R397" s="4">
        <v>19</v>
      </c>
    </row>
    <row r="398" spans="1:18" hidden="1" x14ac:dyDescent="0.45">
      <c r="A398" t="s">
        <v>410</v>
      </c>
      <c r="B398" s="8">
        <v>45890</v>
      </c>
      <c r="C398" s="8">
        <v>45914</v>
      </c>
      <c r="D398" s="28" t="str">
        <f t="shared" si="14"/>
        <v>QUARTER 3</v>
      </c>
      <c r="E398" s="4">
        <f t="shared" si="13"/>
        <v>24</v>
      </c>
      <c r="F398" s="5" t="s">
        <v>649</v>
      </c>
      <c r="G398" s="5" t="s">
        <v>656</v>
      </c>
      <c r="H398" s="5" t="s">
        <v>671</v>
      </c>
      <c r="I398" s="5" t="s">
        <v>703</v>
      </c>
      <c r="J398" s="5" t="s">
        <v>708</v>
      </c>
      <c r="K398" s="5" t="s">
        <v>720</v>
      </c>
      <c r="L398" s="5" t="s">
        <v>732</v>
      </c>
      <c r="N398" t="s">
        <v>1129</v>
      </c>
      <c r="O398" s="4">
        <v>1397.67</v>
      </c>
      <c r="P398" s="4">
        <v>3131.37</v>
      </c>
      <c r="Q398" s="7">
        <v>0.10299999999999999</v>
      </c>
      <c r="R398" s="4">
        <v>20</v>
      </c>
    </row>
    <row r="399" spans="1:18" hidden="1" x14ac:dyDescent="0.45">
      <c r="A399" t="s">
        <v>411</v>
      </c>
      <c r="B399" s="8">
        <v>45638</v>
      </c>
      <c r="C399" s="8">
        <v>45646</v>
      </c>
      <c r="D399" s="28" t="str">
        <f t="shared" si="14"/>
        <v>QUARTER 4</v>
      </c>
      <c r="E399" s="4">
        <f t="shared" si="13"/>
        <v>8</v>
      </c>
      <c r="F399" s="5" t="s">
        <v>647</v>
      </c>
      <c r="G399" s="5" t="s">
        <v>652</v>
      </c>
      <c r="H399" s="5" t="s">
        <v>689</v>
      </c>
      <c r="I399" s="5" t="s">
        <v>701</v>
      </c>
      <c r="J399" s="5" t="s">
        <v>707</v>
      </c>
      <c r="K399" s="5" t="s">
        <v>717</v>
      </c>
      <c r="L399" s="5" t="s">
        <v>731</v>
      </c>
      <c r="N399" t="s">
        <v>1130</v>
      </c>
      <c r="O399" s="4">
        <v>1202.47</v>
      </c>
      <c r="P399" s="4">
        <v>1444.72</v>
      </c>
      <c r="Q399" s="7">
        <v>0.24099999999999999</v>
      </c>
      <c r="R399" s="4">
        <v>17</v>
      </c>
    </row>
    <row r="400" spans="1:18" x14ac:dyDescent="0.45">
      <c r="A400" t="s">
        <v>412</v>
      </c>
      <c r="B400" s="8">
        <v>45914</v>
      </c>
      <c r="C400" s="8">
        <v>45923</v>
      </c>
      <c r="D400" s="28" t="str">
        <f t="shared" si="14"/>
        <v>QUARTER 3</v>
      </c>
      <c r="E400" s="4">
        <f t="shared" si="13"/>
        <v>9</v>
      </c>
      <c r="F400" s="5" t="s">
        <v>646</v>
      </c>
      <c r="G400" s="5" t="s">
        <v>661</v>
      </c>
      <c r="H400" s="5" t="s">
        <v>687</v>
      </c>
      <c r="I400" s="5" t="s">
        <v>703</v>
      </c>
      <c r="J400" s="5" t="s">
        <v>708</v>
      </c>
      <c r="K400" s="5" t="s">
        <v>726</v>
      </c>
      <c r="L400" s="5" t="s">
        <v>727</v>
      </c>
      <c r="N400" t="s">
        <v>1131</v>
      </c>
      <c r="O400" s="4">
        <v>1310.3</v>
      </c>
      <c r="P400" s="4">
        <v>2875.8</v>
      </c>
      <c r="Q400" s="7">
        <v>8.3000000000000004E-2</v>
      </c>
      <c r="R400" s="4">
        <v>5</v>
      </c>
    </row>
    <row r="401" spans="1:18" x14ac:dyDescent="0.45">
      <c r="A401" t="s">
        <v>413</v>
      </c>
      <c r="B401" s="8">
        <v>45541</v>
      </c>
      <c r="C401" s="8">
        <v>45569</v>
      </c>
      <c r="D401" s="28" t="str">
        <f t="shared" si="14"/>
        <v>QUARTER 3</v>
      </c>
      <c r="E401" s="4">
        <f t="shared" si="13"/>
        <v>28</v>
      </c>
      <c r="F401" s="5" t="s">
        <v>646</v>
      </c>
      <c r="G401" s="5" t="s">
        <v>661</v>
      </c>
      <c r="H401" s="5" t="s">
        <v>695</v>
      </c>
      <c r="I401" s="5" t="s">
        <v>701</v>
      </c>
      <c r="J401" s="5" t="s">
        <v>709</v>
      </c>
      <c r="K401" s="5" t="s">
        <v>726</v>
      </c>
      <c r="L401" s="5" t="s">
        <v>732</v>
      </c>
      <c r="N401" t="s">
        <v>1132</v>
      </c>
      <c r="O401" s="4">
        <v>1174.17</v>
      </c>
      <c r="P401" s="4">
        <v>1641.61</v>
      </c>
      <c r="Q401" s="7">
        <v>0.122</v>
      </c>
      <c r="R401" s="4">
        <v>9</v>
      </c>
    </row>
    <row r="402" spans="1:18" x14ac:dyDescent="0.45">
      <c r="A402" t="s">
        <v>414</v>
      </c>
      <c r="B402" s="8">
        <v>45759</v>
      </c>
      <c r="C402" s="8">
        <v>45777</v>
      </c>
      <c r="D402" s="28" t="str">
        <f t="shared" si="14"/>
        <v>QUARTER 2</v>
      </c>
      <c r="E402" s="4">
        <f t="shared" si="13"/>
        <v>18</v>
      </c>
      <c r="F402" s="5" t="s">
        <v>646</v>
      </c>
      <c r="G402" s="5" t="s">
        <v>650</v>
      </c>
      <c r="H402" s="5" t="s">
        <v>662</v>
      </c>
      <c r="I402" s="5" t="s">
        <v>701</v>
      </c>
      <c r="J402" s="5" t="s">
        <v>709</v>
      </c>
      <c r="K402" s="5" t="s">
        <v>721</v>
      </c>
      <c r="L402" s="5" t="s">
        <v>729</v>
      </c>
      <c r="N402" t="s">
        <v>1133</v>
      </c>
      <c r="O402" s="4">
        <v>1119.04</v>
      </c>
      <c r="P402" s="4">
        <v>1299.02</v>
      </c>
      <c r="Q402" s="7">
        <v>2.5000000000000001E-2</v>
      </c>
      <c r="R402" s="4">
        <v>14</v>
      </c>
    </row>
    <row r="403" spans="1:18" hidden="1" x14ac:dyDescent="0.45">
      <c r="A403" t="s">
        <v>415</v>
      </c>
      <c r="B403" s="8">
        <v>45516</v>
      </c>
      <c r="C403" s="8">
        <v>45519</v>
      </c>
      <c r="D403" s="28" t="str">
        <f t="shared" si="14"/>
        <v>QUARTER 3</v>
      </c>
      <c r="E403" s="4">
        <f t="shared" si="13"/>
        <v>3</v>
      </c>
      <c r="F403" s="5" t="s">
        <v>648</v>
      </c>
      <c r="G403" s="5" t="s">
        <v>660</v>
      </c>
      <c r="H403" s="5" t="s">
        <v>677</v>
      </c>
      <c r="I403" s="5" t="s">
        <v>701</v>
      </c>
      <c r="J403" s="5" t="s">
        <v>709</v>
      </c>
      <c r="K403" s="5" t="s">
        <v>726</v>
      </c>
      <c r="L403" s="5" t="s">
        <v>728</v>
      </c>
      <c r="N403" t="s">
        <v>1134</v>
      </c>
      <c r="O403" s="4">
        <v>850.7</v>
      </c>
      <c r="P403" s="4">
        <v>1118.56</v>
      </c>
      <c r="Q403" s="7">
        <v>0.18</v>
      </c>
      <c r="R403" s="4">
        <v>19</v>
      </c>
    </row>
    <row r="404" spans="1:18" hidden="1" x14ac:dyDescent="0.45">
      <c r="A404" t="s">
        <v>416</v>
      </c>
      <c r="B404" s="8">
        <v>45601</v>
      </c>
      <c r="C404" s="8">
        <v>45604</v>
      </c>
      <c r="D404" s="28" t="str">
        <f t="shared" si="14"/>
        <v>QUARTER 4</v>
      </c>
      <c r="E404" s="4">
        <f t="shared" si="13"/>
        <v>3</v>
      </c>
      <c r="F404" s="5" t="s">
        <v>648</v>
      </c>
      <c r="G404" s="5" t="s">
        <v>653</v>
      </c>
      <c r="H404" s="5" t="s">
        <v>667</v>
      </c>
      <c r="I404" s="5" t="s">
        <v>702</v>
      </c>
      <c r="J404" s="5" t="s">
        <v>709</v>
      </c>
      <c r="K404" s="5" t="s">
        <v>719</v>
      </c>
      <c r="L404" s="5" t="s">
        <v>727</v>
      </c>
      <c r="N404" t="s">
        <v>1135</v>
      </c>
      <c r="O404" s="4">
        <v>1020.4</v>
      </c>
      <c r="P404" s="4">
        <v>1184.71</v>
      </c>
      <c r="Q404" s="7">
        <v>0.106</v>
      </c>
      <c r="R404" s="4">
        <v>16</v>
      </c>
    </row>
    <row r="405" spans="1:18" hidden="1" x14ac:dyDescent="0.45">
      <c r="A405" t="s">
        <v>417</v>
      </c>
      <c r="B405" s="8">
        <v>45497</v>
      </c>
      <c r="C405" s="8">
        <v>45512</v>
      </c>
      <c r="D405" s="28" t="str">
        <f t="shared" si="14"/>
        <v>QUARTER 3</v>
      </c>
      <c r="E405" s="4">
        <f t="shared" si="13"/>
        <v>15</v>
      </c>
      <c r="F405" s="5" t="s">
        <v>649</v>
      </c>
      <c r="G405" s="5" t="s">
        <v>657</v>
      </c>
      <c r="H405" s="5" t="s">
        <v>673</v>
      </c>
      <c r="I405" s="5" t="s">
        <v>706</v>
      </c>
      <c r="J405" s="5" t="s">
        <v>709</v>
      </c>
      <c r="K405" s="5" t="s">
        <v>722</v>
      </c>
      <c r="L405" s="5" t="s">
        <v>731</v>
      </c>
      <c r="N405" t="s">
        <v>1136</v>
      </c>
      <c r="O405" s="4">
        <v>501.5</v>
      </c>
      <c r="P405" s="4">
        <v>1201.47</v>
      </c>
      <c r="Q405" s="7">
        <v>0.126</v>
      </c>
      <c r="R405" s="4">
        <v>5</v>
      </c>
    </row>
    <row r="406" spans="1:18" hidden="1" x14ac:dyDescent="0.45">
      <c r="A406" t="s">
        <v>418</v>
      </c>
      <c r="B406" s="8">
        <v>45677</v>
      </c>
      <c r="C406" s="8">
        <v>45691</v>
      </c>
      <c r="D406" s="28" t="str">
        <f t="shared" si="14"/>
        <v>QUARTER 1</v>
      </c>
      <c r="E406" s="4">
        <f t="shared" si="13"/>
        <v>14</v>
      </c>
      <c r="F406" s="5" t="s">
        <v>648</v>
      </c>
      <c r="G406" s="5" t="s">
        <v>655</v>
      </c>
      <c r="H406" s="5" t="s">
        <v>672</v>
      </c>
      <c r="I406" s="5" t="s">
        <v>706</v>
      </c>
      <c r="J406" s="5" t="s">
        <v>709</v>
      </c>
      <c r="K406" s="5" t="s">
        <v>721</v>
      </c>
      <c r="L406" s="5" t="s">
        <v>727</v>
      </c>
      <c r="N406" t="s">
        <v>1137</v>
      </c>
      <c r="O406" s="4">
        <v>974.11</v>
      </c>
      <c r="P406" s="4">
        <v>880.99</v>
      </c>
      <c r="Q406" s="7">
        <v>0.111</v>
      </c>
      <c r="R406" s="4">
        <v>10</v>
      </c>
    </row>
    <row r="407" spans="1:18" hidden="1" x14ac:dyDescent="0.45">
      <c r="A407" t="s">
        <v>419</v>
      </c>
      <c r="B407" s="8">
        <v>44991</v>
      </c>
      <c r="C407" s="8">
        <v>45020</v>
      </c>
      <c r="D407" s="28" t="str">
        <f t="shared" si="14"/>
        <v>QUARTER 1</v>
      </c>
      <c r="E407" s="4">
        <f t="shared" si="13"/>
        <v>29</v>
      </c>
      <c r="F407" s="5" t="s">
        <v>647</v>
      </c>
      <c r="G407" s="5" t="s">
        <v>659</v>
      </c>
      <c r="H407" s="5" t="s">
        <v>699</v>
      </c>
      <c r="I407" s="5" t="s">
        <v>705</v>
      </c>
      <c r="J407" s="5" t="s">
        <v>711</v>
      </c>
      <c r="K407" s="5" t="s">
        <v>712</v>
      </c>
      <c r="L407" s="5" t="s">
        <v>732</v>
      </c>
      <c r="N407" t="s">
        <v>1138</v>
      </c>
      <c r="O407" s="4">
        <v>1126.29</v>
      </c>
      <c r="P407" s="4">
        <v>2050.87</v>
      </c>
      <c r="Q407" s="7">
        <v>6.4000000000000001E-2</v>
      </c>
      <c r="R407" s="4">
        <v>7</v>
      </c>
    </row>
    <row r="408" spans="1:18" hidden="1" x14ac:dyDescent="0.45">
      <c r="A408" t="s">
        <v>420</v>
      </c>
      <c r="B408" s="8">
        <v>45646</v>
      </c>
      <c r="C408" s="8">
        <v>45671</v>
      </c>
      <c r="D408" s="28" t="str">
        <f t="shared" si="14"/>
        <v>QUARTER 4</v>
      </c>
      <c r="E408" s="4">
        <f t="shared" si="13"/>
        <v>25</v>
      </c>
      <c r="F408" s="5" t="s">
        <v>647</v>
      </c>
      <c r="G408" s="5" t="s">
        <v>654</v>
      </c>
      <c r="H408" s="5" t="s">
        <v>680</v>
      </c>
      <c r="I408" s="5" t="s">
        <v>705</v>
      </c>
      <c r="J408" s="5" t="s">
        <v>707</v>
      </c>
      <c r="K408" s="5" t="s">
        <v>724</v>
      </c>
      <c r="L408" s="5" t="s">
        <v>728</v>
      </c>
      <c r="N408" t="s">
        <v>1139</v>
      </c>
      <c r="O408" s="4">
        <v>1361.34</v>
      </c>
      <c r="P408" s="4">
        <v>1737.9</v>
      </c>
      <c r="Q408" s="7">
        <v>7.6999999999999999E-2</v>
      </c>
      <c r="R408" s="4">
        <v>14</v>
      </c>
    </row>
    <row r="409" spans="1:18" x14ac:dyDescent="0.45">
      <c r="A409" t="s">
        <v>421</v>
      </c>
      <c r="B409" s="8">
        <v>45709</v>
      </c>
      <c r="C409" s="8">
        <v>45737</v>
      </c>
      <c r="D409" s="28" t="str">
        <f t="shared" si="14"/>
        <v>QUARTER 1</v>
      </c>
      <c r="E409" s="4">
        <f t="shared" si="13"/>
        <v>28</v>
      </c>
      <c r="F409" s="5" t="s">
        <v>646</v>
      </c>
      <c r="G409" s="5" t="s">
        <v>651</v>
      </c>
      <c r="H409" s="5" t="s">
        <v>669</v>
      </c>
      <c r="I409" s="5" t="s">
        <v>706</v>
      </c>
      <c r="J409" s="5" t="s">
        <v>709</v>
      </c>
      <c r="K409" s="5" t="s">
        <v>714</v>
      </c>
      <c r="L409" s="5" t="s">
        <v>730</v>
      </c>
      <c r="N409" t="s">
        <v>1140</v>
      </c>
      <c r="O409" s="4">
        <v>1437.39</v>
      </c>
      <c r="P409" s="4">
        <v>1388.31</v>
      </c>
      <c r="Q409" s="7">
        <v>0.13800000000000001</v>
      </c>
      <c r="R409" s="4">
        <v>18</v>
      </c>
    </row>
    <row r="410" spans="1:18" hidden="1" x14ac:dyDescent="0.45">
      <c r="A410" t="s">
        <v>422</v>
      </c>
      <c r="B410" s="8">
        <v>45724</v>
      </c>
      <c r="C410" s="8">
        <v>45731</v>
      </c>
      <c r="D410" s="28" t="str">
        <f t="shared" si="14"/>
        <v>QUARTER 1</v>
      </c>
      <c r="E410" s="4">
        <f t="shared" si="13"/>
        <v>7</v>
      </c>
      <c r="F410" s="5" t="s">
        <v>647</v>
      </c>
      <c r="G410" s="5" t="s">
        <v>654</v>
      </c>
      <c r="H410" s="5" t="s">
        <v>668</v>
      </c>
      <c r="I410" s="5" t="s">
        <v>701</v>
      </c>
      <c r="J410" s="5" t="s">
        <v>710</v>
      </c>
      <c r="K410" s="5" t="s">
        <v>723</v>
      </c>
      <c r="L410" s="5" t="s">
        <v>731</v>
      </c>
      <c r="N410" t="s">
        <v>1141</v>
      </c>
      <c r="O410" s="4">
        <v>475.66</v>
      </c>
      <c r="P410" s="4">
        <v>529.14</v>
      </c>
      <c r="Q410" s="7">
        <v>0.19600000000000001</v>
      </c>
      <c r="R410" s="4">
        <v>11</v>
      </c>
    </row>
    <row r="411" spans="1:18" hidden="1" x14ac:dyDescent="0.45">
      <c r="A411" t="s">
        <v>423</v>
      </c>
      <c r="B411" s="8">
        <v>45276</v>
      </c>
      <c r="C411" s="8">
        <v>45279</v>
      </c>
      <c r="D411" s="28" t="str">
        <f t="shared" si="14"/>
        <v>QUARTER 4</v>
      </c>
      <c r="E411" s="4">
        <f t="shared" si="13"/>
        <v>3</v>
      </c>
      <c r="F411" s="5" t="s">
        <v>647</v>
      </c>
      <c r="G411" s="5" t="s">
        <v>659</v>
      </c>
      <c r="H411" s="5" t="s">
        <v>699</v>
      </c>
      <c r="I411" s="5" t="s">
        <v>702</v>
      </c>
      <c r="J411" s="5" t="s">
        <v>707</v>
      </c>
      <c r="K411" s="5" t="s">
        <v>720</v>
      </c>
      <c r="L411" s="5" t="s">
        <v>733</v>
      </c>
      <c r="N411" t="s">
        <v>1142</v>
      </c>
      <c r="O411" s="4">
        <v>1415.05</v>
      </c>
      <c r="P411" s="4">
        <v>1972.38</v>
      </c>
      <c r="Q411" s="7">
        <v>0</v>
      </c>
      <c r="R411" s="4">
        <v>12</v>
      </c>
    </row>
    <row r="412" spans="1:18" hidden="1" x14ac:dyDescent="0.45">
      <c r="A412" t="s">
        <v>424</v>
      </c>
      <c r="B412" s="8">
        <v>45534</v>
      </c>
      <c r="C412" s="8">
        <v>45540</v>
      </c>
      <c r="D412" s="28" t="str">
        <f t="shared" si="14"/>
        <v>QUARTER 3</v>
      </c>
      <c r="E412" s="4">
        <f t="shared" si="13"/>
        <v>6</v>
      </c>
      <c r="F412" s="5" t="s">
        <v>647</v>
      </c>
      <c r="G412" s="5" t="s">
        <v>652</v>
      </c>
      <c r="H412" s="5" t="s">
        <v>694</v>
      </c>
      <c r="I412" s="5" t="s">
        <v>702</v>
      </c>
      <c r="J412" s="5" t="s">
        <v>708</v>
      </c>
      <c r="K412" s="5" t="s">
        <v>725</v>
      </c>
      <c r="L412" s="5" t="s">
        <v>731</v>
      </c>
      <c r="N412" t="s">
        <v>1143</v>
      </c>
      <c r="O412" s="4">
        <v>466.16</v>
      </c>
      <c r="P412" s="4">
        <v>876.81</v>
      </c>
      <c r="Q412" s="7">
        <v>0.24099999999999999</v>
      </c>
      <c r="R412" s="4">
        <v>8</v>
      </c>
    </row>
    <row r="413" spans="1:18" hidden="1" x14ac:dyDescent="0.45">
      <c r="A413" t="s">
        <v>425</v>
      </c>
      <c r="B413" s="8">
        <v>45430</v>
      </c>
      <c r="C413" s="8">
        <v>45433</v>
      </c>
      <c r="D413" s="28" t="str">
        <f t="shared" si="14"/>
        <v>QUARTER 2</v>
      </c>
      <c r="E413" s="4">
        <f t="shared" si="13"/>
        <v>3</v>
      </c>
      <c r="F413" s="5" t="s">
        <v>649</v>
      </c>
      <c r="G413" s="5" t="s">
        <v>657</v>
      </c>
      <c r="H413" s="5" t="s">
        <v>673</v>
      </c>
      <c r="I413" s="5" t="s">
        <v>703</v>
      </c>
      <c r="J413" s="5" t="s">
        <v>709</v>
      </c>
      <c r="K413" s="5" t="s">
        <v>726</v>
      </c>
      <c r="L413" s="5" t="s">
        <v>728</v>
      </c>
      <c r="N413" t="s">
        <v>1144</v>
      </c>
      <c r="O413" s="4">
        <v>663.66</v>
      </c>
      <c r="P413" s="4">
        <v>824.26</v>
      </c>
      <c r="Q413" s="7">
        <v>0.23899999999999999</v>
      </c>
      <c r="R413" s="4">
        <v>11</v>
      </c>
    </row>
    <row r="414" spans="1:18" hidden="1" x14ac:dyDescent="0.45">
      <c r="A414" t="s">
        <v>426</v>
      </c>
      <c r="B414" s="8">
        <v>45002</v>
      </c>
      <c r="C414" s="8">
        <v>45022</v>
      </c>
      <c r="D414" s="28" t="str">
        <f t="shared" si="14"/>
        <v>QUARTER 1</v>
      </c>
      <c r="E414" s="4">
        <f t="shared" si="13"/>
        <v>20</v>
      </c>
      <c r="F414" s="5" t="s">
        <v>649</v>
      </c>
      <c r="G414" s="5" t="s">
        <v>656</v>
      </c>
      <c r="H414" s="5" t="s">
        <v>684</v>
      </c>
      <c r="I414" s="5" t="s">
        <v>704</v>
      </c>
      <c r="J414" s="5" t="s">
        <v>707</v>
      </c>
      <c r="K414" s="5" t="s">
        <v>719</v>
      </c>
      <c r="L414" s="5" t="s">
        <v>730</v>
      </c>
      <c r="N414" t="s">
        <v>1145</v>
      </c>
      <c r="O414" s="4">
        <v>692.18</v>
      </c>
      <c r="P414" s="4">
        <v>1159.3499999999999</v>
      </c>
      <c r="Q414" s="7">
        <v>0.112</v>
      </c>
      <c r="R414" s="4">
        <v>2</v>
      </c>
    </row>
    <row r="415" spans="1:18" x14ac:dyDescent="0.45">
      <c r="A415" t="s">
        <v>427</v>
      </c>
      <c r="B415" s="8">
        <v>45163</v>
      </c>
      <c r="C415" s="8">
        <v>45185</v>
      </c>
      <c r="D415" s="28" t="str">
        <f t="shared" si="14"/>
        <v>QUARTER 3</v>
      </c>
      <c r="E415" s="4">
        <f t="shared" si="13"/>
        <v>22</v>
      </c>
      <c r="F415" s="5" t="s">
        <v>646</v>
      </c>
      <c r="G415" s="5" t="s">
        <v>651</v>
      </c>
      <c r="H415" s="5" t="s">
        <v>669</v>
      </c>
      <c r="I415" s="5" t="s">
        <v>701</v>
      </c>
      <c r="J415" s="5" t="s">
        <v>709</v>
      </c>
      <c r="K415" s="5" t="s">
        <v>716</v>
      </c>
      <c r="L415" s="5" t="s">
        <v>730</v>
      </c>
      <c r="N415" t="s">
        <v>1146</v>
      </c>
      <c r="O415" s="4">
        <v>1196.83</v>
      </c>
      <c r="P415" s="4">
        <v>2513.5100000000002</v>
      </c>
      <c r="Q415" s="7">
        <v>8.3000000000000004E-2</v>
      </c>
      <c r="R415" s="4">
        <v>7</v>
      </c>
    </row>
    <row r="416" spans="1:18" hidden="1" x14ac:dyDescent="0.45">
      <c r="A416" t="s">
        <v>428</v>
      </c>
      <c r="B416" s="8">
        <v>45449</v>
      </c>
      <c r="C416" s="8">
        <v>45467</v>
      </c>
      <c r="D416" s="28" t="str">
        <f t="shared" si="14"/>
        <v>QUARTER 2</v>
      </c>
      <c r="E416" s="4">
        <f t="shared" si="13"/>
        <v>18</v>
      </c>
      <c r="F416" s="5" t="s">
        <v>647</v>
      </c>
      <c r="G416" s="5" t="s">
        <v>654</v>
      </c>
      <c r="H416" s="5" t="s">
        <v>668</v>
      </c>
      <c r="I416" s="5" t="s">
        <v>705</v>
      </c>
      <c r="J416" s="5" t="s">
        <v>711</v>
      </c>
      <c r="K416" s="5" t="s">
        <v>722</v>
      </c>
      <c r="L416" s="5" t="s">
        <v>729</v>
      </c>
      <c r="N416" t="s">
        <v>1147</v>
      </c>
      <c r="O416" s="4">
        <v>1253.25</v>
      </c>
      <c r="P416" s="4">
        <v>3087.13</v>
      </c>
      <c r="Q416" s="7">
        <v>7.1999999999999995E-2</v>
      </c>
      <c r="R416" s="4">
        <v>11</v>
      </c>
    </row>
    <row r="417" spans="1:18" hidden="1" x14ac:dyDescent="0.45">
      <c r="A417" t="s">
        <v>429</v>
      </c>
      <c r="B417" s="8">
        <v>45167</v>
      </c>
      <c r="C417" s="8">
        <v>45182</v>
      </c>
      <c r="D417" s="28" t="str">
        <f t="shared" si="14"/>
        <v>QUARTER 3</v>
      </c>
      <c r="E417" s="4">
        <f t="shared" si="13"/>
        <v>15</v>
      </c>
      <c r="F417" s="5" t="s">
        <v>648</v>
      </c>
      <c r="G417" s="5" t="s">
        <v>653</v>
      </c>
      <c r="H417" s="5" t="s">
        <v>688</v>
      </c>
      <c r="I417" s="5" t="s">
        <v>705</v>
      </c>
      <c r="J417" s="5" t="s">
        <v>709</v>
      </c>
      <c r="K417" s="5" t="s">
        <v>719</v>
      </c>
      <c r="L417" s="5" t="s">
        <v>728</v>
      </c>
      <c r="N417" t="s">
        <v>1148</v>
      </c>
      <c r="O417" s="4">
        <v>1287.6400000000001</v>
      </c>
      <c r="P417" s="4">
        <v>2717.15</v>
      </c>
      <c r="Q417" s="7">
        <v>3.2000000000000001E-2</v>
      </c>
      <c r="R417" s="4">
        <v>7</v>
      </c>
    </row>
    <row r="418" spans="1:18" hidden="1" x14ac:dyDescent="0.45">
      <c r="A418" t="s">
        <v>430</v>
      </c>
      <c r="B418" s="8">
        <v>45626</v>
      </c>
      <c r="C418" s="8">
        <v>45636</v>
      </c>
      <c r="D418" s="28" t="str">
        <f t="shared" si="14"/>
        <v>QUARTER 4</v>
      </c>
      <c r="E418" s="4">
        <f t="shared" si="13"/>
        <v>10</v>
      </c>
      <c r="F418" s="5" t="s">
        <v>647</v>
      </c>
      <c r="G418" s="5" t="s">
        <v>654</v>
      </c>
      <c r="H418" s="5" t="s">
        <v>696</v>
      </c>
      <c r="I418" s="5" t="s">
        <v>705</v>
      </c>
      <c r="J418" s="5" t="s">
        <v>707</v>
      </c>
      <c r="K418" s="5" t="s">
        <v>721</v>
      </c>
      <c r="L418" s="5" t="s">
        <v>733</v>
      </c>
      <c r="N418" t="s">
        <v>1149</v>
      </c>
      <c r="O418" s="4">
        <v>851.49</v>
      </c>
      <c r="P418" s="4">
        <v>901.79</v>
      </c>
      <c r="Q418" s="7">
        <v>0.245</v>
      </c>
      <c r="R418" s="4">
        <v>16</v>
      </c>
    </row>
    <row r="419" spans="1:18" hidden="1" x14ac:dyDescent="0.45">
      <c r="A419" t="s">
        <v>431</v>
      </c>
      <c r="B419" s="8">
        <v>45813</v>
      </c>
      <c r="C419" s="8">
        <v>45822</v>
      </c>
      <c r="D419" s="28" t="str">
        <f t="shared" si="14"/>
        <v>QUARTER 2</v>
      </c>
      <c r="E419" s="4">
        <f t="shared" si="13"/>
        <v>9</v>
      </c>
      <c r="F419" s="5" t="s">
        <v>647</v>
      </c>
      <c r="G419" s="5" t="s">
        <v>654</v>
      </c>
      <c r="H419" s="5" t="s">
        <v>680</v>
      </c>
      <c r="I419" s="5" t="s">
        <v>703</v>
      </c>
      <c r="J419" s="5" t="s">
        <v>707</v>
      </c>
      <c r="K419" s="5" t="s">
        <v>720</v>
      </c>
      <c r="L419" s="5" t="s">
        <v>733</v>
      </c>
      <c r="N419" t="s">
        <v>1150</v>
      </c>
      <c r="O419" s="4">
        <v>618.69000000000005</v>
      </c>
      <c r="P419" s="4">
        <v>796.15</v>
      </c>
      <c r="Q419" s="7">
        <v>0.09</v>
      </c>
      <c r="R419" s="4">
        <v>11</v>
      </c>
    </row>
    <row r="420" spans="1:18" hidden="1" x14ac:dyDescent="0.45">
      <c r="A420" t="s">
        <v>432</v>
      </c>
      <c r="B420" s="8">
        <v>45730</v>
      </c>
      <c r="C420" s="8">
        <v>45755</v>
      </c>
      <c r="D420" s="28" t="str">
        <f t="shared" si="14"/>
        <v>QUARTER 1</v>
      </c>
      <c r="E420" s="4">
        <f t="shared" si="13"/>
        <v>25</v>
      </c>
      <c r="F420" s="5" t="s">
        <v>647</v>
      </c>
      <c r="G420" s="5" t="s">
        <v>659</v>
      </c>
      <c r="H420" s="21" t="s">
        <v>685</v>
      </c>
      <c r="I420" s="5" t="s">
        <v>701</v>
      </c>
      <c r="J420" s="5" t="s">
        <v>710</v>
      </c>
      <c r="K420" s="5" t="s">
        <v>726</v>
      </c>
      <c r="L420" s="5" t="s">
        <v>728</v>
      </c>
      <c r="N420" t="s">
        <v>1151</v>
      </c>
      <c r="O420" s="4">
        <v>80.59</v>
      </c>
      <c r="P420" s="4">
        <v>157.82</v>
      </c>
      <c r="Q420" s="7">
        <v>0.217</v>
      </c>
      <c r="R420" s="4">
        <v>6</v>
      </c>
    </row>
    <row r="421" spans="1:18" hidden="1" x14ac:dyDescent="0.45">
      <c r="A421" t="s">
        <v>433</v>
      </c>
      <c r="B421" s="8">
        <v>45307</v>
      </c>
      <c r="C421" s="8">
        <v>45333</v>
      </c>
      <c r="D421" s="28" t="str">
        <f t="shared" si="14"/>
        <v>QUARTER 1</v>
      </c>
      <c r="E421" s="4">
        <f t="shared" si="13"/>
        <v>26</v>
      </c>
      <c r="F421" s="5" t="s">
        <v>649</v>
      </c>
      <c r="G421" s="5" t="s">
        <v>656</v>
      </c>
      <c r="H421" s="5" t="s">
        <v>698</v>
      </c>
      <c r="I421" s="5" t="s">
        <v>703</v>
      </c>
      <c r="J421" s="5" t="s">
        <v>710</v>
      </c>
      <c r="K421" s="5" t="s">
        <v>718</v>
      </c>
      <c r="L421" s="5" t="s">
        <v>732</v>
      </c>
      <c r="N421" t="s">
        <v>1152</v>
      </c>
      <c r="O421" s="4">
        <v>504.93</v>
      </c>
      <c r="P421" s="4">
        <v>819.06</v>
      </c>
      <c r="Q421" s="7">
        <v>0.22600000000000001</v>
      </c>
      <c r="R421" s="4">
        <v>15</v>
      </c>
    </row>
    <row r="422" spans="1:18" hidden="1" x14ac:dyDescent="0.45">
      <c r="A422" t="s">
        <v>434</v>
      </c>
      <c r="B422" s="8">
        <v>45211</v>
      </c>
      <c r="C422" s="8">
        <v>45228</v>
      </c>
      <c r="D422" s="28" t="str">
        <f t="shared" si="14"/>
        <v>QUARTER 4</v>
      </c>
      <c r="E422" s="4">
        <f t="shared" si="13"/>
        <v>17</v>
      </c>
      <c r="F422" s="5" t="s">
        <v>647</v>
      </c>
      <c r="G422" s="5" t="s">
        <v>652</v>
      </c>
      <c r="H422" s="5" t="s">
        <v>694</v>
      </c>
      <c r="I422" s="5" t="s">
        <v>703</v>
      </c>
      <c r="J422" s="5" t="s">
        <v>711</v>
      </c>
      <c r="K422" s="5" t="s">
        <v>722</v>
      </c>
      <c r="L422" s="5" t="s">
        <v>730</v>
      </c>
      <c r="N422" t="s">
        <v>1153</v>
      </c>
      <c r="O422" s="4">
        <v>1102.19</v>
      </c>
      <c r="P422" s="4">
        <v>1711.16</v>
      </c>
      <c r="Q422" s="7">
        <v>0.151</v>
      </c>
      <c r="R422" s="4">
        <v>10</v>
      </c>
    </row>
    <row r="423" spans="1:18" hidden="1" x14ac:dyDescent="0.45">
      <c r="A423" t="s">
        <v>435</v>
      </c>
      <c r="B423" s="8">
        <v>45713</v>
      </c>
      <c r="C423" s="8">
        <v>45733</v>
      </c>
      <c r="D423" s="28" t="str">
        <f t="shared" si="14"/>
        <v>QUARTER 1</v>
      </c>
      <c r="E423" s="4">
        <f t="shared" ref="E423:E486" si="15">C423-B423</f>
        <v>20</v>
      </c>
      <c r="F423" s="5" t="s">
        <v>648</v>
      </c>
      <c r="G423" s="5" t="s">
        <v>660</v>
      </c>
      <c r="H423" s="5" t="s">
        <v>686</v>
      </c>
      <c r="I423" s="5" t="s">
        <v>703</v>
      </c>
      <c r="J423" s="5" t="s">
        <v>709</v>
      </c>
      <c r="K423" s="5" t="s">
        <v>722</v>
      </c>
      <c r="L423" s="5" t="s">
        <v>730</v>
      </c>
      <c r="N423" t="s">
        <v>1154</v>
      </c>
      <c r="O423" s="4">
        <v>1205.26</v>
      </c>
      <c r="P423" s="4">
        <v>1696.35</v>
      </c>
      <c r="Q423" s="7">
        <v>1.9E-2</v>
      </c>
      <c r="R423" s="4">
        <v>6</v>
      </c>
    </row>
    <row r="424" spans="1:18" x14ac:dyDescent="0.45">
      <c r="A424" t="s">
        <v>436</v>
      </c>
      <c r="B424" s="8">
        <v>45841</v>
      </c>
      <c r="C424" s="8">
        <v>45844</v>
      </c>
      <c r="D424" s="28" t="str">
        <f t="shared" si="14"/>
        <v>QUARTER 3</v>
      </c>
      <c r="E424" s="4">
        <f t="shared" si="15"/>
        <v>3</v>
      </c>
      <c r="F424" s="5" t="s">
        <v>646</v>
      </c>
      <c r="G424" s="5" t="s">
        <v>651</v>
      </c>
      <c r="H424" s="5" t="s">
        <v>665</v>
      </c>
      <c r="I424" s="5" t="s">
        <v>704</v>
      </c>
      <c r="J424" s="5" t="s">
        <v>708</v>
      </c>
      <c r="K424" s="26" t="s">
        <v>720</v>
      </c>
      <c r="L424" s="5" t="s">
        <v>731</v>
      </c>
      <c r="N424" t="s">
        <v>1155</v>
      </c>
      <c r="O424" s="4">
        <v>1313.3</v>
      </c>
      <c r="P424" s="4">
        <v>2884.34</v>
      </c>
      <c r="Q424" s="7">
        <v>0.157</v>
      </c>
      <c r="R424" s="4">
        <v>42</v>
      </c>
    </row>
    <row r="425" spans="1:18" hidden="1" x14ac:dyDescent="0.45">
      <c r="A425" t="s">
        <v>437</v>
      </c>
      <c r="B425" s="8">
        <v>45915</v>
      </c>
      <c r="C425" s="8">
        <v>45925</v>
      </c>
      <c r="D425" s="28" t="str">
        <f t="shared" si="14"/>
        <v>QUARTER 3</v>
      </c>
      <c r="E425" s="4">
        <f t="shared" si="15"/>
        <v>10</v>
      </c>
      <c r="F425" s="5" t="s">
        <v>647</v>
      </c>
      <c r="G425" s="5" t="s">
        <v>654</v>
      </c>
      <c r="H425" s="5" t="s">
        <v>680</v>
      </c>
      <c r="I425" s="5" t="s">
        <v>704</v>
      </c>
      <c r="J425" s="5" t="s">
        <v>707</v>
      </c>
      <c r="K425" s="5" t="s">
        <v>720</v>
      </c>
      <c r="L425" s="5" t="s">
        <v>730</v>
      </c>
      <c r="N425" t="s">
        <v>1156</v>
      </c>
      <c r="O425" s="4">
        <v>1488.91</v>
      </c>
      <c r="P425" s="4">
        <v>1483.74</v>
      </c>
      <c r="Q425" s="7">
        <v>0.16800000000000001</v>
      </c>
      <c r="R425" s="4">
        <v>24</v>
      </c>
    </row>
    <row r="426" spans="1:18" hidden="1" x14ac:dyDescent="0.45">
      <c r="A426" t="s">
        <v>438</v>
      </c>
      <c r="B426" s="8">
        <v>45341</v>
      </c>
      <c r="C426" s="8">
        <v>45357</v>
      </c>
      <c r="D426" s="28" t="str">
        <f t="shared" si="14"/>
        <v>QUARTER 1</v>
      </c>
      <c r="E426" s="4">
        <f t="shared" si="15"/>
        <v>16</v>
      </c>
      <c r="F426" s="5" t="s">
        <v>647</v>
      </c>
      <c r="G426" s="5" t="s">
        <v>659</v>
      </c>
      <c r="H426" s="5" t="s">
        <v>699</v>
      </c>
      <c r="I426" s="5" t="s">
        <v>702</v>
      </c>
      <c r="J426" s="5" t="s">
        <v>709</v>
      </c>
      <c r="K426" s="5" t="s">
        <v>719</v>
      </c>
      <c r="L426" s="5" t="s">
        <v>728</v>
      </c>
      <c r="N426" t="s">
        <v>1157</v>
      </c>
      <c r="O426" s="4">
        <v>1477.84</v>
      </c>
      <c r="P426" s="4">
        <v>3197.47</v>
      </c>
      <c r="Q426" s="7">
        <v>0.24299999999999999</v>
      </c>
      <c r="R426" s="4">
        <v>24</v>
      </c>
    </row>
    <row r="427" spans="1:18" hidden="1" x14ac:dyDescent="0.45">
      <c r="A427" t="s">
        <v>439</v>
      </c>
      <c r="B427" s="8">
        <v>45349</v>
      </c>
      <c r="C427" s="8">
        <v>45377</v>
      </c>
      <c r="D427" s="28" t="str">
        <f t="shared" si="14"/>
        <v>QUARTER 1</v>
      </c>
      <c r="E427" s="4">
        <f t="shared" si="15"/>
        <v>28</v>
      </c>
      <c r="F427" s="5" t="s">
        <v>647</v>
      </c>
      <c r="G427" s="5" t="s">
        <v>654</v>
      </c>
      <c r="H427" s="5" t="s">
        <v>691</v>
      </c>
      <c r="I427" s="5" t="s">
        <v>702</v>
      </c>
      <c r="J427" s="5" t="s">
        <v>709</v>
      </c>
      <c r="K427" s="5" t="s">
        <v>715</v>
      </c>
      <c r="L427" s="5" t="s">
        <v>731</v>
      </c>
      <c r="N427" t="s">
        <v>1158</v>
      </c>
      <c r="O427" s="4">
        <v>1035.19</v>
      </c>
      <c r="P427" s="4">
        <v>2322.6999999999998</v>
      </c>
      <c r="Q427" s="7">
        <v>0.17299999999999999</v>
      </c>
      <c r="R427" s="4">
        <v>8</v>
      </c>
    </row>
    <row r="428" spans="1:18" x14ac:dyDescent="0.45">
      <c r="A428" t="s">
        <v>440</v>
      </c>
      <c r="B428" s="8">
        <v>45897</v>
      </c>
      <c r="C428" s="8">
        <v>45905</v>
      </c>
      <c r="D428" s="28" t="str">
        <f t="shared" si="14"/>
        <v>QUARTER 3</v>
      </c>
      <c r="E428" s="4">
        <f t="shared" si="15"/>
        <v>8</v>
      </c>
      <c r="F428" s="5" t="s">
        <v>646</v>
      </c>
      <c r="G428" s="5" t="s">
        <v>651</v>
      </c>
      <c r="H428" s="5" t="s">
        <v>663</v>
      </c>
      <c r="I428" s="5" t="s">
        <v>705</v>
      </c>
      <c r="J428" s="5" t="s">
        <v>709</v>
      </c>
      <c r="K428" s="5" t="s">
        <v>718</v>
      </c>
      <c r="L428" s="5" t="s">
        <v>731</v>
      </c>
      <c r="N428" t="s">
        <v>1159</v>
      </c>
      <c r="O428" s="4">
        <v>1271.0999999999999</v>
      </c>
      <c r="P428" s="4">
        <v>1932.42</v>
      </c>
      <c r="Q428" s="7">
        <v>0.25</v>
      </c>
      <c r="R428" s="4">
        <v>21</v>
      </c>
    </row>
    <row r="429" spans="1:18" hidden="1" x14ac:dyDescent="0.45">
      <c r="A429" t="s">
        <v>441</v>
      </c>
      <c r="B429" s="8">
        <v>45522</v>
      </c>
      <c r="C429" s="8">
        <v>45547</v>
      </c>
      <c r="D429" s="28" t="str">
        <f t="shared" si="14"/>
        <v>QUARTER 3</v>
      </c>
      <c r="E429" s="4">
        <f t="shared" si="15"/>
        <v>25</v>
      </c>
      <c r="F429" s="5" t="s">
        <v>647</v>
      </c>
      <c r="G429" s="5" t="s">
        <v>654</v>
      </c>
      <c r="H429" s="5" t="s">
        <v>691</v>
      </c>
      <c r="I429" s="5" t="s">
        <v>704</v>
      </c>
      <c r="J429" s="5" t="s">
        <v>709</v>
      </c>
      <c r="K429" s="5" t="s">
        <v>712</v>
      </c>
      <c r="L429" s="5" t="s">
        <v>730</v>
      </c>
      <c r="N429" t="s">
        <v>1160</v>
      </c>
      <c r="O429" s="4">
        <v>1154.03</v>
      </c>
      <c r="P429" s="4">
        <v>1590.36</v>
      </c>
      <c r="Q429" s="7">
        <v>0.314</v>
      </c>
      <c r="R429" s="4">
        <v>18</v>
      </c>
    </row>
    <row r="430" spans="1:18" hidden="1" x14ac:dyDescent="0.45">
      <c r="A430" t="s">
        <v>442</v>
      </c>
      <c r="B430" s="8">
        <v>45347</v>
      </c>
      <c r="C430" s="8">
        <v>45360</v>
      </c>
      <c r="D430" s="28" t="str">
        <f t="shared" si="14"/>
        <v>QUARTER 1</v>
      </c>
      <c r="E430" s="4">
        <f t="shared" si="15"/>
        <v>13</v>
      </c>
      <c r="F430" s="5" t="s">
        <v>649</v>
      </c>
      <c r="G430" s="5" t="s">
        <v>657</v>
      </c>
      <c r="H430" s="5" t="s">
        <v>673</v>
      </c>
      <c r="I430" s="5" t="s">
        <v>705</v>
      </c>
      <c r="J430" s="5" t="s">
        <v>710</v>
      </c>
      <c r="K430" s="5" t="s">
        <v>718</v>
      </c>
      <c r="L430" s="5" t="s">
        <v>732</v>
      </c>
      <c r="N430" t="s">
        <v>1161</v>
      </c>
      <c r="O430" s="4">
        <v>322.44</v>
      </c>
      <c r="P430" s="4">
        <v>395.61</v>
      </c>
      <c r="Q430" s="7">
        <v>0</v>
      </c>
      <c r="R430" s="4">
        <v>34</v>
      </c>
    </row>
    <row r="431" spans="1:18" hidden="1" x14ac:dyDescent="0.45">
      <c r="A431" t="s">
        <v>443</v>
      </c>
      <c r="B431" s="8">
        <v>45784</v>
      </c>
      <c r="C431" s="8">
        <v>45790</v>
      </c>
      <c r="D431" s="28" t="str">
        <f t="shared" si="14"/>
        <v>QUARTER 2</v>
      </c>
      <c r="E431" s="4">
        <f t="shared" si="15"/>
        <v>6</v>
      </c>
      <c r="F431" s="5" t="s">
        <v>647</v>
      </c>
      <c r="G431" s="5" t="s">
        <v>654</v>
      </c>
      <c r="H431" s="5" t="s">
        <v>668</v>
      </c>
      <c r="I431" s="5" t="s">
        <v>706</v>
      </c>
      <c r="J431" s="5" t="s">
        <v>711</v>
      </c>
      <c r="K431" s="5" t="s">
        <v>713</v>
      </c>
      <c r="L431" s="5" t="s">
        <v>730</v>
      </c>
      <c r="N431" t="s">
        <v>1162</v>
      </c>
      <c r="O431" s="4">
        <v>935.98</v>
      </c>
      <c r="P431" s="4">
        <v>2077.69</v>
      </c>
      <c r="Q431" s="7">
        <v>0.17499999999999999</v>
      </c>
      <c r="R431" s="4">
        <v>24</v>
      </c>
    </row>
    <row r="432" spans="1:18" hidden="1" x14ac:dyDescent="0.45">
      <c r="A432" t="s">
        <v>444</v>
      </c>
      <c r="B432" s="8">
        <v>45597</v>
      </c>
      <c r="C432" s="8">
        <v>45608</v>
      </c>
      <c r="D432" s="28" t="str">
        <f t="shared" si="14"/>
        <v>QUARTER 4</v>
      </c>
      <c r="E432" s="4">
        <f t="shared" si="15"/>
        <v>11</v>
      </c>
      <c r="F432" s="5" t="s">
        <v>649</v>
      </c>
      <c r="G432" s="5" t="s">
        <v>656</v>
      </c>
      <c r="H432" s="5" t="s">
        <v>698</v>
      </c>
      <c r="I432" s="5" t="s">
        <v>704</v>
      </c>
      <c r="J432" s="5" t="s">
        <v>708</v>
      </c>
      <c r="K432" s="5" t="s">
        <v>717</v>
      </c>
      <c r="L432" s="5" t="s">
        <v>728</v>
      </c>
      <c r="N432" t="s">
        <v>1163</v>
      </c>
      <c r="O432" s="4">
        <v>599.84</v>
      </c>
      <c r="P432" s="4">
        <v>1330.85</v>
      </c>
      <c r="Q432" s="7">
        <v>0.115</v>
      </c>
      <c r="R432" s="4">
        <v>11</v>
      </c>
    </row>
    <row r="433" spans="1:18" hidden="1" x14ac:dyDescent="0.45">
      <c r="A433" t="s">
        <v>445</v>
      </c>
      <c r="B433" s="8">
        <v>45654</v>
      </c>
      <c r="C433" s="8">
        <v>45665</v>
      </c>
      <c r="D433" s="28" t="str">
        <f t="shared" si="14"/>
        <v>QUARTER 4</v>
      </c>
      <c r="E433" s="4">
        <f t="shared" si="15"/>
        <v>11</v>
      </c>
      <c r="F433" s="5" t="s">
        <v>647</v>
      </c>
      <c r="G433" s="5" t="s">
        <v>659</v>
      </c>
      <c r="H433" s="5" t="s">
        <v>676</v>
      </c>
      <c r="I433" s="5" t="s">
        <v>706</v>
      </c>
      <c r="J433" s="5" t="s">
        <v>708</v>
      </c>
      <c r="K433" s="5" t="s">
        <v>723</v>
      </c>
      <c r="L433" s="5" t="s">
        <v>731</v>
      </c>
      <c r="N433" t="s">
        <v>1164</v>
      </c>
      <c r="O433" s="4">
        <v>1201.31</v>
      </c>
      <c r="P433" s="4">
        <v>2764.65</v>
      </c>
      <c r="Q433" s="7">
        <v>0</v>
      </c>
      <c r="R433" s="4">
        <v>21</v>
      </c>
    </row>
    <row r="434" spans="1:18" hidden="1" x14ac:dyDescent="0.45">
      <c r="A434" t="s">
        <v>446</v>
      </c>
      <c r="B434" s="8">
        <v>45220</v>
      </c>
      <c r="C434" s="8">
        <v>45220</v>
      </c>
      <c r="D434" s="28" t="str">
        <f t="shared" si="14"/>
        <v>QUARTER 4</v>
      </c>
      <c r="E434" s="4">
        <f t="shared" si="15"/>
        <v>0</v>
      </c>
      <c r="F434" s="5" t="s">
        <v>649</v>
      </c>
      <c r="G434" s="5" t="s">
        <v>658</v>
      </c>
      <c r="H434" s="5" t="s">
        <v>693</v>
      </c>
      <c r="I434" s="5" t="s">
        <v>706</v>
      </c>
      <c r="J434" s="5" t="s">
        <v>710</v>
      </c>
      <c r="K434" s="5" t="s">
        <v>713</v>
      </c>
      <c r="L434" s="5" t="s">
        <v>732</v>
      </c>
      <c r="N434" t="s">
        <v>1165</v>
      </c>
      <c r="O434" s="4">
        <v>384.19</v>
      </c>
      <c r="P434" s="4">
        <v>278.35000000000002</v>
      </c>
      <c r="Q434" s="7">
        <v>5.6000000000000001E-2</v>
      </c>
      <c r="R434" s="4">
        <v>10</v>
      </c>
    </row>
    <row r="435" spans="1:18" x14ac:dyDescent="0.45">
      <c r="A435" t="s">
        <v>447</v>
      </c>
      <c r="B435" s="8">
        <v>45636</v>
      </c>
      <c r="C435" s="8">
        <v>45645</v>
      </c>
      <c r="D435" s="28" t="str">
        <f t="shared" si="14"/>
        <v>QUARTER 4</v>
      </c>
      <c r="E435" s="4">
        <f t="shared" si="15"/>
        <v>9</v>
      </c>
      <c r="F435" s="5" t="s">
        <v>646</v>
      </c>
      <c r="G435" s="5" t="s">
        <v>651</v>
      </c>
      <c r="H435" s="5" t="s">
        <v>665</v>
      </c>
      <c r="I435" s="5" t="s">
        <v>701</v>
      </c>
      <c r="J435" s="5" t="s">
        <v>707</v>
      </c>
      <c r="K435" s="5" t="s">
        <v>719</v>
      </c>
      <c r="L435" s="5" t="s">
        <v>732</v>
      </c>
      <c r="N435" t="s">
        <v>1166</v>
      </c>
      <c r="O435" s="4">
        <v>488.68</v>
      </c>
      <c r="P435" s="4">
        <v>984.36</v>
      </c>
      <c r="Q435" s="7">
        <v>5.8999999999999997E-2</v>
      </c>
      <c r="R435" s="4">
        <v>14</v>
      </c>
    </row>
    <row r="436" spans="1:18" hidden="1" x14ac:dyDescent="0.45">
      <c r="A436" t="s">
        <v>448</v>
      </c>
      <c r="B436" s="8">
        <v>45542</v>
      </c>
      <c r="C436" s="8">
        <v>45553</v>
      </c>
      <c r="D436" s="28" t="str">
        <f t="shared" si="14"/>
        <v>QUARTER 3</v>
      </c>
      <c r="E436" s="4">
        <f t="shared" si="15"/>
        <v>11</v>
      </c>
      <c r="F436" s="5" t="s">
        <v>647</v>
      </c>
      <c r="G436" s="5" t="s">
        <v>659</v>
      </c>
      <c r="H436" s="5" t="s">
        <v>699</v>
      </c>
      <c r="I436" s="5" t="s">
        <v>704</v>
      </c>
      <c r="J436" s="5" t="s">
        <v>710</v>
      </c>
      <c r="K436" s="5" t="s">
        <v>719</v>
      </c>
      <c r="L436" s="5" t="s">
        <v>729</v>
      </c>
      <c r="N436" t="s">
        <v>1167</v>
      </c>
      <c r="O436" s="4">
        <v>181.74</v>
      </c>
      <c r="P436" s="4">
        <v>190.84</v>
      </c>
      <c r="Q436" s="7">
        <v>0.214</v>
      </c>
      <c r="R436" s="4">
        <v>13</v>
      </c>
    </row>
    <row r="437" spans="1:18" x14ac:dyDescent="0.45">
      <c r="A437" t="s">
        <v>449</v>
      </c>
      <c r="B437" s="8">
        <v>45217</v>
      </c>
      <c r="C437" s="8">
        <v>45219</v>
      </c>
      <c r="D437" s="28" t="str">
        <f t="shared" si="14"/>
        <v>QUARTER 4</v>
      </c>
      <c r="E437" s="4">
        <f t="shared" si="15"/>
        <v>2</v>
      </c>
      <c r="F437" s="5" t="s">
        <v>646</v>
      </c>
      <c r="G437" s="5" t="s">
        <v>650</v>
      </c>
      <c r="H437" s="5" t="s">
        <v>662</v>
      </c>
      <c r="I437" s="5" t="s">
        <v>704</v>
      </c>
      <c r="J437" s="5" t="s">
        <v>707</v>
      </c>
      <c r="K437" s="5" t="s">
        <v>713</v>
      </c>
      <c r="L437" s="5" t="s">
        <v>730</v>
      </c>
      <c r="N437" t="s">
        <v>1168</v>
      </c>
      <c r="O437" s="4">
        <v>774.12</v>
      </c>
      <c r="P437" s="4">
        <v>908.3</v>
      </c>
      <c r="Q437" s="7">
        <v>0</v>
      </c>
      <c r="R437" s="4">
        <v>30</v>
      </c>
    </row>
    <row r="438" spans="1:18" hidden="1" x14ac:dyDescent="0.45">
      <c r="A438" t="s">
        <v>450</v>
      </c>
      <c r="B438" s="8">
        <v>45650</v>
      </c>
      <c r="C438" s="8">
        <v>45670</v>
      </c>
      <c r="D438" s="28" t="str">
        <f t="shared" si="14"/>
        <v>QUARTER 4</v>
      </c>
      <c r="E438" s="4">
        <f t="shared" si="15"/>
        <v>20</v>
      </c>
      <c r="F438" s="5" t="s">
        <v>647</v>
      </c>
      <c r="G438" s="5" t="s">
        <v>654</v>
      </c>
      <c r="H438" s="5" t="s">
        <v>668</v>
      </c>
      <c r="I438" s="5" t="s">
        <v>701</v>
      </c>
      <c r="J438" s="5" t="s">
        <v>709</v>
      </c>
      <c r="K438" s="5" t="s">
        <v>726</v>
      </c>
      <c r="L438" s="5" t="s">
        <v>729</v>
      </c>
      <c r="N438" t="s">
        <v>1169</v>
      </c>
      <c r="O438" s="4">
        <v>126.15</v>
      </c>
      <c r="P438" s="4">
        <v>284.23</v>
      </c>
      <c r="Q438" s="7">
        <v>0.113</v>
      </c>
      <c r="R438" s="4">
        <v>22</v>
      </c>
    </row>
    <row r="439" spans="1:18" hidden="1" x14ac:dyDescent="0.45">
      <c r="A439" t="s">
        <v>451</v>
      </c>
      <c r="B439" s="12">
        <v>45035</v>
      </c>
      <c r="C439" s="11">
        <v>45037</v>
      </c>
      <c r="D439" s="28" t="str">
        <f t="shared" si="14"/>
        <v>QUARTER 2</v>
      </c>
      <c r="E439" s="4">
        <f t="shared" si="15"/>
        <v>2</v>
      </c>
      <c r="F439" s="5" t="s">
        <v>647</v>
      </c>
      <c r="G439" s="5" t="s">
        <v>652</v>
      </c>
      <c r="H439" s="5" t="s">
        <v>694</v>
      </c>
      <c r="I439" s="5" t="s">
        <v>705</v>
      </c>
      <c r="J439" s="5" t="s">
        <v>711</v>
      </c>
      <c r="K439" s="5" t="s">
        <v>724</v>
      </c>
      <c r="L439" s="5" t="s">
        <v>727</v>
      </c>
      <c r="N439" t="s">
        <v>1170</v>
      </c>
      <c r="O439" s="4">
        <v>607.04</v>
      </c>
      <c r="P439" s="4">
        <v>1229.3399999999999</v>
      </c>
      <c r="Q439" s="7">
        <v>0.14699999999999999</v>
      </c>
      <c r="R439" s="4">
        <v>7</v>
      </c>
    </row>
    <row r="440" spans="1:18" hidden="1" x14ac:dyDescent="0.45">
      <c r="A440" t="s">
        <v>452</v>
      </c>
      <c r="B440" s="8">
        <v>45290</v>
      </c>
      <c r="C440" s="8">
        <v>45299</v>
      </c>
      <c r="D440" s="28" t="str">
        <f t="shared" si="14"/>
        <v>QUARTER 4</v>
      </c>
      <c r="E440" s="4">
        <f t="shared" si="15"/>
        <v>9</v>
      </c>
      <c r="F440" s="5" t="s">
        <v>649</v>
      </c>
      <c r="G440" s="5" t="s">
        <v>657</v>
      </c>
      <c r="H440" s="5" t="s">
        <v>673</v>
      </c>
      <c r="I440" s="5" t="s">
        <v>704</v>
      </c>
      <c r="J440" s="5" t="s">
        <v>709</v>
      </c>
      <c r="K440" s="5" t="s">
        <v>716</v>
      </c>
      <c r="L440" s="5" t="s">
        <v>733</v>
      </c>
      <c r="N440" t="s">
        <v>1171</v>
      </c>
      <c r="O440" s="4">
        <v>861.1</v>
      </c>
      <c r="P440" s="4">
        <v>1224.72</v>
      </c>
      <c r="Q440" s="7">
        <v>0.17399999999999999</v>
      </c>
      <c r="R440" s="4">
        <v>24</v>
      </c>
    </row>
    <row r="441" spans="1:18" x14ac:dyDescent="0.45">
      <c r="A441" t="s">
        <v>453</v>
      </c>
      <c r="B441" s="8">
        <v>44978</v>
      </c>
      <c r="C441" s="8">
        <v>44997</v>
      </c>
      <c r="D441" s="28" t="str">
        <f t="shared" si="14"/>
        <v>QUARTER 1</v>
      </c>
      <c r="E441" s="4">
        <f t="shared" si="15"/>
        <v>19</v>
      </c>
      <c r="F441" s="5" t="s">
        <v>646</v>
      </c>
      <c r="G441" s="5" t="s">
        <v>650</v>
      </c>
      <c r="H441" s="5" t="s">
        <v>678</v>
      </c>
      <c r="I441" s="5" t="s">
        <v>701</v>
      </c>
      <c r="J441" s="5" t="s">
        <v>708</v>
      </c>
      <c r="K441" s="5" t="s">
        <v>721</v>
      </c>
      <c r="L441" s="5" t="s">
        <v>729</v>
      </c>
      <c r="N441" t="s">
        <v>1172</v>
      </c>
      <c r="O441" s="4">
        <v>352.65</v>
      </c>
      <c r="P441" s="4">
        <v>485.86</v>
      </c>
      <c r="Q441" s="7">
        <v>4.1000000000000002E-2</v>
      </c>
      <c r="R441" s="4">
        <v>6</v>
      </c>
    </row>
    <row r="442" spans="1:18" hidden="1" x14ac:dyDescent="0.45">
      <c r="A442" t="s">
        <v>454</v>
      </c>
      <c r="B442" s="8">
        <v>45063</v>
      </c>
      <c r="C442" s="8">
        <v>45080</v>
      </c>
      <c r="D442" s="28" t="str">
        <f t="shared" si="14"/>
        <v>QUARTER 2</v>
      </c>
      <c r="E442" s="4">
        <f t="shared" si="15"/>
        <v>17</v>
      </c>
      <c r="F442" s="5" t="s">
        <v>647</v>
      </c>
      <c r="G442" s="5" t="s">
        <v>659</v>
      </c>
      <c r="H442" s="5" t="s">
        <v>699</v>
      </c>
      <c r="I442" s="5" t="s">
        <v>703</v>
      </c>
      <c r="J442" s="5" t="s">
        <v>710</v>
      </c>
      <c r="K442" s="5" t="s">
        <v>724</v>
      </c>
      <c r="L442" s="5" t="s">
        <v>728</v>
      </c>
      <c r="N442" t="s">
        <v>1173</v>
      </c>
      <c r="O442" s="4">
        <v>979.59</v>
      </c>
      <c r="P442" s="4">
        <v>2210.94</v>
      </c>
      <c r="Q442" s="7">
        <v>0.15</v>
      </c>
      <c r="R442" s="4">
        <v>11</v>
      </c>
    </row>
    <row r="443" spans="1:18" hidden="1" x14ac:dyDescent="0.45">
      <c r="A443" t="s">
        <v>455</v>
      </c>
      <c r="B443" s="8">
        <v>45374</v>
      </c>
      <c r="C443" s="8">
        <v>45377</v>
      </c>
      <c r="D443" s="28" t="str">
        <f t="shared" si="14"/>
        <v>QUARTER 1</v>
      </c>
      <c r="E443" s="4">
        <f t="shared" si="15"/>
        <v>3</v>
      </c>
      <c r="F443" s="5" t="s">
        <v>647</v>
      </c>
      <c r="G443" s="5" t="s">
        <v>654</v>
      </c>
      <c r="H443" s="5" t="s">
        <v>668</v>
      </c>
      <c r="I443" s="5" t="s">
        <v>702</v>
      </c>
      <c r="J443" s="5" t="s">
        <v>711</v>
      </c>
      <c r="K443" s="5" t="s">
        <v>715</v>
      </c>
      <c r="L443" s="5" t="s">
        <v>730</v>
      </c>
      <c r="N443" t="s">
        <v>1174</v>
      </c>
      <c r="O443" s="4">
        <v>382.21</v>
      </c>
      <c r="P443" s="4">
        <v>571.89</v>
      </c>
      <c r="Q443" s="7">
        <v>0.14799999999999999</v>
      </c>
      <c r="R443" s="4">
        <v>26</v>
      </c>
    </row>
    <row r="444" spans="1:18" hidden="1" x14ac:dyDescent="0.45">
      <c r="A444" t="s">
        <v>456</v>
      </c>
      <c r="B444" s="8">
        <v>45189</v>
      </c>
      <c r="C444" s="8">
        <v>45197</v>
      </c>
      <c r="D444" s="28" t="str">
        <f t="shared" si="14"/>
        <v>QUARTER 3</v>
      </c>
      <c r="E444" s="4">
        <f t="shared" si="15"/>
        <v>8</v>
      </c>
      <c r="F444" s="5" t="s">
        <v>647</v>
      </c>
      <c r="G444" s="5" t="s">
        <v>654</v>
      </c>
      <c r="H444" s="21" t="s">
        <v>668</v>
      </c>
      <c r="I444" s="5" t="s">
        <v>701</v>
      </c>
      <c r="J444" s="24" t="s">
        <v>707</v>
      </c>
      <c r="K444" s="5" t="s">
        <v>717</v>
      </c>
      <c r="L444" s="5" t="s">
        <v>733</v>
      </c>
      <c r="N444" t="s">
        <v>1175</v>
      </c>
      <c r="O444" s="4">
        <v>1362.06</v>
      </c>
      <c r="P444" s="4">
        <v>3398.37</v>
      </c>
      <c r="Q444" s="7">
        <v>0.157</v>
      </c>
      <c r="R444" s="4">
        <v>11</v>
      </c>
    </row>
    <row r="445" spans="1:18" hidden="1" x14ac:dyDescent="0.45">
      <c r="A445" t="s">
        <v>457</v>
      </c>
      <c r="B445" s="8">
        <v>45526</v>
      </c>
      <c r="C445" s="8">
        <v>45539</v>
      </c>
      <c r="D445" s="28" t="str">
        <f t="shared" si="14"/>
        <v>QUARTER 3</v>
      </c>
      <c r="E445" s="4">
        <f t="shared" si="15"/>
        <v>13</v>
      </c>
      <c r="F445" s="5" t="s">
        <v>649</v>
      </c>
      <c r="G445" s="5" t="s">
        <v>656</v>
      </c>
      <c r="H445" s="5" t="s">
        <v>698</v>
      </c>
      <c r="I445" s="5" t="s">
        <v>703</v>
      </c>
      <c r="J445" s="5" t="s">
        <v>707</v>
      </c>
      <c r="K445" s="5" t="s">
        <v>716</v>
      </c>
      <c r="L445" s="5" t="s">
        <v>728</v>
      </c>
      <c r="N445" t="s">
        <v>1176</v>
      </c>
      <c r="O445" s="4">
        <v>90.04</v>
      </c>
      <c r="P445" s="4">
        <v>194.62</v>
      </c>
      <c r="Q445" s="7">
        <v>4.2999999999999997E-2</v>
      </c>
      <c r="R445" s="4">
        <v>32</v>
      </c>
    </row>
    <row r="446" spans="1:18" hidden="1" x14ac:dyDescent="0.45">
      <c r="A446" t="s">
        <v>458</v>
      </c>
      <c r="B446" s="8">
        <v>45560</v>
      </c>
      <c r="C446" s="8">
        <v>45568</v>
      </c>
      <c r="D446" s="28" t="str">
        <f t="shared" si="14"/>
        <v>QUARTER 3</v>
      </c>
      <c r="E446" s="4">
        <f t="shared" si="15"/>
        <v>8</v>
      </c>
      <c r="F446" s="5" t="s">
        <v>648</v>
      </c>
      <c r="G446" s="5" t="s">
        <v>653</v>
      </c>
      <c r="H446" s="5" t="s">
        <v>667</v>
      </c>
      <c r="I446" s="5" t="s">
        <v>704</v>
      </c>
      <c r="J446" s="5" t="s">
        <v>708</v>
      </c>
      <c r="K446" s="5" t="s">
        <v>718</v>
      </c>
      <c r="L446" s="5" t="s">
        <v>728</v>
      </c>
      <c r="N446" t="s">
        <v>1177</v>
      </c>
      <c r="O446" s="4">
        <v>558.19000000000005</v>
      </c>
      <c r="P446" s="4">
        <v>1031.6400000000001</v>
      </c>
      <c r="Q446" s="7">
        <v>0</v>
      </c>
      <c r="R446" s="4">
        <v>21</v>
      </c>
    </row>
    <row r="447" spans="1:18" hidden="1" x14ac:dyDescent="0.45">
      <c r="A447" t="s">
        <v>459</v>
      </c>
      <c r="B447" s="8">
        <v>45090</v>
      </c>
      <c r="C447" s="8">
        <v>45101</v>
      </c>
      <c r="D447" s="28" t="str">
        <f t="shared" si="14"/>
        <v>QUARTER 2</v>
      </c>
      <c r="E447" s="4">
        <f t="shared" si="15"/>
        <v>11</v>
      </c>
      <c r="F447" s="5" t="s">
        <v>648</v>
      </c>
      <c r="G447" s="5" t="s">
        <v>653</v>
      </c>
      <c r="H447" s="5" t="s">
        <v>667</v>
      </c>
      <c r="I447" s="5" t="s">
        <v>701</v>
      </c>
      <c r="J447" s="5" t="s">
        <v>708</v>
      </c>
      <c r="K447" s="5" t="s">
        <v>712</v>
      </c>
      <c r="L447" s="5" t="s">
        <v>728</v>
      </c>
      <c r="N447" t="s">
        <v>1178</v>
      </c>
      <c r="O447" s="4">
        <v>247.07</v>
      </c>
      <c r="P447" s="4">
        <v>495.19</v>
      </c>
      <c r="Q447" s="7">
        <v>2.8000000000000001E-2</v>
      </c>
      <c r="R447" s="4">
        <v>4</v>
      </c>
    </row>
    <row r="448" spans="1:18" hidden="1" x14ac:dyDescent="0.45">
      <c r="A448" t="s">
        <v>460</v>
      </c>
      <c r="B448" s="8">
        <v>45284</v>
      </c>
      <c r="C448" s="8">
        <v>45304</v>
      </c>
      <c r="D448" s="28" t="str">
        <f t="shared" si="14"/>
        <v>QUARTER 4</v>
      </c>
      <c r="E448" s="4">
        <f t="shared" si="15"/>
        <v>20</v>
      </c>
      <c r="F448" s="5" t="s">
        <v>647</v>
      </c>
      <c r="G448" s="5" t="s">
        <v>652</v>
      </c>
      <c r="H448" s="5" t="s">
        <v>694</v>
      </c>
      <c r="I448" s="5" t="s">
        <v>702</v>
      </c>
      <c r="J448" s="5" t="s">
        <v>711</v>
      </c>
      <c r="K448" s="5" t="s">
        <v>717</v>
      </c>
      <c r="L448" s="5" t="s">
        <v>731</v>
      </c>
      <c r="N448" t="s">
        <v>1179</v>
      </c>
      <c r="O448" s="4">
        <v>625.37</v>
      </c>
      <c r="P448" s="4">
        <v>1319.04</v>
      </c>
      <c r="Q448" s="7">
        <v>7.3999999999999996E-2</v>
      </c>
      <c r="R448" s="4">
        <v>8</v>
      </c>
    </row>
    <row r="449" spans="1:18" x14ac:dyDescent="0.45">
      <c r="A449" t="s">
        <v>461</v>
      </c>
      <c r="B449" s="8">
        <v>45746</v>
      </c>
      <c r="C449" s="8">
        <v>45776</v>
      </c>
      <c r="D449" s="28" t="str">
        <f t="shared" si="14"/>
        <v>QUARTER 1</v>
      </c>
      <c r="E449" s="4">
        <f t="shared" si="15"/>
        <v>30</v>
      </c>
      <c r="F449" s="5" t="s">
        <v>646</v>
      </c>
      <c r="G449" s="5" t="s">
        <v>661</v>
      </c>
      <c r="H449" s="5" t="s">
        <v>687</v>
      </c>
      <c r="I449" s="5" t="s">
        <v>704</v>
      </c>
      <c r="J449" s="5" t="s">
        <v>709</v>
      </c>
      <c r="K449" s="5" t="s">
        <v>713</v>
      </c>
      <c r="L449" s="5" t="s">
        <v>732</v>
      </c>
      <c r="N449" t="s">
        <v>1180</v>
      </c>
      <c r="O449" s="4">
        <v>194.6</v>
      </c>
      <c r="P449" s="4">
        <v>314.87</v>
      </c>
      <c r="Q449" s="7">
        <v>0.29299999999999998</v>
      </c>
      <c r="R449" s="4">
        <v>25</v>
      </c>
    </row>
    <row r="450" spans="1:18" hidden="1" x14ac:dyDescent="0.45">
      <c r="A450" t="s">
        <v>462</v>
      </c>
      <c r="B450" s="8">
        <v>45446</v>
      </c>
      <c r="C450" s="8">
        <v>45467</v>
      </c>
      <c r="D450" s="28" t="str">
        <f t="shared" si="14"/>
        <v>QUARTER 2</v>
      </c>
      <c r="E450" s="4">
        <f t="shared" si="15"/>
        <v>21</v>
      </c>
      <c r="F450" s="5" t="s">
        <v>648</v>
      </c>
      <c r="G450" s="5" t="s">
        <v>653</v>
      </c>
      <c r="H450" s="5" t="s">
        <v>667</v>
      </c>
      <c r="I450" s="5" t="s">
        <v>705</v>
      </c>
      <c r="J450" s="5" t="s">
        <v>711</v>
      </c>
      <c r="K450" s="5" t="s">
        <v>715</v>
      </c>
      <c r="L450" s="5" t="s">
        <v>732</v>
      </c>
      <c r="N450" t="s">
        <v>1181</v>
      </c>
      <c r="O450" s="4">
        <v>1205.5</v>
      </c>
      <c r="P450" s="4">
        <v>2210.17</v>
      </c>
      <c r="Q450" s="7">
        <v>0.104</v>
      </c>
      <c r="R450" s="4">
        <v>23</v>
      </c>
    </row>
    <row r="451" spans="1:18" x14ac:dyDescent="0.45">
      <c r="A451" t="s">
        <v>463</v>
      </c>
      <c r="B451" s="8">
        <v>45454</v>
      </c>
      <c r="C451" s="8">
        <v>45482</v>
      </c>
      <c r="D451" s="28" t="str">
        <f t="shared" ref="D451:D514" si="16">IF(AND(MONTH(B451)&gt;=1,MONTH(B451)&lt;=3),"QUARTER 1",IF(AND(MONTH(B451)&gt;=4,MONTH(B451)&lt;=6),"QUARTER 2",IF(AND(MONTH(B451)&gt;=7,MONTH(B451)&lt;=9),"QUARTER 3",IF(AND(MONTH(B451)&gt;=10,MONTH(B451)&lt;=12),"QUARTER 4"))))</f>
        <v>QUARTER 2</v>
      </c>
      <c r="E451" s="4">
        <f t="shared" si="15"/>
        <v>28</v>
      </c>
      <c r="F451" s="5" t="s">
        <v>646</v>
      </c>
      <c r="G451" s="5" t="s">
        <v>651</v>
      </c>
      <c r="H451" s="5" t="s">
        <v>663</v>
      </c>
      <c r="I451" s="5" t="s">
        <v>701</v>
      </c>
      <c r="J451" s="5" t="s">
        <v>709</v>
      </c>
      <c r="K451" s="5" t="s">
        <v>714</v>
      </c>
      <c r="L451" s="5" t="s">
        <v>730</v>
      </c>
      <c r="N451" t="s">
        <v>1182</v>
      </c>
      <c r="O451" s="4">
        <v>895.54</v>
      </c>
      <c r="P451" s="4">
        <v>1045</v>
      </c>
      <c r="Q451" s="7">
        <v>0.216</v>
      </c>
      <c r="R451" s="4">
        <v>15</v>
      </c>
    </row>
    <row r="452" spans="1:18" hidden="1" x14ac:dyDescent="0.45">
      <c r="A452" t="s">
        <v>464</v>
      </c>
      <c r="B452" s="12">
        <v>45128</v>
      </c>
      <c r="C452" s="11">
        <v>45129</v>
      </c>
      <c r="D452" s="28" t="str">
        <f t="shared" si="16"/>
        <v>QUARTER 3</v>
      </c>
      <c r="E452" s="4">
        <f t="shared" si="15"/>
        <v>1</v>
      </c>
      <c r="F452" s="5" t="s">
        <v>647</v>
      </c>
      <c r="G452" s="5" t="s">
        <v>654</v>
      </c>
      <c r="H452" s="5" t="s">
        <v>680</v>
      </c>
      <c r="I452" s="5" t="s">
        <v>705</v>
      </c>
      <c r="J452" s="5" t="s">
        <v>710</v>
      </c>
      <c r="K452" s="5" t="s">
        <v>718</v>
      </c>
      <c r="L452" s="5" t="s">
        <v>728</v>
      </c>
      <c r="N452" t="s">
        <v>1183</v>
      </c>
      <c r="O452" s="4">
        <v>946.99</v>
      </c>
      <c r="P452" s="4">
        <v>2132.19</v>
      </c>
      <c r="Q452" s="7">
        <v>0.16500000000000001</v>
      </c>
      <c r="R452" s="4">
        <v>7</v>
      </c>
    </row>
    <row r="453" spans="1:18" hidden="1" x14ac:dyDescent="0.45">
      <c r="A453" t="s">
        <v>465</v>
      </c>
      <c r="B453" s="8">
        <v>44945</v>
      </c>
      <c r="C453" s="8">
        <v>44960</v>
      </c>
      <c r="D453" s="28" t="str">
        <f t="shared" si="16"/>
        <v>QUARTER 1</v>
      </c>
      <c r="E453" s="4">
        <f t="shared" si="15"/>
        <v>15</v>
      </c>
      <c r="F453" s="5" t="s">
        <v>649</v>
      </c>
      <c r="G453" s="5" t="s">
        <v>658</v>
      </c>
      <c r="H453" s="5" t="s">
        <v>683</v>
      </c>
      <c r="I453" s="5" t="s">
        <v>706</v>
      </c>
      <c r="J453" s="5" t="s">
        <v>710</v>
      </c>
      <c r="K453" s="5" t="s">
        <v>715</v>
      </c>
      <c r="L453" s="5" t="s">
        <v>733</v>
      </c>
      <c r="N453" t="s">
        <v>1184</v>
      </c>
      <c r="O453" s="4">
        <v>873.06</v>
      </c>
      <c r="P453" s="4">
        <v>2101.5500000000002</v>
      </c>
      <c r="Q453" s="7">
        <v>6.6000000000000003E-2</v>
      </c>
      <c r="R453" s="4">
        <v>10</v>
      </c>
    </row>
    <row r="454" spans="1:18" hidden="1" x14ac:dyDescent="0.45">
      <c r="A454" t="s">
        <v>466</v>
      </c>
      <c r="B454" s="8">
        <v>45413</v>
      </c>
      <c r="C454" s="8">
        <v>45428</v>
      </c>
      <c r="D454" s="28" t="str">
        <f t="shared" si="16"/>
        <v>QUARTER 2</v>
      </c>
      <c r="E454" s="4">
        <f t="shared" si="15"/>
        <v>15</v>
      </c>
      <c r="F454" s="5" t="s">
        <v>647</v>
      </c>
      <c r="G454" s="5" t="s">
        <v>654</v>
      </c>
      <c r="H454" s="5" t="s">
        <v>668</v>
      </c>
      <c r="I454" s="5" t="s">
        <v>705</v>
      </c>
      <c r="J454" s="5" t="s">
        <v>707</v>
      </c>
      <c r="K454" s="5" t="s">
        <v>716</v>
      </c>
      <c r="L454" s="5" t="s">
        <v>727</v>
      </c>
      <c r="N454" t="s">
        <v>1185</v>
      </c>
      <c r="O454" s="4">
        <v>901.19</v>
      </c>
      <c r="P454" s="4">
        <v>2125.44</v>
      </c>
      <c r="Q454" s="7">
        <v>7.0999999999999994E-2</v>
      </c>
      <c r="R454" s="4">
        <v>12</v>
      </c>
    </row>
    <row r="455" spans="1:18" hidden="1" x14ac:dyDescent="0.45">
      <c r="A455" t="s">
        <v>467</v>
      </c>
      <c r="B455" s="8">
        <v>45817</v>
      </c>
      <c r="C455" s="8">
        <v>45832</v>
      </c>
      <c r="D455" s="28" t="str">
        <f t="shared" si="16"/>
        <v>QUARTER 2</v>
      </c>
      <c r="E455" s="4">
        <f t="shared" si="15"/>
        <v>15</v>
      </c>
      <c r="F455" s="5" t="s">
        <v>647</v>
      </c>
      <c r="G455" s="5" t="s">
        <v>652</v>
      </c>
      <c r="H455" s="5" t="s">
        <v>694</v>
      </c>
      <c r="I455" s="5" t="s">
        <v>701</v>
      </c>
      <c r="J455" s="5" t="s">
        <v>711</v>
      </c>
      <c r="K455" s="5" t="s">
        <v>717</v>
      </c>
      <c r="L455" s="5" t="s">
        <v>730</v>
      </c>
      <c r="N455" t="s">
        <v>1186</v>
      </c>
      <c r="O455" s="4">
        <v>400.39</v>
      </c>
      <c r="P455" s="4">
        <v>712.75</v>
      </c>
      <c r="Q455" s="7">
        <v>0.115</v>
      </c>
      <c r="R455" s="4">
        <v>19</v>
      </c>
    </row>
    <row r="456" spans="1:18" hidden="1" x14ac:dyDescent="0.45">
      <c r="A456" t="s">
        <v>468</v>
      </c>
      <c r="B456" s="8">
        <v>45070</v>
      </c>
      <c r="C456" s="8">
        <v>45098</v>
      </c>
      <c r="D456" s="28" t="str">
        <f t="shared" si="16"/>
        <v>QUARTER 2</v>
      </c>
      <c r="E456" s="4">
        <f t="shared" si="15"/>
        <v>28</v>
      </c>
      <c r="F456" s="5" t="s">
        <v>648</v>
      </c>
      <c r="G456" s="5" t="s">
        <v>660</v>
      </c>
      <c r="H456" s="5" t="s">
        <v>697</v>
      </c>
      <c r="I456" s="5" t="s">
        <v>705</v>
      </c>
      <c r="J456" s="5" t="s">
        <v>709</v>
      </c>
      <c r="K456" s="5" t="s">
        <v>715</v>
      </c>
      <c r="L456" s="5" t="s">
        <v>732</v>
      </c>
      <c r="N456" t="s">
        <v>1187</v>
      </c>
      <c r="O456" s="4">
        <v>813.97</v>
      </c>
      <c r="P456" s="4">
        <v>1568.83</v>
      </c>
      <c r="Q456" s="7">
        <v>1.7000000000000001E-2</v>
      </c>
      <c r="R456" s="4">
        <v>15</v>
      </c>
    </row>
    <row r="457" spans="1:18" hidden="1" x14ac:dyDescent="0.45">
      <c r="A457" t="s">
        <v>469</v>
      </c>
      <c r="B457" s="8">
        <v>45653</v>
      </c>
      <c r="C457" s="8">
        <v>45655</v>
      </c>
      <c r="D457" s="28" t="str">
        <f t="shared" si="16"/>
        <v>QUARTER 4</v>
      </c>
      <c r="E457" s="4">
        <f t="shared" si="15"/>
        <v>2</v>
      </c>
      <c r="F457" s="5" t="s">
        <v>648</v>
      </c>
      <c r="G457" s="5" t="s">
        <v>653</v>
      </c>
      <c r="H457" s="5" t="s">
        <v>688</v>
      </c>
      <c r="I457" s="5" t="s">
        <v>706</v>
      </c>
      <c r="J457" s="5" t="s">
        <v>709</v>
      </c>
      <c r="K457" s="5" t="s">
        <v>712</v>
      </c>
      <c r="L457" s="5" t="s">
        <v>733</v>
      </c>
      <c r="N457" t="s">
        <v>1188</v>
      </c>
      <c r="O457" s="4">
        <v>1146.72</v>
      </c>
      <c r="P457" s="4">
        <v>2074.34</v>
      </c>
      <c r="Q457" s="7">
        <v>0.111</v>
      </c>
      <c r="R457" s="4">
        <v>8</v>
      </c>
    </row>
    <row r="458" spans="1:18" hidden="1" x14ac:dyDescent="0.45">
      <c r="A458" t="s">
        <v>470</v>
      </c>
      <c r="B458" s="8">
        <v>45265</v>
      </c>
      <c r="C458" s="8">
        <v>45272</v>
      </c>
      <c r="D458" s="28" t="str">
        <f t="shared" si="16"/>
        <v>QUARTER 4</v>
      </c>
      <c r="E458" s="4">
        <f t="shared" si="15"/>
        <v>7</v>
      </c>
      <c r="F458" s="5" t="s">
        <v>648</v>
      </c>
      <c r="G458" s="5" t="s">
        <v>655</v>
      </c>
      <c r="H458" s="5" t="s">
        <v>672</v>
      </c>
      <c r="I458" s="5" t="s">
        <v>701</v>
      </c>
      <c r="J458" s="5" t="s">
        <v>711</v>
      </c>
      <c r="K458" s="5" t="s">
        <v>721</v>
      </c>
      <c r="L458" s="5" t="s">
        <v>730</v>
      </c>
      <c r="N458" t="s">
        <v>1189</v>
      </c>
      <c r="O458" s="4">
        <v>307.43</v>
      </c>
      <c r="P458" s="4">
        <v>495.19</v>
      </c>
      <c r="Q458" s="7">
        <v>0</v>
      </c>
      <c r="R458" s="4">
        <v>42</v>
      </c>
    </row>
    <row r="459" spans="1:18" hidden="1" x14ac:dyDescent="0.45">
      <c r="A459" t="s">
        <v>471</v>
      </c>
      <c r="B459" s="8">
        <v>45048</v>
      </c>
      <c r="C459" s="8">
        <v>45065</v>
      </c>
      <c r="D459" s="28" t="str">
        <f t="shared" si="16"/>
        <v>QUARTER 2</v>
      </c>
      <c r="E459" s="4">
        <f t="shared" si="15"/>
        <v>17</v>
      </c>
      <c r="F459" s="5" t="s">
        <v>647</v>
      </c>
      <c r="G459" s="5" t="s">
        <v>659</v>
      </c>
      <c r="H459" s="5" t="s">
        <v>685</v>
      </c>
      <c r="I459" s="5" t="s">
        <v>703</v>
      </c>
      <c r="J459" s="5" t="s">
        <v>711</v>
      </c>
      <c r="K459" s="5" t="s">
        <v>713</v>
      </c>
      <c r="L459" s="5" t="s">
        <v>732</v>
      </c>
      <c r="N459" t="s">
        <v>1190</v>
      </c>
      <c r="O459" s="4">
        <v>714.28</v>
      </c>
      <c r="P459" s="4">
        <v>757.59</v>
      </c>
      <c r="Q459" s="7">
        <v>0.13600000000000001</v>
      </c>
      <c r="R459" s="4">
        <v>12</v>
      </c>
    </row>
    <row r="460" spans="1:18" hidden="1" x14ac:dyDescent="0.45">
      <c r="A460" t="s">
        <v>472</v>
      </c>
      <c r="B460" s="8">
        <v>45260</v>
      </c>
      <c r="C460" s="8">
        <v>45270</v>
      </c>
      <c r="D460" s="28" t="str">
        <f t="shared" si="16"/>
        <v>QUARTER 4</v>
      </c>
      <c r="E460" s="4">
        <f t="shared" si="15"/>
        <v>10</v>
      </c>
      <c r="F460" s="5" t="s">
        <v>649</v>
      </c>
      <c r="G460" s="5" t="s">
        <v>656</v>
      </c>
      <c r="H460" s="5" t="s">
        <v>684</v>
      </c>
      <c r="I460" s="5" t="s">
        <v>705</v>
      </c>
      <c r="J460" s="5" t="s">
        <v>711</v>
      </c>
      <c r="K460" s="5" t="s">
        <v>721</v>
      </c>
      <c r="L460" s="5" t="s">
        <v>731</v>
      </c>
      <c r="N460" t="s">
        <v>1191</v>
      </c>
      <c r="O460" s="4">
        <v>174.74</v>
      </c>
      <c r="P460" s="4">
        <v>415.96</v>
      </c>
      <c r="Q460" s="7">
        <v>0.125</v>
      </c>
      <c r="R460" s="4">
        <v>21</v>
      </c>
    </row>
    <row r="461" spans="1:18" hidden="1" x14ac:dyDescent="0.45">
      <c r="A461" t="s">
        <v>473</v>
      </c>
      <c r="B461" s="8">
        <v>45417</v>
      </c>
      <c r="C461" s="8">
        <v>45430</v>
      </c>
      <c r="D461" s="28" t="str">
        <f t="shared" si="16"/>
        <v>QUARTER 2</v>
      </c>
      <c r="E461" s="4">
        <f t="shared" si="15"/>
        <v>13</v>
      </c>
      <c r="F461" s="5" t="s">
        <v>649</v>
      </c>
      <c r="G461" s="5" t="s">
        <v>657</v>
      </c>
      <c r="H461" s="5" t="s">
        <v>673</v>
      </c>
      <c r="I461" s="5" t="s">
        <v>701</v>
      </c>
      <c r="J461" s="5" t="s">
        <v>709</v>
      </c>
      <c r="K461" s="5" t="s">
        <v>720</v>
      </c>
      <c r="L461" s="5" t="s">
        <v>727</v>
      </c>
      <c r="N461" t="s">
        <v>1192</v>
      </c>
      <c r="O461" s="4">
        <v>1264.04</v>
      </c>
      <c r="P461" s="4">
        <v>1870.89</v>
      </c>
      <c r="Q461" s="7">
        <v>0</v>
      </c>
      <c r="R461" s="4">
        <v>13</v>
      </c>
    </row>
    <row r="462" spans="1:18" hidden="1" x14ac:dyDescent="0.45">
      <c r="A462" t="s">
        <v>474</v>
      </c>
      <c r="B462" s="8">
        <v>45116</v>
      </c>
      <c r="C462" s="8">
        <v>45126</v>
      </c>
      <c r="D462" s="28" t="str">
        <f t="shared" si="16"/>
        <v>QUARTER 3</v>
      </c>
      <c r="E462" s="4">
        <f t="shared" si="15"/>
        <v>10</v>
      </c>
      <c r="F462" s="5" t="s">
        <v>647</v>
      </c>
      <c r="G462" s="5" t="s">
        <v>652</v>
      </c>
      <c r="H462" s="5" t="s">
        <v>689</v>
      </c>
      <c r="I462" s="5" t="s">
        <v>706</v>
      </c>
      <c r="J462" s="5" t="s">
        <v>710</v>
      </c>
      <c r="K462" s="5" t="s">
        <v>725</v>
      </c>
      <c r="L462" s="5" t="s">
        <v>727</v>
      </c>
      <c r="N462" t="s">
        <v>1193</v>
      </c>
      <c r="O462" s="4">
        <v>141.26</v>
      </c>
      <c r="P462" s="4">
        <v>206.88</v>
      </c>
      <c r="Q462" s="7">
        <v>0.107</v>
      </c>
      <c r="R462" s="4">
        <v>9</v>
      </c>
    </row>
    <row r="463" spans="1:18" x14ac:dyDescent="0.45">
      <c r="A463" t="s">
        <v>475</v>
      </c>
      <c r="B463" s="8">
        <v>45063</v>
      </c>
      <c r="C463" s="8">
        <v>45092</v>
      </c>
      <c r="D463" s="28" t="str">
        <f t="shared" si="16"/>
        <v>QUARTER 2</v>
      </c>
      <c r="E463" s="4">
        <f t="shared" si="15"/>
        <v>29</v>
      </c>
      <c r="F463" s="5" t="s">
        <v>646</v>
      </c>
      <c r="G463" s="5" t="s">
        <v>661</v>
      </c>
      <c r="H463" s="5" t="s">
        <v>687</v>
      </c>
      <c r="I463" s="5" t="s">
        <v>706</v>
      </c>
      <c r="J463" s="5" t="s">
        <v>707</v>
      </c>
      <c r="K463" s="5" t="s">
        <v>723</v>
      </c>
      <c r="L463" s="5" t="s">
        <v>733</v>
      </c>
      <c r="N463" t="s">
        <v>1194</v>
      </c>
      <c r="O463" s="4">
        <v>40.89</v>
      </c>
      <c r="P463" s="4">
        <v>62.82</v>
      </c>
      <c r="Q463" s="7">
        <v>0.129</v>
      </c>
      <c r="R463" s="4">
        <v>17</v>
      </c>
    </row>
    <row r="464" spans="1:18" hidden="1" x14ac:dyDescent="0.45">
      <c r="A464" t="s">
        <v>476</v>
      </c>
      <c r="B464" s="8">
        <v>45358</v>
      </c>
      <c r="C464" s="8">
        <v>45385</v>
      </c>
      <c r="D464" s="28" t="str">
        <f t="shared" si="16"/>
        <v>QUARTER 1</v>
      </c>
      <c r="E464" s="4">
        <f t="shared" si="15"/>
        <v>27</v>
      </c>
      <c r="F464" s="5" t="s">
        <v>649</v>
      </c>
      <c r="G464" s="5" t="s">
        <v>656</v>
      </c>
      <c r="H464" s="5" t="s">
        <v>698</v>
      </c>
      <c r="I464" s="5" t="s">
        <v>701</v>
      </c>
      <c r="J464" s="5" t="s">
        <v>711</v>
      </c>
      <c r="K464" s="5" t="s">
        <v>724</v>
      </c>
      <c r="L464" s="5" t="s">
        <v>728</v>
      </c>
      <c r="N464" t="s">
        <v>1195</v>
      </c>
      <c r="O464" s="4">
        <v>738.16</v>
      </c>
      <c r="P464" s="4">
        <v>956.49</v>
      </c>
      <c r="Q464" s="7">
        <v>0.152</v>
      </c>
      <c r="R464" s="4">
        <v>5</v>
      </c>
    </row>
    <row r="465" spans="1:18" x14ac:dyDescent="0.45">
      <c r="A465" t="s">
        <v>477</v>
      </c>
      <c r="B465" s="8">
        <v>45757</v>
      </c>
      <c r="C465" s="8">
        <v>45766</v>
      </c>
      <c r="D465" s="28" t="str">
        <f t="shared" si="16"/>
        <v>QUARTER 2</v>
      </c>
      <c r="E465" s="4">
        <f t="shared" si="15"/>
        <v>9</v>
      </c>
      <c r="F465" s="5" t="s">
        <v>646</v>
      </c>
      <c r="G465" s="5" t="s">
        <v>661</v>
      </c>
      <c r="H465" s="5" t="s">
        <v>687</v>
      </c>
      <c r="I465" s="5" t="s">
        <v>706</v>
      </c>
      <c r="J465" s="24" t="s">
        <v>709</v>
      </c>
      <c r="K465" s="5" t="s">
        <v>715</v>
      </c>
      <c r="L465" s="5" t="s">
        <v>729</v>
      </c>
      <c r="N465" t="s">
        <v>1196</v>
      </c>
      <c r="O465" s="4">
        <v>113.74</v>
      </c>
      <c r="P465" s="4">
        <v>165.7</v>
      </c>
      <c r="Q465" s="7">
        <v>0.124</v>
      </c>
      <c r="R465" s="4">
        <v>13</v>
      </c>
    </row>
    <row r="466" spans="1:18" hidden="1" x14ac:dyDescent="0.45">
      <c r="A466" t="s">
        <v>478</v>
      </c>
      <c r="B466" s="8">
        <v>45865</v>
      </c>
      <c r="C466" s="8">
        <v>45884</v>
      </c>
      <c r="D466" s="28" t="str">
        <f t="shared" si="16"/>
        <v>QUARTER 3</v>
      </c>
      <c r="E466" s="4">
        <f t="shared" si="15"/>
        <v>19</v>
      </c>
      <c r="F466" s="5" t="s">
        <v>647</v>
      </c>
      <c r="G466" s="5" t="s">
        <v>652</v>
      </c>
      <c r="H466" s="5" t="s">
        <v>689</v>
      </c>
      <c r="I466" s="5" t="s">
        <v>705</v>
      </c>
      <c r="J466" s="5" t="s">
        <v>709</v>
      </c>
      <c r="K466" s="5" t="s">
        <v>713</v>
      </c>
      <c r="L466" s="5" t="s">
        <v>727</v>
      </c>
      <c r="N466" t="s">
        <v>1197</v>
      </c>
      <c r="O466" s="4">
        <v>275.43</v>
      </c>
      <c r="P466" s="4">
        <v>608.36</v>
      </c>
      <c r="Q466" s="7">
        <v>0.25700000000000001</v>
      </c>
      <c r="R466" s="4">
        <v>4</v>
      </c>
    </row>
    <row r="467" spans="1:18" x14ac:dyDescent="0.45">
      <c r="A467" t="s">
        <v>479</v>
      </c>
      <c r="B467" s="8">
        <v>45618</v>
      </c>
      <c r="C467" s="8">
        <v>45641</v>
      </c>
      <c r="D467" s="28" t="str">
        <f t="shared" si="16"/>
        <v>QUARTER 4</v>
      </c>
      <c r="E467" s="4">
        <f t="shared" si="15"/>
        <v>23</v>
      </c>
      <c r="F467" s="5" t="s">
        <v>646</v>
      </c>
      <c r="G467" s="5" t="s">
        <v>650</v>
      </c>
      <c r="H467" s="5" t="s">
        <v>675</v>
      </c>
      <c r="I467" s="5" t="s">
        <v>703</v>
      </c>
      <c r="J467" s="5" t="s">
        <v>710</v>
      </c>
      <c r="K467" s="5" t="s">
        <v>712</v>
      </c>
      <c r="L467" s="5" t="s">
        <v>727</v>
      </c>
      <c r="N467" t="s">
        <v>1198</v>
      </c>
      <c r="O467" s="4">
        <v>1335.76</v>
      </c>
      <c r="P467" s="4">
        <v>2665.91</v>
      </c>
      <c r="Q467" s="7">
        <v>0.21099999999999999</v>
      </c>
      <c r="R467" s="4">
        <v>40</v>
      </c>
    </row>
    <row r="468" spans="1:18" x14ac:dyDescent="0.45">
      <c r="A468" t="s">
        <v>480</v>
      </c>
      <c r="B468" s="8">
        <v>45466</v>
      </c>
      <c r="C468" s="8">
        <v>45471</v>
      </c>
      <c r="D468" s="28" t="str">
        <f t="shared" si="16"/>
        <v>QUARTER 2</v>
      </c>
      <c r="E468" s="4">
        <f t="shared" si="15"/>
        <v>5</v>
      </c>
      <c r="F468" s="5" t="s">
        <v>646</v>
      </c>
      <c r="G468" s="5" t="s">
        <v>651</v>
      </c>
      <c r="H468" s="5" t="s">
        <v>663</v>
      </c>
      <c r="I468" s="5" t="s">
        <v>703</v>
      </c>
      <c r="J468" s="5" t="s">
        <v>711</v>
      </c>
      <c r="K468" s="5" t="s">
        <v>724</v>
      </c>
      <c r="L468" s="5" t="s">
        <v>733</v>
      </c>
      <c r="N468" t="s">
        <v>1199</v>
      </c>
      <c r="O468" s="4">
        <v>242.31</v>
      </c>
      <c r="P468" s="4">
        <v>587.95000000000005</v>
      </c>
      <c r="Q468" s="7">
        <v>0.22900000000000001</v>
      </c>
      <c r="R468" s="4">
        <v>6</v>
      </c>
    </row>
    <row r="469" spans="1:18" hidden="1" x14ac:dyDescent="0.45">
      <c r="A469" t="s">
        <v>481</v>
      </c>
      <c r="B469" s="8">
        <v>45278</v>
      </c>
      <c r="C469" s="8">
        <v>45305</v>
      </c>
      <c r="D469" s="28" t="str">
        <f t="shared" si="16"/>
        <v>QUARTER 4</v>
      </c>
      <c r="E469" s="4">
        <f t="shared" si="15"/>
        <v>27</v>
      </c>
      <c r="F469" s="5" t="s">
        <v>647</v>
      </c>
      <c r="G469" s="5" t="s">
        <v>654</v>
      </c>
      <c r="H469" s="5" t="s">
        <v>691</v>
      </c>
      <c r="I469" s="5" t="s">
        <v>704</v>
      </c>
      <c r="J469" s="5" t="s">
        <v>710</v>
      </c>
      <c r="K469" s="5" t="s">
        <v>726</v>
      </c>
      <c r="L469" s="5" t="s">
        <v>729</v>
      </c>
      <c r="N469" t="s">
        <v>1200</v>
      </c>
      <c r="O469" s="4">
        <v>1408.3</v>
      </c>
      <c r="P469" s="4">
        <v>2193.13</v>
      </c>
      <c r="Q469" s="7">
        <v>7.0999999999999994E-2</v>
      </c>
      <c r="R469" s="4">
        <v>7</v>
      </c>
    </row>
    <row r="470" spans="1:18" hidden="1" x14ac:dyDescent="0.45">
      <c r="A470" t="s">
        <v>482</v>
      </c>
      <c r="B470" s="8">
        <v>45809</v>
      </c>
      <c r="C470" s="8">
        <v>45813</v>
      </c>
      <c r="D470" s="28" t="str">
        <f t="shared" si="16"/>
        <v>QUARTER 2</v>
      </c>
      <c r="E470" s="4">
        <f t="shared" si="15"/>
        <v>4</v>
      </c>
      <c r="F470" s="5" t="s">
        <v>649</v>
      </c>
      <c r="G470" s="5" t="s">
        <v>656</v>
      </c>
      <c r="H470" s="5" t="s">
        <v>684</v>
      </c>
      <c r="I470" s="5" t="s">
        <v>706</v>
      </c>
      <c r="J470" s="5" t="s">
        <v>711</v>
      </c>
      <c r="K470" s="5" t="s">
        <v>724</v>
      </c>
      <c r="L470" s="5" t="s">
        <v>727</v>
      </c>
      <c r="N470" t="s">
        <v>1201</v>
      </c>
      <c r="O470" s="4">
        <v>1171.42</v>
      </c>
      <c r="P470" s="4">
        <v>2187.8000000000002</v>
      </c>
      <c r="Q470" s="7">
        <v>0.23</v>
      </c>
      <c r="R470" s="4">
        <v>15</v>
      </c>
    </row>
    <row r="471" spans="1:18" hidden="1" x14ac:dyDescent="0.45">
      <c r="A471" t="s">
        <v>483</v>
      </c>
      <c r="B471" s="8">
        <v>45739</v>
      </c>
      <c r="C471" s="8">
        <v>45749</v>
      </c>
      <c r="D471" s="28" t="str">
        <f t="shared" si="16"/>
        <v>QUARTER 1</v>
      </c>
      <c r="E471" s="4">
        <f t="shared" si="15"/>
        <v>10</v>
      </c>
      <c r="F471" s="5" t="s">
        <v>649</v>
      </c>
      <c r="G471" s="5" t="s">
        <v>656</v>
      </c>
      <c r="H471" s="5" t="s">
        <v>671</v>
      </c>
      <c r="I471" s="5" t="s">
        <v>706</v>
      </c>
      <c r="J471" s="5" t="s">
        <v>708</v>
      </c>
      <c r="K471" s="5" t="s">
        <v>718</v>
      </c>
      <c r="L471" s="5" t="s">
        <v>728</v>
      </c>
      <c r="N471" t="s">
        <v>1202</v>
      </c>
      <c r="O471" s="4">
        <v>663.61</v>
      </c>
      <c r="P471" s="4">
        <v>1002.11</v>
      </c>
      <c r="Q471" s="7">
        <v>4.5999999999999999E-2</v>
      </c>
      <c r="R471" s="4">
        <v>17</v>
      </c>
    </row>
    <row r="472" spans="1:18" x14ac:dyDescent="0.45">
      <c r="A472" t="s">
        <v>484</v>
      </c>
      <c r="B472" s="8">
        <v>45060</v>
      </c>
      <c r="C472" s="8">
        <v>45068</v>
      </c>
      <c r="D472" s="28" t="str">
        <f t="shared" si="16"/>
        <v>QUARTER 2</v>
      </c>
      <c r="E472" s="4">
        <f t="shared" si="15"/>
        <v>8</v>
      </c>
      <c r="F472" s="5" t="s">
        <v>646</v>
      </c>
      <c r="G472" s="5" t="s">
        <v>650</v>
      </c>
      <c r="H472" s="5" t="s">
        <v>675</v>
      </c>
      <c r="I472" s="5" t="s">
        <v>705</v>
      </c>
      <c r="J472" s="5" t="s">
        <v>710</v>
      </c>
      <c r="K472" s="5" t="s">
        <v>721</v>
      </c>
      <c r="L472" s="5" t="s">
        <v>728</v>
      </c>
      <c r="N472" t="s">
        <v>1203</v>
      </c>
      <c r="O472" s="4">
        <v>432.01</v>
      </c>
      <c r="P472" s="4">
        <v>913.78</v>
      </c>
      <c r="Q472" s="7">
        <v>4.9000000000000002E-2</v>
      </c>
      <c r="R472" s="4">
        <v>12</v>
      </c>
    </row>
    <row r="473" spans="1:18" hidden="1" x14ac:dyDescent="0.45">
      <c r="A473" t="s">
        <v>485</v>
      </c>
      <c r="B473" s="8">
        <v>45167</v>
      </c>
      <c r="C473" s="8">
        <v>45188</v>
      </c>
      <c r="D473" s="28" t="str">
        <f t="shared" si="16"/>
        <v>QUARTER 3</v>
      </c>
      <c r="E473" s="4">
        <f t="shared" si="15"/>
        <v>21</v>
      </c>
      <c r="F473" s="5" t="s">
        <v>649</v>
      </c>
      <c r="G473" s="5" t="s">
        <v>657</v>
      </c>
      <c r="H473" s="5" t="s">
        <v>679</v>
      </c>
      <c r="I473" s="5" t="s">
        <v>705</v>
      </c>
      <c r="J473" s="5" t="s">
        <v>711</v>
      </c>
      <c r="K473" s="5" t="s">
        <v>717</v>
      </c>
      <c r="L473" s="5" t="s">
        <v>728</v>
      </c>
      <c r="N473" t="s">
        <v>1204</v>
      </c>
      <c r="O473" s="4">
        <v>784.46</v>
      </c>
      <c r="P473" s="4">
        <v>1843.51</v>
      </c>
      <c r="Q473" s="7">
        <v>0.13800000000000001</v>
      </c>
      <c r="R473" s="4">
        <v>23</v>
      </c>
    </row>
    <row r="474" spans="1:18" hidden="1" x14ac:dyDescent="0.45">
      <c r="A474" t="s">
        <v>486</v>
      </c>
      <c r="B474" s="8">
        <v>45841</v>
      </c>
      <c r="C474" s="8">
        <v>45861</v>
      </c>
      <c r="D474" s="28" t="str">
        <f t="shared" si="16"/>
        <v>QUARTER 3</v>
      </c>
      <c r="E474" s="4">
        <f t="shared" si="15"/>
        <v>20</v>
      </c>
      <c r="F474" s="5" t="s">
        <v>647</v>
      </c>
      <c r="G474" s="5" t="s">
        <v>659</v>
      </c>
      <c r="H474" s="5" t="s">
        <v>699</v>
      </c>
      <c r="I474" s="5" t="s">
        <v>705</v>
      </c>
      <c r="J474" s="5" t="s">
        <v>708</v>
      </c>
      <c r="K474" s="5" t="s">
        <v>724</v>
      </c>
      <c r="L474" s="5" t="s">
        <v>727</v>
      </c>
      <c r="N474" t="s">
        <v>1205</v>
      </c>
      <c r="O474" s="4">
        <v>647.36</v>
      </c>
      <c r="P474" s="4">
        <v>1383.6</v>
      </c>
      <c r="Q474" s="7">
        <v>7.3999999999999996E-2</v>
      </c>
      <c r="R474" s="4">
        <v>12</v>
      </c>
    </row>
    <row r="475" spans="1:18" x14ac:dyDescent="0.45">
      <c r="A475" t="s">
        <v>487</v>
      </c>
      <c r="B475" s="8">
        <v>45328</v>
      </c>
      <c r="C475" s="8">
        <v>45350</v>
      </c>
      <c r="D475" s="28" t="str">
        <f t="shared" si="16"/>
        <v>QUARTER 1</v>
      </c>
      <c r="E475" s="4">
        <f t="shared" si="15"/>
        <v>22</v>
      </c>
      <c r="F475" s="5" t="s">
        <v>646</v>
      </c>
      <c r="G475" s="5" t="s">
        <v>650</v>
      </c>
      <c r="H475" s="5" t="s">
        <v>662</v>
      </c>
      <c r="I475" s="5" t="s">
        <v>703</v>
      </c>
      <c r="J475" s="5" t="s">
        <v>708</v>
      </c>
      <c r="K475" s="5" t="s">
        <v>723</v>
      </c>
      <c r="L475" s="5" t="s">
        <v>732</v>
      </c>
      <c r="N475" t="s">
        <v>1206</v>
      </c>
      <c r="O475" s="4">
        <v>834.93</v>
      </c>
      <c r="P475" s="4">
        <v>1588.53</v>
      </c>
      <c r="Q475" s="7">
        <v>0.126</v>
      </c>
      <c r="R475" s="4">
        <v>6</v>
      </c>
    </row>
    <row r="476" spans="1:18" hidden="1" x14ac:dyDescent="0.45">
      <c r="A476" t="s">
        <v>488</v>
      </c>
      <c r="B476" s="8">
        <v>45882</v>
      </c>
      <c r="C476" s="8">
        <v>45903</v>
      </c>
      <c r="D476" s="28" t="str">
        <f t="shared" si="16"/>
        <v>QUARTER 3</v>
      </c>
      <c r="E476" s="4">
        <f t="shared" si="15"/>
        <v>21</v>
      </c>
      <c r="F476" s="5" t="s">
        <v>649</v>
      </c>
      <c r="G476" s="5" t="s">
        <v>657</v>
      </c>
      <c r="H476" s="5" t="s">
        <v>690</v>
      </c>
      <c r="I476" s="5" t="s">
        <v>702</v>
      </c>
      <c r="J476" s="5" t="s">
        <v>707</v>
      </c>
      <c r="K476" s="5" t="s">
        <v>714</v>
      </c>
      <c r="L476" s="5" t="s">
        <v>730</v>
      </c>
      <c r="N476" t="s">
        <v>1207</v>
      </c>
      <c r="O476" s="4">
        <v>603.47</v>
      </c>
      <c r="P476" s="4">
        <v>1344.05</v>
      </c>
      <c r="Q476" s="7">
        <v>0.20499999999999999</v>
      </c>
      <c r="R476" s="4">
        <v>18</v>
      </c>
    </row>
    <row r="477" spans="1:18" hidden="1" x14ac:dyDescent="0.45">
      <c r="A477" t="s">
        <v>489</v>
      </c>
      <c r="B477" s="8">
        <v>45069</v>
      </c>
      <c r="C477" s="8">
        <v>45071</v>
      </c>
      <c r="D477" s="28" t="str">
        <f t="shared" si="16"/>
        <v>QUARTER 2</v>
      </c>
      <c r="E477" s="4">
        <f t="shared" si="15"/>
        <v>2</v>
      </c>
      <c r="F477" s="5" t="s">
        <v>648</v>
      </c>
      <c r="G477" s="5" t="s">
        <v>655</v>
      </c>
      <c r="H477" s="5" t="s">
        <v>692</v>
      </c>
      <c r="I477" s="5" t="s">
        <v>706</v>
      </c>
      <c r="J477" s="5" t="s">
        <v>707</v>
      </c>
      <c r="K477" s="5" t="s">
        <v>724</v>
      </c>
      <c r="L477" s="5" t="s">
        <v>728</v>
      </c>
      <c r="N477" t="s">
        <v>1208</v>
      </c>
      <c r="O477" s="4">
        <v>690.49</v>
      </c>
      <c r="P477" s="4">
        <v>1290.29</v>
      </c>
      <c r="Q477" s="7">
        <v>4.2000000000000003E-2</v>
      </c>
      <c r="R477" s="4">
        <v>22</v>
      </c>
    </row>
    <row r="478" spans="1:18" hidden="1" x14ac:dyDescent="0.45">
      <c r="A478" t="s">
        <v>490</v>
      </c>
      <c r="B478" s="8">
        <v>45422</v>
      </c>
      <c r="C478" s="8">
        <v>45428</v>
      </c>
      <c r="D478" s="28" t="str">
        <f t="shared" si="16"/>
        <v>QUARTER 2</v>
      </c>
      <c r="E478" s="4">
        <f t="shared" si="15"/>
        <v>6</v>
      </c>
      <c r="F478" s="5" t="s">
        <v>649</v>
      </c>
      <c r="G478" s="5" t="s">
        <v>658</v>
      </c>
      <c r="H478" s="5" t="s">
        <v>674</v>
      </c>
      <c r="I478" s="5" t="s">
        <v>703</v>
      </c>
      <c r="J478" s="5" t="s">
        <v>711</v>
      </c>
      <c r="K478" s="5" t="s">
        <v>715</v>
      </c>
      <c r="L478" s="5" t="s">
        <v>731</v>
      </c>
      <c r="N478" t="s">
        <v>1209</v>
      </c>
      <c r="O478" s="4">
        <v>210.76</v>
      </c>
      <c r="P478" s="4">
        <v>221.58</v>
      </c>
      <c r="Q478" s="7">
        <v>8.8999999999999996E-2</v>
      </c>
      <c r="R478" s="4">
        <v>5</v>
      </c>
    </row>
    <row r="479" spans="1:18" hidden="1" x14ac:dyDescent="0.45">
      <c r="A479" t="s">
        <v>491</v>
      </c>
      <c r="B479" s="8">
        <v>44999</v>
      </c>
      <c r="C479" s="8">
        <v>45003</v>
      </c>
      <c r="D479" s="28" t="str">
        <f t="shared" si="16"/>
        <v>QUARTER 1</v>
      </c>
      <c r="E479" s="4">
        <f t="shared" si="15"/>
        <v>4</v>
      </c>
      <c r="F479" s="5" t="s">
        <v>649</v>
      </c>
      <c r="G479" s="5" t="s">
        <v>656</v>
      </c>
      <c r="H479" s="5" t="s">
        <v>698</v>
      </c>
      <c r="I479" s="5" t="s">
        <v>706</v>
      </c>
      <c r="J479" s="5" t="s">
        <v>711</v>
      </c>
      <c r="K479" s="5" t="s">
        <v>720</v>
      </c>
      <c r="L479" s="5" t="s">
        <v>727</v>
      </c>
      <c r="N479" t="s">
        <v>1210</v>
      </c>
      <c r="O479" s="4">
        <v>472.33</v>
      </c>
      <c r="P479" s="4">
        <v>360.34</v>
      </c>
      <c r="Q479" s="7">
        <v>0.16500000000000001</v>
      </c>
      <c r="R479" s="4">
        <v>14</v>
      </c>
    </row>
    <row r="480" spans="1:18" hidden="1" x14ac:dyDescent="0.45">
      <c r="A480" t="s">
        <v>492</v>
      </c>
      <c r="B480" s="8">
        <v>45123</v>
      </c>
      <c r="C480" s="8">
        <v>45151</v>
      </c>
      <c r="D480" s="28" t="str">
        <f t="shared" si="16"/>
        <v>QUARTER 3</v>
      </c>
      <c r="E480" s="4">
        <f t="shared" si="15"/>
        <v>28</v>
      </c>
      <c r="F480" s="5" t="s">
        <v>649</v>
      </c>
      <c r="G480" s="5" t="s">
        <v>658</v>
      </c>
      <c r="H480" s="5" t="s">
        <v>693</v>
      </c>
      <c r="I480" s="5" t="s">
        <v>703</v>
      </c>
      <c r="J480" s="5" t="s">
        <v>708</v>
      </c>
      <c r="K480" s="5" t="s">
        <v>713</v>
      </c>
      <c r="L480" s="5" t="s">
        <v>731</v>
      </c>
      <c r="N480" t="s">
        <v>1211</v>
      </c>
      <c r="O480" s="4">
        <v>1039.03</v>
      </c>
      <c r="P480" s="4">
        <v>2545.81</v>
      </c>
      <c r="Q480" s="7">
        <v>0.216</v>
      </c>
      <c r="R480" s="4">
        <v>21</v>
      </c>
    </row>
    <row r="481" spans="1:18" hidden="1" x14ac:dyDescent="0.45">
      <c r="A481" t="s">
        <v>493</v>
      </c>
      <c r="B481" s="8">
        <v>45032</v>
      </c>
      <c r="C481" s="8">
        <v>45035</v>
      </c>
      <c r="D481" s="28" t="str">
        <f t="shared" si="16"/>
        <v>QUARTER 2</v>
      </c>
      <c r="E481" s="4">
        <f t="shared" si="15"/>
        <v>3</v>
      </c>
      <c r="F481" s="5" t="s">
        <v>649</v>
      </c>
      <c r="G481" s="5" t="s">
        <v>656</v>
      </c>
      <c r="H481" s="5" t="s">
        <v>684</v>
      </c>
      <c r="I481" s="5" t="s">
        <v>701</v>
      </c>
      <c r="J481" s="5" t="s">
        <v>711</v>
      </c>
      <c r="K481" s="5" t="s">
        <v>717</v>
      </c>
      <c r="L481" s="5" t="s">
        <v>733</v>
      </c>
      <c r="N481" t="s">
        <v>1212</v>
      </c>
      <c r="O481" s="4">
        <v>553.61</v>
      </c>
      <c r="P481" s="4">
        <v>699.47</v>
      </c>
      <c r="Q481" s="7">
        <v>0.02</v>
      </c>
      <c r="R481" s="4">
        <v>33</v>
      </c>
    </row>
    <row r="482" spans="1:18" hidden="1" x14ac:dyDescent="0.45">
      <c r="A482" t="s">
        <v>494</v>
      </c>
      <c r="B482" s="8">
        <v>45293</v>
      </c>
      <c r="C482" s="8">
        <v>45306</v>
      </c>
      <c r="D482" s="28" t="str">
        <f t="shared" si="16"/>
        <v>QUARTER 1</v>
      </c>
      <c r="E482" s="4">
        <f t="shared" si="15"/>
        <v>13</v>
      </c>
      <c r="F482" s="5" t="s">
        <v>647</v>
      </c>
      <c r="G482" s="5" t="s">
        <v>652</v>
      </c>
      <c r="H482" s="5" t="s">
        <v>694</v>
      </c>
      <c r="I482" s="5" t="s">
        <v>705</v>
      </c>
      <c r="J482" s="5" t="s">
        <v>709</v>
      </c>
      <c r="K482" s="5" t="s">
        <v>715</v>
      </c>
      <c r="L482" s="5" t="s">
        <v>729</v>
      </c>
      <c r="N482" t="s">
        <v>1213</v>
      </c>
      <c r="O482" s="4">
        <v>1219.06</v>
      </c>
      <c r="P482" s="4">
        <v>2738.69</v>
      </c>
      <c r="Q482" s="7">
        <v>7.5999999999999998E-2</v>
      </c>
      <c r="R482" s="4">
        <v>16</v>
      </c>
    </row>
    <row r="483" spans="1:18" hidden="1" x14ac:dyDescent="0.45">
      <c r="A483" t="s">
        <v>495</v>
      </c>
      <c r="B483" s="8">
        <v>45538</v>
      </c>
      <c r="C483" s="8">
        <v>45542</v>
      </c>
      <c r="D483" s="28" t="str">
        <f t="shared" si="16"/>
        <v>QUARTER 3</v>
      </c>
      <c r="E483" s="4">
        <f t="shared" si="15"/>
        <v>4</v>
      </c>
      <c r="F483" s="5" t="s">
        <v>647</v>
      </c>
      <c r="G483" s="5" t="s">
        <v>652</v>
      </c>
      <c r="H483" s="5" t="s">
        <v>689</v>
      </c>
      <c r="I483" s="5" t="s">
        <v>705</v>
      </c>
      <c r="J483" s="5" t="s">
        <v>710</v>
      </c>
      <c r="K483" s="5" t="s">
        <v>725</v>
      </c>
      <c r="L483" s="5" t="s">
        <v>728</v>
      </c>
      <c r="N483" t="s">
        <v>1214</v>
      </c>
      <c r="O483" s="4">
        <v>43.23</v>
      </c>
      <c r="P483" s="4">
        <v>94.78</v>
      </c>
      <c r="Q483" s="7">
        <v>9.0999999999999998E-2</v>
      </c>
      <c r="R483" s="4">
        <v>55</v>
      </c>
    </row>
    <row r="484" spans="1:18" hidden="1" x14ac:dyDescent="0.45">
      <c r="A484" t="s">
        <v>496</v>
      </c>
      <c r="B484" s="8">
        <v>45899</v>
      </c>
      <c r="C484" s="8">
        <v>45903</v>
      </c>
      <c r="D484" s="28" t="str">
        <f t="shared" si="16"/>
        <v>QUARTER 3</v>
      </c>
      <c r="E484" s="4">
        <f t="shared" si="15"/>
        <v>4</v>
      </c>
      <c r="F484" s="5" t="s">
        <v>649</v>
      </c>
      <c r="G484" s="5" t="s">
        <v>657</v>
      </c>
      <c r="H484" s="5" t="s">
        <v>673</v>
      </c>
      <c r="I484" s="5" t="s">
        <v>705</v>
      </c>
      <c r="J484" s="5" t="s">
        <v>709</v>
      </c>
      <c r="K484" s="5" t="s">
        <v>713</v>
      </c>
      <c r="L484" s="5" t="s">
        <v>731</v>
      </c>
      <c r="N484" t="s">
        <v>1215</v>
      </c>
      <c r="O484" s="4">
        <v>1286.56</v>
      </c>
      <c r="P484" s="4">
        <v>2777.35</v>
      </c>
      <c r="Q484" s="7">
        <v>0.13200000000000001</v>
      </c>
      <c r="R484" s="4">
        <v>15</v>
      </c>
    </row>
    <row r="485" spans="1:18" hidden="1" x14ac:dyDescent="0.45">
      <c r="A485" t="s">
        <v>497</v>
      </c>
      <c r="B485" s="8">
        <v>45775</v>
      </c>
      <c r="C485" s="8">
        <v>45796</v>
      </c>
      <c r="D485" s="28" t="str">
        <f t="shared" si="16"/>
        <v>QUARTER 2</v>
      </c>
      <c r="E485" s="4">
        <f t="shared" si="15"/>
        <v>21</v>
      </c>
      <c r="F485" s="5" t="s">
        <v>649</v>
      </c>
      <c r="G485" s="5" t="s">
        <v>656</v>
      </c>
      <c r="H485" s="5" t="s">
        <v>671</v>
      </c>
      <c r="I485" s="5" t="s">
        <v>701</v>
      </c>
      <c r="J485" s="5" t="s">
        <v>710</v>
      </c>
      <c r="K485" s="5" t="s">
        <v>717</v>
      </c>
      <c r="L485" s="5" t="s">
        <v>730</v>
      </c>
      <c r="N485" t="s">
        <v>1216</v>
      </c>
      <c r="O485" s="4">
        <v>350.76</v>
      </c>
      <c r="P485" s="4">
        <v>492.18</v>
      </c>
      <c r="Q485" s="7">
        <v>5.2999999999999999E-2</v>
      </c>
      <c r="R485" s="4">
        <v>11</v>
      </c>
    </row>
    <row r="486" spans="1:18" hidden="1" x14ac:dyDescent="0.45">
      <c r="A486" t="s">
        <v>498</v>
      </c>
      <c r="B486" s="8">
        <v>45148</v>
      </c>
      <c r="C486" s="8">
        <v>45153</v>
      </c>
      <c r="D486" s="28" t="str">
        <f t="shared" si="16"/>
        <v>QUARTER 3</v>
      </c>
      <c r="E486" s="4">
        <f t="shared" si="15"/>
        <v>5</v>
      </c>
      <c r="F486" s="5" t="s">
        <v>648</v>
      </c>
      <c r="G486" s="5" t="s">
        <v>655</v>
      </c>
      <c r="H486" s="5" t="s">
        <v>670</v>
      </c>
      <c r="I486" s="5" t="s">
        <v>702</v>
      </c>
      <c r="J486" s="5" t="s">
        <v>711</v>
      </c>
      <c r="K486" s="5" t="s">
        <v>715</v>
      </c>
      <c r="L486" s="5" t="s">
        <v>729</v>
      </c>
      <c r="N486" t="s">
        <v>1217</v>
      </c>
      <c r="O486" s="4">
        <v>1307.52</v>
      </c>
      <c r="P486" s="4">
        <v>1921.65</v>
      </c>
      <c r="Q486" s="7">
        <v>0.123</v>
      </c>
      <c r="R486" s="4">
        <v>13</v>
      </c>
    </row>
    <row r="487" spans="1:18" hidden="1" x14ac:dyDescent="0.45">
      <c r="A487" t="s">
        <v>499</v>
      </c>
      <c r="B487" s="8">
        <v>45634</v>
      </c>
      <c r="C487" s="8">
        <v>45634</v>
      </c>
      <c r="D487" s="28" t="str">
        <f t="shared" si="16"/>
        <v>QUARTER 4</v>
      </c>
      <c r="E487" s="4">
        <f t="shared" ref="E487:E550" si="17">C487-B487</f>
        <v>0</v>
      </c>
      <c r="F487" s="5" t="s">
        <v>649</v>
      </c>
      <c r="G487" s="5" t="s">
        <v>657</v>
      </c>
      <c r="H487" s="5" t="s">
        <v>679</v>
      </c>
      <c r="I487" s="5" t="s">
        <v>706</v>
      </c>
      <c r="J487" s="5" t="s">
        <v>707</v>
      </c>
      <c r="K487" s="5" t="s">
        <v>722</v>
      </c>
      <c r="L487" s="5" t="s">
        <v>727</v>
      </c>
      <c r="N487" t="s">
        <v>1218</v>
      </c>
      <c r="O487" s="4">
        <v>257.44</v>
      </c>
      <c r="P487" s="4">
        <v>290.33</v>
      </c>
      <c r="Q487" s="7">
        <v>9.1999999999999998E-2</v>
      </c>
      <c r="R487" s="4">
        <v>23</v>
      </c>
    </row>
    <row r="488" spans="1:18" hidden="1" x14ac:dyDescent="0.45">
      <c r="A488" t="s">
        <v>500</v>
      </c>
      <c r="B488" s="8">
        <v>45224</v>
      </c>
      <c r="C488" s="8">
        <v>45254</v>
      </c>
      <c r="D488" s="28" t="str">
        <f t="shared" si="16"/>
        <v>QUARTER 4</v>
      </c>
      <c r="E488" s="4">
        <f t="shared" si="17"/>
        <v>30</v>
      </c>
      <c r="F488" s="5" t="s">
        <v>649</v>
      </c>
      <c r="G488" s="5" t="s">
        <v>657</v>
      </c>
      <c r="H488" s="5" t="s">
        <v>690</v>
      </c>
      <c r="I488" s="5" t="s">
        <v>706</v>
      </c>
      <c r="J488" s="5" t="s">
        <v>710</v>
      </c>
      <c r="K488" s="5" t="s">
        <v>712</v>
      </c>
      <c r="L488" s="5" t="s">
        <v>730</v>
      </c>
      <c r="N488" t="s">
        <v>1219</v>
      </c>
      <c r="O488" s="4">
        <v>287.85000000000002</v>
      </c>
      <c r="P488" s="4">
        <v>602.91999999999996</v>
      </c>
      <c r="Q488" s="7">
        <v>0.222</v>
      </c>
      <c r="R488" s="4">
        <v>11</v>
      </c>
    </row>
    <row r="489" spans="1:18" hidden="1" x14ac:dyDescent="0.45">
      <c r="A489" t="s">
        <v>501</v>
      </c>
      <c r="B489" s="8">
        <v>45613</v>
      </c>
      <c r="C489" s="8">
        <v>45624</v>
      </c>
      <c r="D489" s="28" t="str">
        <f t="shared" si="16"/>
        <v>QUARTER 4</v>
      </c>
      <c r="E489" s="4">
        <f t="shared" si="17"/>
        <v>11</v>
      </c>
      <c r="F489" s="5" t="s">
        <v>648</v>
      </c>
      <c r="G489" s="5" t="s">
        <v>653</v>
      </c>
      <c r="H489" s="21" t="s">
        <v>667</v>
      </c>
      <c r="I489" s="5" t="s">
        <v>704</v>
      </c>
      <c r="J489" s="5" t="s">
        <v>710</v>
      </c>
      <c r="K489" s="5" t="s">
        <v>720</v>
      </c>
      <c r="L489" s="5" t="s">
        <v>728</v>
      </c>
      <c r="N489" t="s">
        <v>1220</v>
      </c>
      <c r="O489" s="4">
        <v>1008.16</v>
      </c>
      <c r="P489" s="4">
        <v>2077.5</v>
      </c>
      <c r="Q489" s="7">
        <v>7.3999999999999996E-2</v>
      </c>
      <c r="R489" s="4">
        <v>15</v>
      </c>
    </row>
    <row r="490" spans="1:18" hidden="1" x14ac:dyDescent="0.45">
      <c r="A490" t="s">
        <v>502</v>
      </c>
      <c r="B490" s="8">
        <v>45424</v>
      </c>
      <c r="C490" s="8">
        <v>45436</v>
      </c>
      <c r="D490" s="28" t="str">
        <f t="shared" si="16"/>
        <v>QUARTER 2</v>
      </c>
      <c r="E490" s="4">
        <f t="shared" si="17"/>
        <v>12</v>
      </c>
      <c r="F490" s="5" t="s">
        <v>649</v>
      </c>
      <c r="G490" s="5" t="s">
        <v>658</v>
      </c>
      <c r="H490" s="5" t="s">
        <v>693</v>
      </c>
      <c r="I490" s="5" t="s">
        <v>702</v>
      </c>
      <c r="J490" s="5" t="s">
        <v>709</v>
      </c>
      <c r="K490" s="5" t="s">
        <v>723</v>
      </c>
      <c r="L490" s="5" t="s">
        <v>728</v>
      </c>
      <c r="N490" t="s">
        <v>1221</v>
      </c>
      <c r="O490" s="4">
        <v>111.02</v>
      </c>
      <c r="P490" s="4">
        <v>172.88</v>
      </c>
      <c r="Q490" s="7">
        <v>0.19700000000000001</v>
      </c>
      <c r="R490" s="4">
        <v>29</v>
      </c>
    </row>
    <row r="491" spans="1:18" hidden="1" x14ac:dyDescent="0.45">
      <c r="A491" t="s">
        <v>503</v>
      </c>
      <c r="B491" s="8">
        <v>45792</v>
      </c>
      <c r="C491" s="8">
        <v>45813</v>
      </c>
      <c r="D491" s="28" t="str">
        <f t="shared" si="16"/>
        <v>QUARTER 2</v>
      </c>
      <c r="E491" s="4">
        <f t="shared" si="17"/>
        <v>21</v>
      </c>
      <c r="F491" s="5" t="s">
        <v>647</v>
      </c>
      <c r="G491" s="5" t="s">
        <v>652</v>
      </c>
      <c r="H491" s="5" t="s">
        <v>666</v>
      </c>
      <c r="I491" s="5" t="s">
        <v>706</v>
      </c>
      <c r="J491" s="5" t="s">
        <v>711</v>
      </c>
      <c r="K491" s="5" t="s">
        <v>722</v>
      </c>
      <c r="L491" s="5" t="s">
        <v>730</v>
      </c>
      <c r="N491" t="s">
        <v>1222</v>
      </c>
      <c r="O491" s="4">
        <v>1466.5</v>
      </c>
      <c r="P491" s="4">
        <v>2778.74</v>
      </c>
      <c r="Q491" s="7">
        <v>0.13500000000000001</v>
      </c>
      <c r="R491" s="4">
        <v>4</v>
      </c>
    </row>
    <row r="492" spans="1:18" x14ac:dyDescent="0.45">
      <c r="A492" t="s">
        <v>504</v>
      </c>
      <c r="B492" s="8">
        <v>45403</v>
      </c>
      <c r="C492" s="8">
        <v>45431</v>
      </c>
      <c r="D492" s="28" t="str">
        <f t="shared" si="16"/>
        <v>QUARTER 2</v>
      </c>
      <c r="E492" s="4">
        <f t="shared" si="17"/>
        <v>28</v>
      </c>
      <c r="F492" s="5" t="s">
        <v>646</v>
      </c>
      <c r="G492" s="5" t="s">
        <v>651</v>
      </c>
      <c r="H492" s="5" t="s">
        <v>665</v>
      </c>
      <c r="I492" s="5" t="s">
        <v>701</v>
      </c>
      <c r="J492" s="5" t="s">
        <v>710</v>
      </c>
      <c r="K492" s="5" t="s">
        <v>720</v>
      </c>
      <c r="L492" s="5" t="s">
        <v>733</v>
      </c>
      <c r="N492" t="s">
        <v>1223</v>
      </c>
      <c r="O492" s="4">
        <v>187.22</v>
      </c>
      <c r="P492" s="4">
        <v>309.47000000000003</v>
      </c>
      <c r="Q492" s="7">
        <v>0</v>
      </c>
      <c r="R492" s="4">
        <v>5</v>
      </c>
    </row>
    <row r="493" spans="1:18" hidden="1" x14ac:dyDescent="0.45">
      <c r="A493" t="s">
        <v>505</v>
      </c>
      <c r="B493" s="8">
        <v>45523</v>
      </c>
      <c r="C493" s="8">
        <v>45542</v>
      </c>
      <c r="D493" s="28" t="str">
        <f t="shared" si="16"/>
        <v>QUARTER 3</v>
      </c>
      <c r="E493" s="4">
        <f t="shared" si="17"/>
        <v>19</v>
      </c>
      <c r="F493" s="5" t="s">
        <v>649</v>
      </c>
      <c r="G493" s="5" t="s">
        <v>657</v>
      </c>
      <c r="H493" s="5" t="s">
        <v>679</v>
      </c>
      <c r="I493" s="5" t="s">
        <v>701</v>
      </c>
      <c r="J493" s="5" t="s">
        <v>711</v>
      </c>
      <c r="K493" s="5" t="s">
        <v>713</v>
      </c>
      <c r="L493" s="5" t="s">
        <v>727</v>
      </c>
      <c r="N493" t="s">
        <v>1224</v>
      </c>
      <c r="O493" s="4">
        <v>297.58999999999997</v>
      </c>
      <c r="P493" s="4">
        <v>666.41</v>
      </c>
      <c r="Q493" s="7">
        <v>0</v>
      </c>
      <c r="R493" s="4">
        <v>10</v>
      </c>
    </row>
    <row r="494" spans="1:18" hidden="1" x14ac:dyDescent="0.45">
      <c r="A494" t="s">
        <v>506</v>
      </c>
      <c r="B494" s="8">
        <v>45861</v>
      </c>
      <c r="C494" s="8">
        <v>45888</v>
      </c>
      <c r="D494" s="28" t="str">
        <f t="shared" si="16"/>
        <v>QUARTER 3</v>
      </c>
      <c r="E494" s="4">
        <f t="shared" si="17"/>
        <v>27</v>
      </c>
      <c r="F494" s="5" t="s">
        <v>647</v>
      </c>
      <c r="G494" s="5" t="s">
        <v>652</v>
      </c>
      <c r="H494" s="5" t="s">
        <v>694</v>
      </c>
      <c r="I494" s="5" t="s">
        <v>704</v>
      </c>
      <c r="J494" s="5" t="s">
        <v>709</v>
      </c>
      <c r="K494" s="5" t="s">
        <v>717</v>
      </c>
      <c r="L494" s="5" t="s">
        <v>733</v>
      </c>
      <c r="N494" t="s">
        <v>1225</v>
      </c>
      <c r="O494" s="4">
        <v>896.09</v>
      </c>
      <c r="P494" s="4">
        <v>744.27</v>
      </c>
      <c r="Q494" s="7">
        <v>8.3000000000000004E-2</v>
      </c>
      <c r="R494" s="4">
        <v>11</v>
      </c>
    </row>
    <row r="495" spans="1:18" hidden="1" x14ac:dyDescent="0.45">
      <c r="A495" t="s">
        <v>507</v>
      </c>
      <c r="B495" s="12">
        <v>45351</v>
      </c>
      <c r="C495" s="11">
        <v>45352</v>
      </c>
      <c r="D495" s="28" t="str">
        <f t="shared" si="16"/>
        <v>QUARTER 1</v>
      </c>
      <c r="E495" s="4">
        <f t="shared" si="17"/>
        <v>1</v>
      </c>
      <c r="F495" s="5" t="s">
        <v>648</v>
      </c>
      <c r="G495" s="5" t="s">
        <v>655</v>
      </c>
      <c r="H495" s="5" t="s">
        <v>670</v>
      </c>
      <c r="I495" s="5" t="s">
        <v>703</v>
      </c>
      <c r="J495" s="5" t="s">
        <v>711</v>
      </c>
      <c r="K495" s="5" t="s">
        <v>714</v>
      </c>
      <c r="L495" s="5" t="s">
        <v>730</v>
      </c>
      <c r="N495" t="s">
        <v>1226</v>
      </c>
      <c r="O495" s="4">
        <v>5.34</v>
      </c>
      <c r="P495" s="4">
        <v>12.69</v>
      </c>
      <c r="Q495" s="7">
        <v>0.13200000000000001</v>
      </c>
      <c r="R495" s="4">
        <v>10</v>
      </c>
    </row>
    <row r="496" spans="1:18" hidden="1" x14ac:dyDescent="0.45">
      <c r="A496" t="s">
        <v>508</v>
      </c>
      <c r="B496" s="8">
        <v>45439</v>
      </c>
      <c r="C496" s="8">
        <v>45460</v>
      </c>
      <c r="D496" s="28" t="str">
        <f t="shared" si="16"/>
        <v>QUARTER 2</v>
      </c>
      <c r="E496" s="4">
        <f t="shared" si="17"/>
        <v>21</v>
      </c>
      <c r="F496" s="5" t="s">
        <v>647</v>
      </c>
      <c r="G496" s="5" t="s">
        <v>654</v>
      </c>
      <c r="H496" s="5" t="s">
        <v>680</v>
      </c>
      <c r="I496" s="5" t="s">
        <v>705</v>
      </c>
      <c r="J496" s="5" t="s">
        <v>708</v>
      </c>
      <c r="K496" s="5" t="s">
        <v>722</v>
      </c>
      <c r="L496" s="5" t="s">
        <v>733</v>
      </c>
      <c r="N496" t="s">
        <v>1227</v>
      </c>
      <c r="O496" s="4">
        <v>465.02</v>
      </c>
      <c r="P496" s="4">
        <v>651.55999999999995</v>
      </c>
      <c r="Q496" s="7">
        <v>4.2000000000000003E-2</v>
      </c>
      <c r="R496" s="4">
        <v>19</v>
      </c>
    </row>
    <row r="497" spans="1:18" hidden="1" x14ac:dyDescent="0.45">
      <c r="A497" t="s">
        <v>509</v>
      </c>
      <c r="B497" s="8">
        <v>45508</v>
      </c>
      <c r="C497" s="8">
        <v>45521</v>
      </c>
      <c r="D497" s="28" t="str">
        <f t="shared" si="16"/>
        <v>QUARTER 3</v>
      </c>
      <c r="E497" s="4">
        <f t="shared" si="17"/>
        <v>13</v>
      </c>
      <c r="F497" s="5" t="s">
        <v>648</v>
      </c>
      <c r="G497" s="5" t="s">
        <v>660</v>
      </c>
      <c r="H497" s="5" t="s">
        <v>697</v>
      </c>
      <c r="I497" s="5" t="s">
        <v>704</v>
      </c>
      <c r="J497" s="5" t="s">
        <v>707</v>
      </c>
      <c r="K497" s="5" t="s">
        <v>726</v>
      </c>
      <c r="L497" s="5" t="s">
        <v>732</v>
      </c>
      <c r="N497" t="s">
        <v>1228</v>
      </c>
      <c r="O497" s="4">
        <v>352.79</v>
      </c>
      <c r="P497" s="4">
        <v>754.22</v>
      </c>
      <c r="Q497" s="7">
        <v>0.113</v>
      </c>
      <c r="R497" s="4">
        <v>7</v>
      </c>
    </row>
    <row r="498" spans="1:18" hidden="1" x14ac:dyDescent="0.45">
      <c r="A498" t="s">
        <v>510</v>
      </c>
      <c r="B498" s="8">
        <v>45097</v>
      </c>
      <c r="C498" s="8">
        <v>45111</v>
      </c>
      <c r="D498" s="28" t="str">
        <f t="shared" si="16"/>
        <v>QUARTER 2</v>
      </c>
      <c r="E498" s="4">
        <f t="shared" si="17"/>
        <v>14</v>
      </c>
      <c r="F498" s="5" t="s">
        <v>648</v>
      </c>
      <c r="G498" s="5" t="s">
        <v>655</v>
      </c>
      <c r="H498" s="5" t="s">
        <v>672</v>
      </c>
      <c r="I498" s="5" t="s">
        <v>703</v>
      </c>
      <c r="J498" s="5" t="s">
        <v>711</v>
      </c>
      <c r="K498" s="5" t="s">
        <v>712</v>
      </c>
      <c r="L498" s="5" t="s">
        <v>729</v>
      </c>
      <c r="N498" t="s">
        <v>1229</v>
      </c>
      <c r="O498" s="4">
        <v>1292.8599999999999</v>
      </c>
      <c r="P498" s="4">
        <v>2981.01</v>
      </c>
      <c r="Q498" s="7">
        <v>0.14199999999999999</v>
      </c>
      <c r="R498" s="4">
        <v>12</v>
      </c>
    </row>
    <row r="499" spans="1:18" hidden="1" x14ac:dyDescent="0.45">
      <c r="A499" t="s">
        <v>511</v>
      </c>
      <c r="B499" s="8">
        <v>45544</v>
      </c>
      <c r="C499" s="8">
        <v>45548</v>
      </c>
      <c r="D499" s="28" t="str">
        <f t="shared" si="16"/>
        <v>QUARTER 3</v>
      </c>
      <c r="E499" s="4">
        <f t="shared" si="17"/>
        <v>4</v>
      </c>
      <c r="F499" s="5" t="s">
        <v>649</v>
      </c>
      <c r="G499" s="5" t="s">
        <v>658</v>
      </c>
      <c r="H499" s="5" t="s">
        <v>683</v>
      </c>
      <c r="I499" s="5" t="s">
        <v>704</v>
      </c>
      <c r="J499" s="5" t="s">
        <v>709</v>
      </c>
      <c r="K499" s="5" t="s">
        <v>721</v>
      </c>
      <c r="L499" s="5" t="s">
        <v>729</v>
      </c>
      <c r="N499" t="s">
        <v>1230</v>
      </c>
      <c r="O499" s="4">
        <v>1133.08</v>
      </c>
      <c r="P499" s="4">
        <v>976.17</v>
      </c>
      <c r="Q499" s="7">
        <v>4.2000000000000003E-2</v>
      </c>
      <c r="R499" s="4">
        <v>27</v>
      </c>
    </row>
    <row r="500" spans="1:18" hidden="1" x14ac:dyDescent="0.45">
      <c r="A500" t="s">
        <v>512</v>
      </c>
      <c r="B500" s="8">
        <v>45224</v>
      </c>
      <c r="C500" s="8">
        <v>45227</v>
      </c>
      <c r="D500" s="28" t="str">
        <f t="shared" si="16"/>
        <v>QUARTER 4</v>
      </c>
      <c r="E500" s="4">
        <f t="shared" si="17"/>
        <v>3</v>
      </c>
      <c r="F500" s="5" t="s">
        <v>648</v>
      </c>
      <c r="G500" s="5" t="s">
        <v>655</v>
      </c>
      <c r="H500" s="5" t="s">
        <v>672</v>
      </c>
      <c r="I500" s="5" t="s">
        <v>701</v>
      </c>
      <c r="J500" s="5" t="s">
        <v>710</v>
      </c>
      <c r="K500" s="5" t="s">
        <v>716</v>
      </c>
      <c r="L500" s="5" t="s">
        <v>733</v>
      </c>
      <c r="N500" t="s">
        <v>1231</v>
      </c>
      <c r="O500" s="4">
        <v>509.31</v>
      </c>
      <c r="P500" s="4">
        <v>1145.9000000000001</v>
      </c>
      <c r="Q500" s="7">
        <v>5.7000000000000002E-2</v>
      </c>
      <c r="R500" s="4">
        <v>8</v>
      </c>
    </row>
    <row r="501" spans="1:18" hidden="1" x14ac:dyDescent="0.45">
      <c r="A501" t="s">
        <v>513</v>
      </c>
      <c r="B501" s="8">
        <v>45908</v>
      </c>
      <c r="C501" s="8">
        <v>45935</v>
      </c>
      <c r="D501" s="28" t="str">
        <f t="shared" si="16"/>
        <v>QUARTER 3</v>
      </c>
      <c r="E501" s="4">
        <f t="shared" si="17"/>
        <v>27</v>
      </c>
      <c r="F501" s="5" t="s">
        <v>648</v>
      </c>
      <c r="G501" s="5" t="s">
        <v>655</v>
      </c>
      <c r="H501" s="5" t="s">
        <v>692</v>
      </c>
      <c r="I501" s="5" t="s">
        <v>702</v>
      </c>
      <c r="J501" s="5" t="s">
        <v>708</v>
      </c>
      <c r="K501" s="5" t="s">
        <v>712</v>
      </c>
      <c r="L501" s="5" t="s">
        <v>732</v>
      </c>
      <c r="N501" t="s">
        <v>1232</v>
      </c>
      <c r="O501" s="4">
        <v>660.78</v>
      </c>
      <c r="P501" s="4">
        <v>1630.39</v>
      </c>
      <c r="Q501" s="7">
        <v>0.218</v>
      </c>
      <c r="R501" s="4">
        <v>13</v>
      </c>
    </row>
    <row r="502" spans="1:18" hidden="1" x14ac:dyDescent="0.45">
      <c r="A502" t="s">
        <v>514</v>
      </c>
      <c r="B502" s="8">
        <v>45048</v>
      </c>
      <c r="C502" s="8">
        <v>45062</v>
      </c>
      <c r="D502" s="28" t="str">
        <f t="shared" si="16"/>
        <v>QUARTER 2</v>
      </c>
      <c r="E502" s="4">
        <f t="shared" si="17"/>
        <v>14</v>
      </c>
      <c r="F502" s="5" t="s">
        <v>647</v>
      </c>
      <c r="G502" s="5" t="s">
        <v>654</v>
      </c>
      <c r="H502" s="5" t="s">
        <v>668</v>
      </c>
      <c r="I502" s="5" t="s">
        <v>703</v>
      </c>
      <c r="J502" s="5" t="s">
        <v>707</v>
      </c>
      <c r="K502" s="5" t="s">
        <v>716</v>
      </c>
      <c r="L502" s="5" t="s">
        <v>732</v>
      </c>
      <c r="N502" t="s">
        <v>1233</v>
      </c>
      <c r="O502" s="4">
        <v>475.37</v>
      </c>
      <c r="P502" s="4">
        <v>963.73</v>
      </c>
      <c r="Q502" s="7">
        <v>4.1000000000000002E-2</v>
      </c>
      <c r="R502" s="4">
        <v>22</v>
      </c>
    </row>
    <row r="503" spans="1:18" hidden="1" x14ac:dyDescent="0.45">
      <c r="A503" t="s">
        <v>515</v>
      </c>
      <c r="B503" s="12">
        <v>45406</v>
      </c>
      <c r="C503" s="11">
        <v>45408</v>
      </c>
      <c r="D503" s="28" t="str">
        <f t="shared" si="16"/>
        <v>QUARTER 2</v>
      </c>
      <c r="E503" s="4">
        <f t="shared" si="17"/>
        <v>2</v>
      </c>
      <c r="F503" s="5" t="s">
        <v>649</v>
      </c>
      <c r="G503" s="5" t="s">
        <v>658</v>
      </c>
      <c r="H503" s="5" t="s">
        <v>683</v>
      </c>
      <c r="I503" s="5" t="s">
        <v>703</v>
      </c>
      <c r="J503" s="5" t="s">
        <v>710</v>
      </c>
      <c r="K503" s="5" t="s">
        <v>725</v>
      </c>
      <c r="L503" s="5" t="s">
        <v>730</v>
      </c>
      <c r="N503" t="s">
        <v>1234</v>
      </c>
      <c r="O503" s="4">
        <v>1232.77</v>
      </c>
      <c r="P503" s="4">
        <v>891.73</v>
      </c>
      <c r="Q503" s="7">
        <v>0.16700000000000001</v>
      </c>
      <c r="R503" s="4">
        <v>10</v>
      </c>
    </row>
    <row r="504" spans="1:18" hidden="1" x14ac:dyDescent="0.45">
      <c r="A504" t="s">
        <v>516</v>
      </c>
      <c r="B504" s="8">
        <v>44980</v>
      </c>
      <c r="C504" s="8">
        <v>45003</v>
      </c>
      <c r="D504" s="28" t="str">
        <f t="shared" si="16"/>
        <v>QUARTER 1</v>
      </c>
      <c r="E504" s="4">
        <f t="shared" si="17"/>
        <v>23</v>
      </c>
      <c r="F504" s="5" t="s">
        <v>647</v>
      </c>
      <c r="G504" s="5" t="s">
        <v>659</v>
      </c>
      <c r="H504" s="5" t="s">
        <v>699</v>
      </c>
      <c r="I504" s="5" t="s">
        <v>702</v>
      </c>
      <c r="J504" s="5" t="s">
        <v>710</v>
      </c>
      <c r="K504" s="5" t="s">
        <v>723</v>
      </c>
      <c r="L504" s="5" t="s">
        <v>728</v>
      </c>
      <c r="N504" t="s">
        <v>1235</v>
      </c>
      <c r="O504" s="4">
        <v>770.11</v>
      </c>
      <c r="P504" s="4">
        <v>1667.82</v>
      </c>
      <c r="Q504" s="7">
        <v>6.9000000000000006E-2</v>
      </c>
      <c r="R504" s="4">
        <v>7</v>
      </c>
    </row>
    <row r="505" spans="1:18" hidden="1" x14ac:dyDescent="0.45">
      <c r="A505" t="s">
        <v>517</v>
      </c>
      <c r="B505" s="8">
        <v>45740</v>
      </c>
      <c r="C505" s="8">
        <v>45741</v>
      </c>
      <c r="D505" s="28" t="str">
        <f t="shared" si="16"/>
        <v>QUARTER 1</v>
      </c>
      <c r="E505" s="4">
        <f t="shared" si="17"/>
        <v>1</v>
      </c>
      <c r="F505" s="5" t="s">
        <v>647</v>
      </c>
      <c r="G505" s="5" t="s">
        <v>659</v>
      </c>
      <c r="H505" s="5" t="s">
        <v>699</v>
      </c>
      <c r="I505" s="5" t="s">
        <v>703</v>
      </c>
      <c r="J505" s="5" t="s">
        <v>708</v>
      </c>
      <c r="K505" s="5" t="s">
        <v>715</v>
      </c>
      <c r="L505" s="5" t="s">
        <v>729</v>
      </c>
      <c r="N505" t="s">
        <v>1236</v>
      </c>
      <c r="O505" s="4">
        <v>1133.03</v>
      </c>
      <c r="P505" s="4">
        <v>1921.51</v>
      </c>
      <c r="Q505" s="7">
        <v>0.10100000000000001</v>
      </c>
      <c r="R505" s="4">
        <v>5</v>
      </c>
    </row>
    <row r="506" spans="1:18" hidden="1" x14ac:dyDescent="0.45">
      <c r="A506" t="s">
        <v>518</v>
      </c>
      <c r="B506" s="8">
        <v>45726</v>
      </c>
      <c r="C506" s="8">
        <v>45743</v>
      </c>
      <c r="D506" s="28" t="str">
        <f t="shared" si="16"/>
        <v>QUARTER 1</v>
      </c>
      <c r="E506" s="4">
        <f t="shared" si="17"/>
        <v>17</v>
      </c>
      <c r="F506" s="5" t="s">
        <v>648</v>
      </c>
      <c r="G506" s="5" t="s">
        <v>655</v>
      </c>
      <c r="H506" s="5" t="s">
        <v>692</v>
      </c>
      <c r="I506" s="5" t="s">
        <v>706</v>
      </c>
      <c r="J506" s="5" t="s">
        <v>711</v>
      </c>
      <c r="K506" s="5" t="s">
        <v>721</v>
      </c>
      <c r="L506" s="5" t="s">
        <v>729</v>
      </c>
      <c r="N506" t="s">
        <v>1237</v>
      </c>
      <c r="O506" s="4">
        <v>996.73</v>
      </c>
      <c r="P506" s="4">
        <v>1217.43</v>
      </c>
      <c r="Q506" s="7">
        <v>7.0000000000000007E-2</v>
      </c>
      <c r="R506" s="4">
        <v>9</v>
      </c>
    </row>
    <row r="507" spans="1:18" x14ac:dyDescent="0.45">
      <c r="A507" t="s">
        <v>519</v>
      </c>
      <c r="B507" s="8">
        <v>45387</v>
      </c>
      <c r="C507" s="8">
        <v>45391</v>
      </c>
      <c r="D507" s="28" t="str">
        <f t="shared" si="16"/>
        <v>QUARTER 2</v>
      </c>
      <c r="E507" s="4">
        <f t="shared" si="17"/>
        <v>4</v>
      </c>
      <c r="F507" s="5" t="s">
        <v>646</v>
      </c>
      <c r="G507" s="5" t="s">
        <v>651</v>
      </c>
      <c r="H507" s="5" t="s">
        <v>665</v>
      </c>
      <c r="I507" s="5" t="s">
        <v>703</v>
      </c>
      <c r="J507" s="5" t="s">
        <v>711</v>
      </c>
      <c r="K507" s="5" t="s">
        <v>723</v>
      </c>
      <c r="L507" s="5" t="s">
        <v>727</v>
      </c>
      <c r="N507" t="s">
        <v>1238</v>
      </c>
      <c r="O507" s="4">
        <v>395.07</v>
      </c>
      <c r="P507" s="4">
        <v>970.27</v>
      </c>
      <c r="Q507" s="7">
        <v>0.123</v>
      </c>
      <c r="R507" s="4">
        <v>38</v>
      </c>
    </row>
    <row r="508" spans="1:18" hidden="1" x14ac:dyDescent="0.45">
      <c r="A508" t="s">
        <v>520</v>
      </c>
      <c r="B508" s="8">
        <v>45774</v>
      </c>
      <c r="C508" s="8">
        <v>45794</v>
      </c>
      <c r="D508" s="28" t="str">
        <f t="shared" si="16"/>
        <v>QUARTER 2</v>
      </c>
      <c r="E508" s="4">
        <f t="shared" si="17"/>
        <v>20</v>
      </c>
      <c r="F508" s="5" t="s">
        <v>648</v>
      </c>
      <c r="G508" s="5" t="s">
        <v>660</v>
      </c>
      <c r="H508" s="5" t="s">
        <v>697</v>
      </c>
      <c r="I508" s="5" t="s">
        <v>701</v>
      </c>
      <c r="J508" s="5" t="s">
        <v>711</v>
      </c>
      <c r="K508" s="5" t="s">
        <v>725</v>
      </c>
      <c r="L508" s="5" t="s">
        <v>730</v>
      </c>
      <c r="N508" t="s">
        <v>1239</v>
      </c>
      <c r="O508" s="4">
        <v>932.26</v>
      </c>
      <c r="P508" s="4">
        <v>1624.67</v>
      </c>
      <c r="Q508" s="7">
        <v>0.23499999999999999</v>
      </c>
      <c r="R508" s="4">
        <v>28</v>
      </c>
    </row>
    <row r="509" spans="1:18" hidden="1" x14ac:dyDescent="0.45">
      <c r="A509" t="s">
        <v>521</v>
      </c>
      <c r="B509" s="8">
        <v>45589</v>
      </c>
      <c r="C509" s="8">
        <v>45593</v>
      </c>
      <c r="D509" s="28" t="str">
        <f t="shared" si="16"/>
        <v>QUARTER 4</v>
      </c>
      <c r="E509" s="4">
        <f t="shared" si="17"/>
        <v>4</v>
      </c>
      <c r="F509" s="5" t="s">
        <v>647</v>
      </c>
      <c r="G509" s="5" t="s">
        <v>659</v>
      </c>
      <c r="H509" s="5" t="s">
        <v>685</v>
      </c>
      <c r="I509" s="5" t="s">
        <v>705</v>
      </c>
      <c r="J509" s="5" t="s">
        <v>710</v>
      </c>
      <c r="K509" s="5" t="s">
        <v>714</v>
      </c>
      <c r="L509" s="5" t="s">
        <v>729</v>
      </c>
      <c r="N509" t="s">
        <v>1240</v>
      </c>
      <c r="O509" s="4">
        <v>1331.77</v>
      </c>
      <c r="P509" s="4">
        <v>2606.11</v>
      </c>
      <c r="Q509" s="7">
        <v>0.02</v>
      </c>
      <c r="R509" s="4">
        <v>6</v>
      </c>
    </row>
    <row r="510" spans="1:18" hidden="1" x14ac:dyDescent="0.45">
      <c r="A510" t="s">
        <v>522</v>
      </c>
      <c r="B510" s="8">
        <v>45029</v>
      </c>
      <c r="C510" s="8">
        <v>45036</v>
      </c>
      <c r="D510" s="28" t="str">
        <f t="shared" si="16"/>
        <v>QUARTER 2</v>
      </c>
      <c r="E510" s="4">
        <f t="shared" si="17"/>
        <v>7</v>
      </c>
      <c r="F510" s="5" t="s">
        <v>649</v>
      </c>
      <c r="G510" s="5" t="s">
        <v>657</v>
      </c>
      <c r="H510" s="5" t="s">
        <v>679</v>
      </c>
      <c r="I510" s="5" t="s">
        <v>705</v>
      </c>
      <c r="J510" s="5" t="s">
        <v>708</v>
      </c>
      <c r="K510" s="5" t="s">
        <v>720</v>
      </c>
      <c r="L510" s="5" t="s">
        <v>731</v>
      </c>
      <c r="N510" t="s">
        <v>1241</v>
      </c>
      <c r="O510" s="4">
        <v>227.02</v>
      </c>
      <c r="P510" s="4">
        <v>434.72</v>
      </c>
      <c r="Q510" s="7">
        <v>9.8000000000000004E-2</v>
      </c>
      <c r="R510" s="4">
        <v>10</v>
      </c>
    </row>
    <row r="511" spans="1:18" hidden="1" x14ac:dyDescent="0.45">
      <c r="A511" t="s">
        <v>523</v>
      </c>
      <c r="B511" s="8">
        <v>45608</v>
      </c>
      <c r="C511" s="8">
        <v>45617</v>
      </c>
      <c r="D511" s="28" t="str">
        <f t="shared" si="16"/>
        <v>QUARTER 4</v>
      </c>
      <c r="E511" s="4">
        <f t="shared" si="17"/>
        <v>9</v>
      </c>
      <c r="F511" s="5" t="s">
        <v>647</v>
      </c>
      <c r="G511" s="5" t="s">
        <v>654</v>
      </c>
      <c r="H511" s="5" t="s">
        <v>691</v>
      </c>
      <c r="I511" s="5" t="s">
        <v>701</v>
      </c>
      <c r="J511" s="5" t="s">
        <v>711</v>
      </c>
      <c r="K511" s="5" t="s">
        <v>722</v>
      </c>
      <c r="L511" s="5" t="s">
        <v>731</v>
      </c>
      <c r="N511" t="s">
        <v>1242</v>
      </c>
      <c r="O511" s="4">
        <v>903.41</v>
      </c>
      <c r="P511" s="4">
        <v>1860.41</v>
      </c>
      <c r="Q511" s="7">
        <v>0.108</v>
      </c>
      <c r="R511" s="4">
        <v>5</v>
      </c>
    </row>
    <row r="512" spans="1:18" hidden="1" x14ac:dyDescent="0.45">
      <c r="A512" t="s">
        <v>524</v>
      </c>
      <c r="B512" s="8">
        <v>45056</v>
      </c>
      <c r="C512" s="8">
        <v>45060</v>
      </c>
      <c r="D512" s="28" t="str">
        <f t="shared" si="16"/>
        <v>QUARTER 2</v>
      </c>
      <c r="E512" s="4">
        <f t="shared" si="17"/>
        <v>4</v>
      </c>
      <c r="F512" s="5" t="s">
        <v>647</v>
      </c>
      <c r="G512" s="5" t="s">
        <v>654</v>
      </c>
      <c r="H512" s="5" t="s">
        <v>680</v>
      </c>
      <c r="I512" s="5" t="s">
        <v>703</v>
      </c>
      <c r="J512" s="5" t="s">
        <v>710</v>
      </c>
      <c r="K512" s="5" t="s">
        <v>712</v>
      </c>
      <c r="L512" s="5" t="s">
        <v>732</v>
      </c>
      <c r="N512" t="s">
        <v>1243</v>
      </c>
      <c r="O512" s="4">
        <v>622.6</v>
      </c>
      <c r="P512" s="4">
        <v>833.69</v>
      </c>
      <c r="Q512" s="7">
        <v>0.20899999999999999</v>
      </c>
      <c r="R512" s="4">
        <v>14</v>
      </c>
    </row>
    <row r="513" spans="1:18" hidden="1" x14ac:dyDescent="0.45">
      <c r="A513" t="s">
        <v>525</v>
      </c>
      <c r="B513" s="8">
        <v>45353</v>
      </c>
      <c r="C513" s="8">
        <v>45374</v>
      </c>
      <c r="D513" s="28" t="str">
        <f t="shared" si="16"/>
        <v>QUARTER 1</v>
      </c>
      <c r="E513" s="4">
        <f t="shared" si="17"/>
        <v>21</v>
      </c>
      <c r="F513" s="5" t="s">
        <v>648</v>
      </c>
      <c r="G513" s="5" t="s">
        <v>660</v>
      </c>
      <c r="H513" s="5" t="s">
        <v>677</v>
      </c>
      <c r="I513" s="5" t="s">
        <v>705</v>
      </c>
      <c r="J513" s="5" t="s">
        <v>708</v>
      </c>
      <c r="K513" s="5" t="s">
        <v>721</v>
      </c>
      <c r="L513" s="5" t="s">
        <v>727</v>
      </c>
      <c r="N513" t="s">
        <v>1244</v>
      </c>
      <c r="O513" s="4">
        <v>225.01</v>
      </c>
      <c r="P513" s="4">
        <v>333.48</v>
      </c>
      <c r="Q513" s="7">
        <v>0.11899999999999999</v>
      </c>
      <c r="R513" s="4">
        <v>12</v>
      </c>
    </row>
    <row r="514" spans="1:18" hidden="1" x14ac:dyDescent="0.45">
      <c r="A514" t="s">
        <v>526</v>
      </c>
      <c r="B514" s="8">
        <v>45575</v>
      </c>
      <c r="C514" s="8">
        <v>45576</v>
      </c>
      <c r="D514" s="28" t="str">
        <f t="shared" si="16"/>
        <v>QUARTER 4</v>
      </c>
      <c r="E514" s="4">
        <f t="shared" si="17"/>
        <v>1</v>
      </c>
      <c r="F514" s="5" t="s">
        <v>649</v>
      </c>
      <c r="G514" s="5" t="s">
        <v>658</v>
      </c>
      <c r="H514" s="5" t="s">
        <v>693</v>
      </c>
      <c r="I514" s="5" t="s">
        <v>703</v>
      </c>
      <c r="J514" s="5" t="s">
        <v>710</v>
      </c>
      <c r="K514" s="5" t="s">
        <v>716</v>
      </c>
      <c r="L514" s="5" t="s">
        <v>727</v>
      </c>
      <c r="N514" t="s">
        <v>1245</v>
      </c>
      <c r="O514" s="4">
        <v>1389.46</v>
      </c>
      <c r="P514" s="4">
        <v>1784.7</v>
      </c>
      <c r="Q514" s="7">
        <v>0.14599999999999999</v>
      </c>
      <c r="R514" s="4">
        <v>33</v>
      </c>
    </row>
    <row r="515" spans="1:18" hidden="1" x14ac:dyDescent="0.45">
      <c r="A515" t="s">
        <v>527</v>
      </c>
      <c r="B515" s="8">
        <v>45078</v>
      </c>
      <c r="C515" s="8">
        <v>45085</v>
      </c>
      <c r="D515" s="28" t="str">
        <f t="shared" ref="D515:D578" si="18">IF(AND(MONTH(B515)&gt;=1,MONTH(B515)&lt;=3),"QUARTER 1",IF(AND(MONTH(B515)&gt;=4,MONTH(B515)&lt;=6),"QUARTER 2",IF(AND(MONTH(B515)&gt;=7,MONTH(B515)&lt;=9),"QUARTER 3",IF(AND(MONTH(B515)&gt;=10,MONTH(B515)&lt;=12),"QUARTER 4"))))</f>
        <v>QUARTER 2</v>
      </c>
      <c r="E515" s="4">
        <f t="shared" si="17"/>
        <v>7</v>
      </c>
      <c r="F515" s="5" t="s">
        <v>649</v>
      </c>
      <c r="G515" s="5" t="s">
        <v>656</v>
      </c>
      <c r="H515" s="5" t="s">
        <v>698</v>
      </c>
      <c r="I515" s="5" t="s">
        <v>704</v>
      </c>
      <c r="J515" s="5" t="s">
        <v>708</v>
      </c>
      <c r="K515" s="5" t="s">
        <v>720</v>
      </c>
      <c r="L515" s="5" t="s">
        <v>730</v>
      </c>
      <c r="N515" t="s">
        <v>1246</v>
      </c>
      <c r="O515" s="4">
        <v>804.17</v>
      </c>
      <c r="P515" s="4">
        <v>1072.29</v>
      </c>
      <c r="Q515" s="7">
        <v>3.2000000000000001E-2</v>
      </c>
      <c r="R515" s="4">
        <v>5</v>
      </c>
    </row>
    <row r="516" spans="1:18" hidden="1" x14ac:dyDescent="0.45">
      <c r="A516" t="s">
        <v>528</v>
      </c>
      <c r="B516" s="8">
        <v>45661</v>
      </c>
      <c r="C516" s="8">
        <v>45662</v>
      </c>
      <c r="D516" s="28" t="str">
        <f t="shared" si="18"/>
        <v>QUARTER 1</v>
      </c>
      <c r="E516" s="4">
        <f t="shared" si="17"/>
        <v>1</v>
      </c>
      <c r="F516" s="5" t="s">
        <v>647</v>
      </c>
      <c r="G516" s="5" t="s">
        <v>654</v>
      </c>
      <c r="H516" s="5" t="s">
        <v>680</v>
      </c>
      <c r="I516" s="5" t="s">
        <v>702</v>
      </c>
      <c r="J516" s="5" t="s">
        <v>707</v>
      </c>
      <c r="K516" s="5" t="s">
        <v>714</v>
      </c>
      <c r="L516" s="5" t="s">
        <v>727</v>
      </c>
      <c r="N516" t="s">
        <v>1247</v>
      </c>
      <c r="O516" s="4">
        <v>1428.33</v>
      </c>
      <c r="P516" s="4">
        <v>3028.05</v>
      </c>
      <c r="Q516" s="7">
        <v>0</v>
      </c>
      <c r="R516" s="4">
        <v>11</v>
      </c>
    </row>
    <row r="517" spans="1:18" hidden="1" x14ac:dyDescent="0.45">
      <c r="A517" t="s">
        <v>529</v>
      </c>
      <c r="B517" s="8">
        <v>45874</v>
      </c>
      <c r="C517" s="8">
        <v>45897</v>
      </c>
      <c r="D517" s="28" t="str">
        <f t="shared" si="18"/>
        <v>QUARTER 3</v>
      </c>
      <c r="E517" s="4">
        <f t="shared" si="17"/>
        <v>23</v>
      </c>
      <c r="F517" s="5" t="s">
        <v>647</v>
      </c>
      <c r="G517" s="5" t="s">
        <v>654</v>
      </c>
      <c r="H517" s="5" t="s">
        <v>691</v>
      </c>
      <c r="I517" s="5" t="s">
        <v>703</v>
      </c>
      <c r="J517" s="5" t="s">
        <v>710</v>
      </c>
      <c r="K517" s="5" t="s">
        <v>725</v>
      </c>
      <c r="L517" s="5" t="s">
        <v>731</v>
      </c>
      <c r="N517" t="s">
        <v>1248</v>
      </c>
      <c r="O517" s="4">
        <v>638.54</v>
      </c>
      <c r="P517" s="4">
        <v>987.24</v>
      </c>
      <c r="Q517" s="7">
        <v>0</v>
      </c>
      <c r="R517" s="4">
        <v>11</v>
      </c>
    </row>
    <row r="518" spans="1:18" hidden="1" x14ac:dyDescent="0.45">
      <c r="A518" t="s">
        <v>530</v>
      </c>
      <c r="B518" s="8">
        <v>45199</v>
      </c>
      <c r="C518" s="8">
        <v>45229</v>
      </c>
      <c r="D518" s="28" t="str">
        <f t="shared" si="18"/>
        <v>QUARTER 3</v>
      </c>
      <c r="E518" s="4">
        <f t="shared" si="17"/>
        <v>30</v>
      </c>
      <c r="F518" s="5" t="s">
        <v>647</v>
      </c>
      <c r="G518" s="5" t="s">
        <v>652</v>
      </c>
      <c r="H518" s="5" t="s">
        <v>689</v>
      </c>
      <c r="I518" s="5" t="s">
        <v>706</v>
      </c>
      <c r="J518" s="5" t="s">
        <v>708</v>
      </c>
      <c r="K518" s="5" t="s">
        <v>726</v>
      </c>
      <c r="L518" s="5" t="s">
        <v>728</v>
      </c>
      <c r="N518" t="s">
        <v>1249</v>
      </c>
      <c r="O518" s="4">
        <v>649.13</v>
      </c>
      <c r="P518" s="4">
        <v>975.43</v>
      </c>
      <c r="Q518" s="7">
        <v>0.157</v>
      </c>
      <c r="R518" s="4">
        <v>27</v>
      </c>
    </row>
    <row r="519" spans="1:18" x14ac:dyDescent="0.45">
      <c r="A519" t="s">
        <v>531</v>
      </c>
      <c r="B519" s="8">
        <v>45794</v>
      </c>
      <c r="C519" s="8">
        <v>45807</v>
      </c>
      <c r="D519" s="28" t="str">
        <f t="shared" si="18"/>
        <v>QUARTER 2</v>
      </c>
      <c r="E519" s="4">
        <f t="shared" si="17"/>
        <v>13</v>
      </c>
      <c r="F519" s="5" t="s">
        <v>646</v>
      </c>
      <c r="G519" s="5" t="s">
        <v>651</v>
      </c>
      <c r="H519" s="5" t="s">
        <v>665</v>
      </c>
      <c r="I519" s="5" t="s">
        <v>704</v>
      </c>
      <c r="J519" s="5" t="s">
        <v>710</v>
      </c>
      <c r="K519" s="5" t="s">
        <v>721</v>
      </c>
      <c r="L519" s="5" t="s">
        <v>733</v>
      </c>
      <c r="N519" t="s">
        <v>1250</v>
      </c>
      <c r="O519" s="4">
        <v>66.400000000000006</v>
      </c>
      <c r="P519" s="4">
        <v>141.43</v>
      </c>
      <c r="Q519" s="7">
        <v>0.107</v>
      </c>
      <c r="R519" s="4">
        <v>8</v>
      </c>
    </row>
    <row r="520" spans="1:18" hidden="1" x14ac:dyDescent="0.45">
      <c r="A520" t="s">
        <v>532</v>
      </c>
      <c r="B520" s="8">
        <v>45413</v>
      </c>
      <c r="C520" s="8">
        <v>45438</v>
      </c>
      <c r="D520" s="28" t="str">
        <f t="shared" si="18"/>
        <v>QUARTER 2</v>
      </c>
      <c r="E520" s="4">
        <f t="shared" si="17"/>
        <v>25</v>
      </c>
      <c r="F520" s="5" t="s">
        <v>649</v>
      </c>
      <c r="G520" s="5" t="s">
        <v>656</v>
      </c>
      <c r="H520" s="5" t="s">
        <v>671</v>
      </c>
      <c r="I520" s="5" t="s">
        <v>703</v>
      </c>
      <c r="J520" s="5" t="s">
        <v>707</v>
      </c>
      <c r="K520" s="5" t="s">
        <v>717</v>
      </c>
      <c r="L520" s="5" t="s">
        <v>729</v>
      </c>
      <c r="N520" t="s">
        <v>1251</v>
      </c>
      <c r="O520" s="4">
        <v>930.71</v>
      </c>
      <c r="P520" s="4">
        <v>1625.42</v>
      </c>
      <c r="Q520" s="7">
        <v>0.13800000000000001</v>
      </c>
      <c r="R520" s="4">
        <v>7</v>
      </c>
    </row>
    <row r="521" spans="1:18" x14ac:dyDescent="0.45">
      <c r="A521" t="s">
        <v>533</v>
      </c>
      <c r="B521" s="8">
        <v>45047</v>
      </c>
      <c r="C521" s="8">
        <v>45064</v>
      </c>
      <c r="D521" s="28" t="str">
        <f t="shared" si="18"/>
        <v>QUARTER 2</v>
      </c>
      <c r="E521" s="4">
        <f t="shared" si="17"/>
        <v>17</v>
      </c>
      <c r="F521" s="5" t="s">
        <v>646</v>
      </c>
      <c r="G521" s="5" t="s">
        <v>651</v>
      </c>
      <c r="H521" s="5" t="s">
        <v>663</v>
      </c>
      <c r="I521" s="5" t="s">
        <v>701</v>
      </c>
      <c r="J521" s="5" t="s">
        <v>711</v>
      </c>
      <c r="K521" s="5" t="s">
        <v>721</v>
      </c>
      <c r="L521" s="5" t="s">
        <v>727</v>
      </c>
      <c r="N521" t="s">
        <v>1252</v>
      </c>
      <c r="O521" s="4">
        <v>327.97</v>
      </c>
      <c r="P521" s="4">
        <v>299.94</v>
      </c>
      <c r="Q521" s="7">
        <v>4.9000000000000002E-2</v>
      </c>
      <c r="R521" s="4">
        <v>3</v>
      </c>
    </row>
    <row r="522" spans="1:18" hidden="1" x14ac:dyDescent="0.45">
      <c r="A522" t="s">
        <v>534</v>
      </c>
      <c r="B522" s="8">
        <v>45482</v>
      </c>
      <c r="C522" s="8">
        <v>45512</v>
      </c>
      <c r="D522" s="28" t="str">
        <f t="shared" si="18"/>
        <v>QUARTER 3</v>
      </c>
      <c r="E522" s="4">
        <f t="shared" si="17"/>
        <v>30</v>
      </c>
      <c r="F522" s="5" t="s">
        <v>649</v>
      </c>
      <c r="G522" s="5" t="s">
        <v>657</v>
      </c>
      <c r="H522" s="5" t="s">
        <v>673</v>
      </c>
      <c r="I522" s="5" t="s">
        <v>701</v>
      </c>
      <c r="J522" s="5" t="s">
        <v>711</v>
      </c>
      <c r="K522" s="5" t="s">
        <v>713</v>
      </c>
      <c r="L522" s="5" t="s">
        <v>727</v>
      </c>
      <c r="N522" t="s">
        <v>1253</v>
      </c>
      <c r="O522" s="4">
        <v>1062.3800000000001</v>
      </c>
      <c r="P522" s="4">
        <v>1503.96</v>
      </c>
      <c r="Q522" s="7">
        <v>0.18</v>
      </c>
      <c r="R522" s="4">
        <v>6</v>
      </c>
    </row>
    <row r="523" spans="1:18" hidden="1" x14ac:dyDescent="0.45">
      <c r="A523" t="s">
        <v>535</v>
      </c>
      <c r="B523" s="8">
        <v>45056</v>
      </c>
      <c r="C523" s="8">
        <v>45073</v>
      </c>
      <c r="D523" s="28" t="str">
        <f t="shared" si="18"/>
        <v>QUARTER 2</v>
      </c>
      <c r="E523" s="4">
        <f t="shared" si="17"/>
        <v>17</v>
      </c>
      <c r="F523" s="5" t="s">
        <v>647</v>
      </c>
      <c r="G523" s="5" t="s">
        <v>654</v>
      </c>
      <c r="H523" s="5" t="s">
        <v>691</v>
      </c>
      <c r="I523" s="5" t="s">
        <v>704</v>
      </c>
      <c r="J523" s="5" t="s">
        <v>707</v>
      </c>
      <c r="K523" s="5" t="s">
        <v>724</v>
      </c>
      <c r="L523" s="5" t="s">
        <v>731</v>
      </c>
      <c r="N523" t="s">
        <v>1254</v>
      </c>
      <c r="O523" s="4">
        <v>1286.1600000000001</v>
      </c>
      <c r="P523" s="4">
        <v>3101.11</v>
      </c>
      <c r="Q523" s="7">
        <v>0.1</v>
      </c>
      <c r="R523" s="4">
        <v>23</v>
      </c>
    </row>
    <row r="524" spans="1:18" hidden="1" x14ac:dyDescent="0.45">
      <c r="A524" t="s">
        <v>536</v>
      </c>
      <c r="B524" s="8">
        <v>45482</v>
      </c>
      <c r="C524" s="8">
        <v>45485</v>
      </c>
      <c r="D524" s="28" t="str">
        <f t="shared" si="18"/>
        <v>QUARTER 3</v>
      </c>
      <c r="E524" s="4">
        <f t="shared" si="17"/>
        <v>3</v>
      </c>
      <c r="F524" s="5" t="s">
        <v>647</v>
      </c>
      <c r="G524" s="5" t="s">
        <v>659</v>
      </c>
      <c r="H524" s="5" t="s">
        <v>685</v>
      </c>
      <c r="I524" s="5" t="s">
        <v>705</v>
      </c>
      <c r="J524" s="5" t="s">
        <v>707</v>
      </c>
      <c r="K524" s="5" t="s">
        <v>726</v>
      </c>
      <c r="L524" s="5" t="s">
        <v>733</v>
      </c>
      <c r="N524" t="s">
        <v>1255</v>
      </c>
      <c r="O524" s="4">
        <v>748.39</v>
      </c>
      <c r="P524" s="4">
        <v>979.42</v>
      </c>
      <c r="Q524" s="7">
        <v>0</v>
      </c>
      <c r="R524" s="4">
        <v>23</v>
      </c>
    </row>
    <row r="525" spans="1:18" x14ac:dyDescent="0.45">
      <c r="A525" t="s">
        <v>537</v>
      </c>
      <c r="B525" s="8">
        <v>45406</v>
      </c>
      <c r="C525" s="8">
        <v>45422</v>
      </c>
      <c r="D525" s="28" t="str">
        <f t="shared" si="18"/>
        <v>QUARTER 2</v>
      </c>
      <c r="E525" s="4">
        <f t="shared" si="17"/>
        <v>16</v>
      </c>
      <c r="F525" s="5" t="s">
        <v>646</v>
      </c>
      <c r="G525" s="5" t="s">
        <v>650</v>
      </c>
      <c r="H525" s="5" t="s">
        <v>662</v>
      </c>
      <c r="I525" s="5" t="s">
        <v>703</v>
      </c>
      <c r="J525" s="5" t="s">
        <v>708</v>
      </c>
      <c r="K525" s="5" t="s">
        <v>725</v>
      </c>
      <c r="L525" s="5" t="s">
        <v>732</v>
      </c>
      <c r="N525" t="s">
        <v>1256</v>
      </c>
      <c r="O525" s="4">
        <v>513.30999999999995</v>
      </c>
      <c r="P525" s="4">
        <v>1186.26</v>
      </c>
      <c r="Q525" s="7">
        <v>9.4E-2</v>
      </c>
      <c r="R525" s="4">
        <v>15</v>
      </c>
    </row>
    <row r="526" spans="1:18" hidden="1" x14ac:dyDescent="0.45">
      <c r="A526" t="s">
        <v>538</v>
      </c>
      <c r="B526" s="8">
        <v>45304</v>
      </c>
      <c r="C526" s="8">
        <v>45306</v>
      </c>
      <c r="D526" s="28" t="str">
        <f t="shared" si="18"/>
        <v>QUARTER 1</v>
      </c>
      <c r="E526" s="4">
        <f t="shared" si="17"/>
        <v>2</v>
      </c>
      <c r="F526" s="5" t="s">
        <v>648</v>
      </c>
      <c r="G526" s="5" t="s">
        <v>660</v>
      </c>
      <c r="H526" s="5" t="s">
        <v>686</v>
      </c>
      <c r="I526" s="5" t="s">
        <v>703</v>
      </c>
      <c r="J526" s="5" t="s">
        <v>711</v>
      </c>
      <c r="K526" s="5" t="s">
        <v>718</v>
      </c>
      <c r="L526" s="5" t="s">
        <v>727</v>
      </c>
      <c r="N526" t="s">
        <v>1257</v>
      </c>
      <c r="O526" s="4">
        <v>1061.3699999999999</v>
      </c>
      <c r="P526" s="4">
        <v>1938.33</v>
      </c>
      <c r="Q526" s="7">
        <v>0.17</v>
      </c>
      <c r="R526" s="4">
        <v>4</v>
      </c>
    </row>
    <row r="527" spans="1:18" x14ac:dyDescent="0.45">
      <c r="A527" t="s">
        <v>539</v>
      </c>
      <c r="B527" s="8">
        <v>45398</v>
      </c>
      <c r="C527" s="8">
        <v>45409</v>
      </c>
      <c r="D527" s="28" t="str">
        <f t="shared" si="18"/>
        <v>QUARTER 2</v>
      </c>
      <c r="E527" s="4">
        <f t="shared" si="17"/>
        <v>11</v>
      </c>
      <c r="F527" s="5" t="s">
        <v>646</v>
      </c>
      <c r="G527" s="5" t="s">
        <v>650</v>
      </c>
      <c r="H527" s="5" t="s">
        <v>678</v>
      </c>
      <c r="I527" s="5" t="s">
        <v>706</v>
      </c>
      <c r="J527" s="5" t="s">
        <v>708</v>
      </c>
      <c r="K527" s="5" t="s">
        <v>726</v>
      </c>
      <c r="L527" s="5" t="s">
        <v>728</v>
      </c>
      <c r="N527" t="s">
        <v>1258</v>
      </c>
      <c r="O527" s="4">
        <v>401.3</v>
      </c>
      <c r="P527" s="4">
        <v>826.47</v>
      </c>
      <c r="Q527" s="7">
        <v>0.22500000000000001</v>
      </c>
      <c r="R527" s="4">
        <v>13</v>
      </c>
    </row>
    <row r="528" spans="1:18" x14ac:dyDescent="0.45">
      <c r="A528" t="s">
        <v>540</v>
      </c>
      <c r="B528" s="8">
        <v>45695</v>
      </c>
      <c r="C528" s="8">
        <v>45704</v>
      </c>
      <c r="D528" s="28" t="str">
        <f t="shared" si="18"/>
        <v>QUARTER 1</v>
      </c>
      <c r="E528" s="4">
        <f t="shared" si="17"/>
        <v>9</v>
      </c>
      <c r="F528" s="5" t="s">
        <v>646</v>
      </c>
      <c r="G528" s="5" t="s">
        <v>651</v>
      </c>
      <c r="H528" s="5" t="s">
        <v>665</v>
      </c>
      <c r="I528" s="5" t="s">
        <v>705</v>
      </c>
      <c r="J528" s="5" t="s">
        <v>710</v>
      </c>
      <c r="K528" s="5" t="s">
        <v>712</v>
      </c>
      <c r="L528" s="5" t="s">
        <v>728</v>
      </c>
      <c r="N528" t="s">
        <v>1259</v>
      </c>
      <c r="O528" s="4">
        <v>90.68</v>
      </c>
      <c r="P528" s="4">
        <v>118.17</v>
      </c>
      <c r="Q528" s="7">
        <v>0.13500000000000001</v>
      </c>
      <c r="R528" s="4">
        <v>21</v>
      </c>
    </row>
    <row r="529" spans="1:18" hidden="1" x14ac:dyDescent="0.45">
      <c r="A529" t="s">
        <v>541</v>
      </c>
      <c r="B529" s="8">
        <v>44938</v>
      </c>
      <c r="C529" s="8">
        <v>44952</v>
      </c>
      <c r="D529" s="28" t="str">
        <f t="shared" si="18"/>
        <v>QUARTER 1</v>
      </c>
      <c r="E529" s="4">
        <f t="shared" si="17"/>
        <v>14</v>
      </c>
      <c r="F529" s="5" t="s">
        <v>647</v>
      </c>
      <c r="G529" s="5" t="s">
        <v>659</v>
      </c>
      <c r="H529" s="5" t="s">
        <v>676</v>
      </c>
      <c r="I529" s="5" t="s">
        <v>703</v>
      </c>
      <c r="J529" s="5" t="s">
        <v>707</v>
      </c>
      <c r="K529" s="5" t="s">
        <v>724</v>
      </c>
      <c r="L529" s="5" t="s">
        <v>728</v>
      </c>
      <c r="N529" t="s">
        <v>1260</v>
      </c>
      <c r="O529" s="4">
        <v>1083.0899999999999</v>
      </c>
      <c r="P529" s="4">
        <v>1425.87</v>
      </c>
      <c r="Q529" s="7">
        <v>0</v>
      </c>
      <c r="R529" s="4">
        <v>8</v>
      </c>
    </row>
    <row r="530" spans="1:18" x14ac:dyDescent="0.45">
      <c r="A530" t="s">
        <v>542</v>
      </c>
      <c r="B530" s="8">
        <v>45448</v>
      </c>
      <c r="C530" s="8">
        <v>45466</v>
      </c>
      <c r="D530" s="28" t="str">
        <f t="shared" si="18"/>
        <v>QUARTER 2</v>
      </c>
      <c r="E530" s="4">
        <f t="shared" si="17"/>
        <v>18</v>
      </c>
      <c r="F530" s="5" t="s">
        <v>646</v>
      </c>
      <c r="G530" s="5" t="s">
        <v>650</v>
      </c>
      <c r="H530" s="5" t="s">
        <v>664</v>
      </c>
      <c r="I530" s="5" t="s">
        <v>704</v>
      </c>
      <c r="J530" s="5" t="s">
        <v>710</v>
      </c>
      <c r="K530" s="5" t="s">
        <v>726</v>
      </c>
      <c r="L530" s="5" t="s">
        <v>731</v>
      </c>
      <c r="N530" t="s">
        <v>1261</v>
      </c>
      <c r="O530" s="4">
        <v>1208.74</v>
      </c>
      <c r="P530" s="4">
        <v>1594.78</v>
      </c>
      <c r="Q530" s="7">
        <v>5.8999999999999997E-2</v>
      </c>
      <c r="R530" s="4">
        <v>39</v>
      </c>
    </row>
    <row r="531" spans="1:18" x14ac:dyDescent="0.45">
      <c r="A531" t="s">
        <v>543</v>
      </c>
      <c r="B531" s="8">
        <v>45162</v>
      </c>
      <c r="C531" s="8">
        <v>45189</v>
      </c>
      <c r="D531" s="28" t="str">
        <f t="shared" si="18"/>
        <v>QUARTER 3</v>
      </c>
      <c r="E531" s="4">
        <f t="shared" si="17"/>
        <v>27</v>
      </c>
      <c r="F531" s="5" t="s">
        <v>646</v>
      </c>
      <c r="G531" s="5" t="s">
        <v>661</v>
      </c>
      <c r="H531" s="5" t="s">
        <v>687</v>
      </c>
      <c r="I531" s="5" t="s">
        <v>705</v>
      </c>
      <c r="J531" s="5" t="s">
        <v>709</v>
      </c>
      <c r="K531" s="5" t="s">
        <v>724</v>
      </c>
      <c r="L531" s="5" t="s">
        <v>728</v>
      </c>
      <c r="N531" t="s">
        <v>1262</v>
      </c>
      <c r="O531" s="4">
        <v>1399.64</v>
      </c>
      <c r="P531" s="4">
        <v>3342.11</v>
      </c>
      <c r="Q531" s="7">
        <v>0</v>
      </c>
      <c r="R531" s="4">
        <v>10</v>
      </c>
    </row>
    <row r="532" spans="1:18" hidden="1" x14ac:dyDescent="0.45">
      <c r="A532" t="s">
        <v>544</v>
      </c>
      <c r="B532" s="8">
        <v>45316</v>
      </c>
      <c r="C532" s="8">
        <v>45330</v>
      </c>
      <c r="D532" s="28" t="str">
        <f t="shared" si="18"/>
        <v>QUARTER 1</v>
      </c>
      <c r="E532" s="4">
        <f t="shared" si="17"/>
        <v>14</v>
      </c>
      <c r="F532" s="5" t="s">
        <v>647</v>
      </c>
      <c r="G532" s="5" t="s">
        <v>652</v>
      </c>
      <c r="H532" s="5" t="s">
        <v>666</v>
      </c>
      <c r="I532" s="5" t="s">
        <v>704</v>
      </c>
      <c r="J532" s="5" t="s">
        <v>709</v>
      </c>
      <c r="K532" s="5" t="s">
        <v>714</v>
      </c>
      <c r="L532" s="5" t="s">
        <v>729</v>
      </c>
      <c r="N532" t="s">
        <v>1263</v>
      </c>
      <c r="O532" s="4">
        <v>937.16</v>
      </c>
      <c r="P532" s="4">
        <v>1069.77</v>
      </c>
      <c r="Q532" s="7">
        <v>3.7999999999999999E-2</v>
      </c>
      <c r="R532" s="4">
        <v>9</v>
      </c>
    </row>
    <row r="533" spans="1:18" hidden="1" x14ac:dyDescent="0.45">
      <c r="A533" t="s">
        <v>545</v>
      </c>
      <c r="B533" s="8">
        <v>45727</v>
      </c>
      <c r="C533" s="8">
        <v>45742</v>
      </c>
      <c r="D533" s="28" t="str">
        <f t="shared" si="18"/>
        <v>QUARTER 1</v>
      </c>
      <c r="E533" s="4">
        <f t="shared" si="17"/>
        <v>15</v>
      </c>
      <c r="F533" s="5" t="s">
        <v>649</v>
      </c>
      <c r="G533" s="5" t="s">
        <v>656</v>
      </c>
      <c r="H533" s="5" t="s">
        <v>671</v>
      </c>
      <c r="I533" s="5" t="s">
        <v>705</v>
      </c>
      <c r="J533" s="5" t="s">
        <v>708</v>
      </c>
      <c r="K533" s="5" t="s">
        <v>714</v>
      </c>
      <c r="L533" s="5" t="s">
        <v>730</v>
      </c>
      <c r="N533" t="s">
        <v>1264</v>
      </c>
      <c r="O533" s="4">
        <v>116.97</v>
      </c>
      <c r="P533" s="4">
        <v>140.82</v>
      </c>
      <c r="Q533" s="7">
        <v>0.122</v>
      </c>
      <c r="R533" s="4">
        <v>5</v>
      </c>
    </row>
    <row r="534" spans="1:18" hidden="1" x14ac:dyDescent="0.45">
      <c r="A534" t="s">
        <v>546</v>
      </c>
      <c r="B534" s="8">
        <v>45769</v>
      </c>
      <c r="C534" s="8">
        <v>45789</v>
      </c>
      <c r="D534" s="28" t="str">
        <f t="shared" si="18"/>
        <v>QUARTER 2</v>
      </c>
      <c r="E534" s="4">
        <f t="shared" si="17"/>
        <v>20</v>
      </c>
      <c r="F534" s="5" t="s">
        <v>649</v>
      </c>
      <c r="G534" s="5" t="s">
        <v>657</v>
      </c>
      <c r="H534" s="5" t="s">
        <v>679</v>
      </c>
      <c r="I534" s="5" t="s">
        <v>706</v>
      </c>
      <c r="J534" s="5" t="s">
        <v>709</v>
      </c>
      <c r="K534" s="5" t="s">
        <v>723</v>
      </c>
      <c r="L534" s="5" t="s">
        <v>732</v>
      </c>
      <c r="N534" t="s">
        <v>1265</v>
      </c>
      <c r="O534" s="4">
        <v>59.51</v>
      </c>
      <c r="P534" s="4">
        <v>67.040000000000006</v>
      </c>
      <c r="Q534" s="7">
        <v>0.114</v>
      </c>
      <c r="R534" s="4">
        <v>9</v>
      </c>
    </row>
    <row r="535" spans="1:18" x14ac:dyDescent="0.45">
      <c r="A535" t="s">
        <v>547</v>
      </c>
      <c r="B535" s="8">
        <v>45155</v>
      </c>
      <c r="C535" s="8">
        <v>45172</v>
      </c>
      <c r="D535" s="28" t="str">
        <f t="shared" si="18"/>
        <v>QUARTER 3</v>
      </c>
      <c r="E535" s="4">
        <f t="shared" si="17"/>
        <v>17</v>
      </c>
      <c r="F535" s="5" t="s">
        <v>646</v>
      </c>
      <c r="G535" s="5" t="s">
        <v>661</v>
      </c>
      <c r="H535" s="5" t="s">
        <v>687</v>
      </c>
      <c r="I535" s="5" t="s">
        <v>706</v>
      </c>
      <c r="J535" s="5" t="s">
        <v>707</v>
      </c>
      <c r="K535" s="5" t="s">
        <v>720</v>
      </c>
      <c r="L535" s="5" t="s">
        <v>730</v>
      </c>
      <c r="N535" t="s">
        <v>1266</v>
      </c>
      <c r="O535" s="4">
        <v>676.37</v>
      </c>
      <c r="P535" s="4">
        <v>1276.67</v>
      </c>
      <c r="Q535" s="7">
        <v>6.6000000000000003E-2</v>
      </c>
      <c r="R535" s="4">
        <v>10</v>
      </c>
    </row>
    <row r="536" spans="1:18" x14ac:dyDescent="0.45">
      <c r="A536" t="s">
        <v>548</v>
      </c>
      <c r="B536" s="8">
        <v>45832</v>
      </c>
      <c r="C536" s="8">
        <v>45852</v>
      </c>
      <c r="D536" s="28" t="str">
        <f t="shared" si="18"/>
        <v>QUARTER 2</v>
      </c>
      <c r="E536" s="4">
        <f t="shared" si="17"/>
        <v>20</v>
      </c>
      <c r="F536" s="5" t="s">
        <v>646</v>
      </c>
      <c r="G536" s="5" t="s">
        <v>661</v>
      </c>
      <c r="H536" s="5" t="s">
        <v>682</v>
      </c>
      <c r="I536" s="5" t="s">
        <v>706</v>
      </c>
      <c r="J536" s="5" t="s">
        <v>709</v>
      </c>
      <c r="K536" s="5" t="s">
        <v>713</v>
      </c>
      <c r="L536" s="5" t="s">
        <v>731</v>
      </c>
      <c r="N536" t="s">
        <v>1267</v>
      </c>
      <c r="O536" s="4">
        <v>1151.06</v>
      </c>
      <c r="P536" s="4">
        <v>2821.36</v>
      </c>
      <c r="Q536" s="7">
        <v>0.248</v>
      </c>
      <c r="R536" s="4">
        <v>20</v>
      </c>
    </row>
    <row r="537" spans="1:18" hidden="1" x14ac:dyDescent="0.45">
      <c r="A537" t="s">
        <v>549</v>
      </c>
      <c r="B537" s="8">
        <v>45667</v>
      </c>
      <c r="C537" s="8">
        <v>45694</v>
      </c>
      <c r="D537" s="28" t="str">
        <f t="shared" si="18"/>
        <v>QUARTER 1</v>
      </c>
      <c r="E537" s="4">
        <f t="shared" si="17"/>
        <v>27</v>
      </c>
      <c r="F537" s="5" t="s">
        <v>648</v>
      </c>
      <c r="G537" s="5" t="s">
        <v>655</v>
      </c>
      <c r="H537" s="5" t="s">
        <v>672</v>
      </c>
      <c r="I537" s="5" t="s">
        <v>703</v>
      </c>
      <c r="J537" s="5" t="s">
        <v>707</v>
      </c>
      <c r="K537" s="5" t="s">
        <v>717</v>
      </c>
      <c r="L537" s="5" t="s">
        <v>731</v>
      </c>
      <c r="N537" t="s">
        <v>1268</v>
      </c>
      <c r="O537" s="4">
        <v>725.62</v>
      </c>
      <c r="P537" s="4">
        <v>1559.19</v>
      </c>
      <c r="Q537" s="7">
        <v>0.19</v>
      </c>
      <c r="R537" s="4">
        <v>12</v>
      </c>
    </row>
    <row r="538" spans="1:18" hidden="1" x14ac:dyDescent="0.45">
      <c r="A538" t="s">
        <v>550</v>
      </c>
      <c r="B538" s="8">
        <v>45108</v>
      </c>
      <c r="C538" s="8">
        <v>45118</v>
      </c>
      <c r="D538" s="28" t="str">
        <f t="shared" si="18"/>
        <v>QUARTER 3</v>
      </c>
      <c r="E538" s="4">
        <f t="shared" si="17"/>
        <v>10</v>
      </c>
      <c r="F538" s="5" t="s">
        <v>649</v>
      </c>
      <c r="G538" s="5" t="s">
        <v>657</v>
      </c>
      <c r="H538" s="5" t="s">
        <v>690</v>
      </c>
      <c r="I538" s="5" t="s">
        <v>701</v>
      </c>
      <c r="J538" s="5" t="s">
        <v>711</v>
      </c>
      <c r="K538" s="5" t="s">
        <v>721</v>
      </c>
      <c r="L538" s="5" t="s">
        <v>729</v>
      </c>
      <c r="N538" t="s">
        <v>1269</v>
      </c>
      <c r="O538" s="4">
        <v>479.5</v>
      </c>
      <c r="P538" s="4">
        <v>656.66</v>
      </c>
      <c r="Q538" s="7">
        <v>0.14899999999999999</v>
      </c>
      <c r="R538" s="4">
        <v>14</v>
      </c>
    </row>
    <row r="539" spans="1:18" hidden="1" x14ac:dyDescent="0.45">
      <c r="A539" t="s">
        <v>551</v>
      </c>
      <c r="B539" s="8">
        <v>45520</v>
      </c>
      <c r="C539" s="8">
        <v>45530</v>
      </c>
      <c r="D539" s="28" t="str">
        <f t="shared" si="18"/>
        <v>QUARTER 3</v>
      </c>
      <c r="E539" s="4">
        <f t="shared" si="17"/>
        <v>10</v>
      </c>
      <c r="F539" s="5" t="s">
        <v>648</v>
      </c>
      <c r="G539" s="5" t="s">
        <v>660</v>
      </c>
      <c r="H539" s="5" t="s">
        <v>677</v>
      </c>
      <c r="I539" s="5" t="s">
        <v>701</v>
      </c>
      <c r="J539" s="5" t="s">
        <v>710</v>
      </c>
      <c r="K539" s="5" t="s">
        <v>716</v>
      </c>
      <c r="L539" s="5" t="s">
        <v>731</v>
      </c>
      <c r="N539" t="s">
        <v>1121</v>
      </c>
      <c r="O539" s="4">
        <v>1291.7</v>
      </c>
      <c r="P539" s="4">
        <v>2657.84</v>
      </c>
      <c r="Q539" s="7">
        <v>8.6999999999999994E-2</v>
      </c>
      <c r="R539" s="4">
        <v>21</v>
      </c>
    </row>
    <row r="540" spans="1:18" x14ac:dyDescent="0.45">
      <c r="A540" t="s">
        <v>552</v>
      </c>
      <c r="B540" s="8">
        <v>45114</v>
      </c>
      <c r="C540" s="8">
        <v>45120</v>
      </c>
      <c r="D540" s="28" t="str">
        <f t="shared" si="18"/>
        <v>QUARTER 3</v>
      </c>
      <c r="E540" s="4">
        <f t="shared" si="17"/>
        <v>6</v>
      </c>
      <c r="F540" s="5" t="s">
        <v>646</v>
      </c>
      <c r="G540" s="5" t="s">
        <v>661</v>
      </c>
      <c r="H540" s="5" t="s">
        <v>695</v>
      </c>
      <c r="I540" s="5" t="s">
        <v>705</v>
      </c>
      <c r="J540" s="5" t="s">
        <v>709</v>
      </c>
      <c r="K540" s="5" t="s">
        <v>717</v>
      </c>
      <c r="L540" s="5" t="s">
        <v>733</v>
      </c>
      <c r="N540" t="s">
        <v>1270</v>
      </c>
      <c r="O540" s="4">
        <v>612.59</v>
      </c>
      <c r="P540" s="4">
        <v>1424.74</v>
      </c>
      <c r="Q540" s="7">
        <v>4.3999999999999997E-2</v>
      </c>
      <c r="R540" s="4">
        <v>15</v>
      </c>
    </row>
    <row r="541" spans="1:18" x14ac:dyDescent="0.45">
      <c r="A541" t="s">
        <v>553</v>
      </c>
      <c r="B541" s="8">
        <v>45288</v>
      </c>
      <c r="C541" s="8">
        <v>45292</v>
      </c>
      <c r="D541" s="28" t="str">
        <f t="shared" si="18"/>
        <v>QUARTER 4</v>
      </c>
      <c r="E541" s="4">
        <f t="shared" si="17"/>
        <v>4</v>
      </c>
      <c r="F541" s="5" t="s">
        <v>646</v>
      </c>
      <c r="G541" s="5" t="s">
        <v>661</v>
      </c>
      <c r="H541" s="5" t="s">
        <v>695</v>
      </c>
      <c r="I541" s="5" t="s">
        <v>702</v>
      </c>
      <c r="J541" s="5" t="s">
        <v>710</v>
      </c>
      <c r="K541" s="5" t="s">
        <v>720</v>
      </c>
      <c r="L541" s="5" t="s">
        <v>728</v>
      </c>
      <c r="N541" t="s">
        <v>1271</v>
      </c>
      <c r="O541" s="4">
        <v>1141.8</v>
      </c>
      <c r="P541" s="4">
        <v>2318.7399999999998</v>
      </c>
      <c r="Q541" s="7">
        <v>0.107</v>
      </c>
      <c r="R541" s="4">
        <v>32</v>
      </c>
    </row>
    <row r="542" spans="1:18" hidden="1" x14ac:dyDescent="0.45">
      <c r="A542" t="s">
        <v>554</v>
      </c>
      <c r="B542" s="8">
        <v>44952</v>
      </c>
      <c r="C542" s="8">
        <v>44972</v>
      </c>
      <c r="D542" s="28" t="str">
        <f t="shared" si="18"/>
        <v>QUARTER 1</v>
      </c>
      <c r="E542" s="4">
        <f t="shared" si="17"/>
        <v>20</v>
      </c>
      <c r="F542" s="5" t="s">
        <v>649</v>
      </c>
      <c r="G542" s="5" t="s">
        <v>656</v>
      </c>
      <c r="H542" s="5" t="s">
        <v>671</v>
      </c>
      <c r="I542" s="5" t="s">
        <v>705</v>
      </c>
      <c r="J542" s="5" t="s">
        <v>708</v>
      </c>
      <c r="K542" s="5" t="s">
        <v>719</v>
      </c>
      <c r="L542" s="5" t="s">
        <v>729</v>
      </c>
      <c r="N542" t="s">
        <v>1272</v>
      </c>
      <c r="O542" s="4">
        <v>492.62</v>
      </c>
      <c r="P542" s="4">
        <v>366.7</v>
      </c>
      <c r="Q542" s="7">
        <v>8.8999999999999996E-2</v>
      </c>
      <c r="R542" s="4">
        <v>10</v>
      </c>
    </row>
    <row r="543" spans="1:18" x14ac:dyDescent="0.45">
      <c r="A543" t="s">
        <v>555</v>
      </c>
      <c r="B543" s="8">
        <v>45115</v>
      </c>
      <c r="C543" s="8">
        <v>45116</v>
      </c>
      <c r="D543" s="28" t="str">
        <f t="shared" si="18"/>
        <v>QUARTER 3</v>
      </c>
      <c r="E543" s="4">
        <f t="shared" si="17"/>
        <v>1</v>
      </c>
      <c r="F543" s="5" t="s">
        <v>646</v>
      </c>
      <c r="G543" s="5" t="s">
        <v>650</v>
      </c>
      <c r="H543" s="5" t="s">
        <v>664</v>
      </c>
      <c r="I543" s="5" t="s">
        <v>704</v>
      </c>
      <c r="J543" s="5" t="s">
        <v>708</v>
      </c>
      <c r="K543" s="5" t="s">
        <v>726</v>
      </c>
      <c r="L543" s="5" t="s">
        <v>731</v>
      </c>
      <c r="N543" t="s">
        <v>1273</v>
      </c>
      <c r="O543" s="4">
        <v>1258.72</v>
      </c>
      <c r="P543" s="4">
        <v>2797.41</v>
      </c>
      <c r="Q543" s="7">
        <v>0</v>
      </c>
      <c r="R543" s="4">
        <v>7</v>
      </c>
    </row>
    <row r="544" spans="1:18" hidden="1" x14ac:dyDescent="0.45">
      <c r="A544" t="s">
        <v>556</v>
      </c>
      <c r="B544" s="8">
        <v>45450</v>
      </c>
      <c r="C544" s="8">
        <v>45452</v>
      </c>
      <c r="D544" s="28" t="str">
        <f t="shared" si="18"/>
        <v>QUARTER 2</v>
      </c>
      <c r="E544" s="4">
        <f t="shared" si="17"/>
        <v>2</v>
      </c>
      <c r="F544" s="5" t="s">
        <v>647</v>
      </c>
      <c r="G544" s="5" t="s">
        <v>659</v>
      </c>
      <c r="H544" s="5" t="s">
        <v>685</v>
      </c>
      <c r="I544" s="5" t="s">
        <v>701</v>
      </c>
      <c r="J544" s="5" t="s">
        <v>707</v>
      </c>
      <c r="K544" s="5" t="s">
        <v>719</v>
      </c>
      <c r="L544" s="5" t="s">
        <v>732</v>
      </c>
      <c r="N544" t="s">
        <v>1274</v>
      </c>
      <c r="O544" s="4">
        <v>1370.28</v>
      </c>
      <c r="P544" s="4">
        <v>2209.66</v>
      </c>
      <c r="Q544" s="7">
        <v>0.13300000000000001</v>
      </c>
      <c r="R544" s="4">
        <v>16</v>
      </c>
    </row>
    <row r="545" spans="1:18" x14ac:dyDescent="0.45">
      <c r="A545" t="s">
        <v>557</v>
      </c>
      <c r="B545" s="8">
        <v>44968</v>
      </c>
      <c r="C545" s="8">
        <v>44969</v>
      </c>
      <c r="D545" s="28" t="str">
        <f t="shared" si="18"/>
        <v>QUARTER 1</v>
      </c>
      <c r="E545" s="4">
        <f t="shared" si="17"/>
        <v>1</v>
      </c>
      <c r="F545" s="5" t="s">
        <v>646</v>
      </c>
      <c r="G545" s="5" t="s">
        <v>651</v>
      </c>
      <c r="H545" s="5" t="s">
        <v>663</v>
      </c>
      <c r="I545" s="5" t="s">
        <v>703</v>
      </c>
      <c r="J545" s="5" t="s">
        <v>711</v>
      </c>
      <c r="K545" s="5" t="s">
        <v>726</v>
      </c>
      <c r="L545" s="5" t="s">
        <v>733</v>
      </c>
      <c r="N545" t="s">
        <v>1275</v>
      </c>
      <c r="O545" s="4">
        <v>944.61</v>
      </c>
      <c r="P545" s="4">
        <v>839.04</v>
      </c>
      <c r="Q545" s="7">
        <v>5.8999999999999997E-2</v>
      </c>
      <c r="R545" s="4">
        <v>6</v>
      </c>
    </row>
    <row r="546" spans="1:18" hidden="1" x14ac:dyDescent="0.45">
      <c r="A546" t="s">
        <v>558</v>
      </c>
      <c r="B546" s="8">
        <v>45108</v>
      </c>
      <c r="C546" s="8">
        <v>45115</v>
      </c>
      <c r="D546" s="28" t="str">
        <f t="shared" si="18"/>
        <v>QUARTER 3</v>
      </c>
      <c r="E546" s="4">
        <f t="shared" si="17"/>
        <v>7</v>
      </c>
      <c r="F546" s="5" t="s">
        <v>649</v>
      </c>
      <c r="G546" s="5" t="s">
        <v>656</v>
      </c>
      <c r="H546" s="5" t="s">
        <v>698</v>
      </c>
      <c r="I546" s="5" t="s">
        <v>705</v>
      </c>
      <c r="J546" s="5" t="s">
        <v>710</v>
      </c>
      <c r="K546" s="5" t="s">
        <v>725</v>
      </c>
      <c r="L546" s="5" t="s">
        <v>731</v>
      </c>
      <c r="N546" t="s">
        <v>1276</v>
      </c>
      <c r="O546" s="4">
        <v>460.21</v>
      </c>
      <c r="P546" s="4">
        <v>1139.1500000000001</v>
      </c>
      <c r="Q546" s="7">
        <v>0.115</v>
      </c>
      <c r="R546" s="4">
        <v>14</v>
      </c>
    </row>
    <row r="547" spans="1:18" hidden="1" x14ac:dyDescent="0.45">
      <c r="A547" t="s">
        <v>559</v>
      </c>
      <c r="B547" s="8">
        <v>45889</v>
      </c>
      <c r="C547" s="8">
        <v>45895</v>
      </c>
      <c r="D547" s="28" t="str">
        <f t="shared" si="18"/>
        <v>QUARTER 3</v>
      </c>
      <c r="E547" s="4">
        <f t="shared" si="17"/>
        <v>6</v>
      </c>
      <c r="F547" s="5" t="s">
        <v>648</v>
      </c>
      <c r="G547" s="5" t="s">
        <v>660</v>
      </c>
      <c r="H547" s="5" t="s">
        <v>700</v>
      </c>
      <c r="I547" s="5" t="s">
        <v>701</v>
      </c>
      <c r="J547" s="5" t="s">
        <v>707</v>
      </c>
      <c r="K547" s="5" t="s">
        <v>724</v>
      </c>
      <c r="L547" s="5" t="s">
        <v>729</v>
      </c>
      <c r="N547" t="s">
        <v>1277</v>
      </c>
      <c r="O547" s="4">
        <v>1304.95</v>
      </c>
      <c r="P547" s="4">
        <v>1712.03</v>
      </c>
      <c r="Q547" s="7">
        <v>0.21199999999999999</v>
      </c>
      <c r="R547" s="4">
        <v>8</v>
      </c>
    </row>
    <row r="548" spans="1:18" x14ac:dyDescent="0.45">
      <c r="A548" t="s">
        <v>560</v>
      </c>
      <c r="B548" s="8">
        <v>45355</v>
      </c>
      <c r="C548" s="8">
        <v>45367</v>
      </c>
      <c r="D548" s="28" t="str">
        <f t="shared" si="18"/>
        <v>QUARTER 1</v>
      </c>
      <c r="E548" s="4">
        <f t="shared" si="17"/>
        <v>12</v>
      </c>
      <c r="F548" s="5" t="s">
        <v>646</v>
      </c>
      <c r="G548" s="5" t="s">
        <v>661</v>
      </c>
      <c r="H548" s="5" t="s">
        <v>682</v>
      </c>
      <c r="I548" s="5" t="s">
        <v>706</v>
      </c>
      <c r="J548" s="5" t="s">
        <v>710</v>
      </c>
      <c r="K548" s="5" t="s">
        <v>724</v>
      </c>
      <c r="L548" s="5" t="s">
        <v>732</v>
      </c>
      <c r="N548" t="s">
        <v>1278</v>
      </c>
      <c r="O548" s="4">
        <v>441.08</v>
      </c>
      <c r="P548" s="4">
        <v>1054.29</v>
      </c>
      <c r="Q548" s="7">
        <v>0.23699999999999999</v>
      </c>
      <c r="R548" s="4">
        <v>6</v>
      </c>
    </row>
    <row r="549" spans="1:18" hidden="1" x14ac:dyDescent="0.45">
      <c r="A549" t="s">
        <v>561</v>
      </c>
      <c r="B549" s="8">
        <v>45177</v>
      </c>
      <c r="C549" s="8">
        <v>45201</v>
      </c>
      <c r="D549" s="28" t="str">
        <f t="shared" si="18"/>
        <v>QUARTER 3</v>
      </c>
      <c r="E549" s="4">
        <f t="shared" si="17"/>
        <v>24</v>
      </c>
      <c r="F549" s="5" t="s">
        <v>648</v>
      </c>
      <c r="G549" s="5" t="s">
        <v>653</v>
      </c>
      <c r="H549" s="5" t="s">
        <v>667</v>
      </c>
      <c r="I549" s="5" t="s">
        <v>702</v>
      </c>
      <c r="J549" s="5" t="s">
        <v>711</v>
      </c>
      <c r="K549" s="5" t="s">
        <v>720</v>
      </c>
      <c r="L549" s="5" t="s">
        <v>733</v>
      </c>
      <c r="N549" t="s">
        <v>1279</v>
      </c>
      <c r="O549" s="4">
        <v>1299.03</v>
      </c>
      <c r="P549" s="4">
        <v>2451.2199999999998</v>
      </c>
      <c r="Q549" s="7">
        <v>0.20799999999999999</v>
      </c>
      <c r="R549" s="4">
        <v>8</v>
      </c>
    </row>
    <row r="550" spans="1:18" hidden="1" x14ac:dyDescent="0.45">
      <c r="A550" t="s">
        <v>562</v>
      </c>
      <c r="B550" s="8">
        <v>44985</v>
      </c>
      <c r="C550" s="8">
        <v>44991</v>
      </c>
      <c r="D550" s="28" t="str">
        <f t="shared" si="18"/>
        <v>QUARTER 1</v>
      </c>
      <c r="E550" s="4">
        <f t="shared" si="17"/>
        <v>6</v>
      </c>
      <c r="F550" s="5" t="s">
        <v>649</v>
      </c>
      <c r="G550" s="5" t="s">
        <v>656</v>
      </c>
      <c r="H550" s="5" t="s">
        <v>698</v>
      </c>
      <c r="I550" s="5" t="s">
        <v>705</v>
      </c>
      <c r="J550" s="5" t="s">
        <v>709</v>
      </c>
      <c r="K550" s="5" t="s">
        <v>726</v>
      </c>
      <c r="L550" s="5" t="s">
        <v>728</v>
      </c>
      <c r="N550" t="s">
        <v>1280</v>
      </c>
      <c r="O550" s="4">
        <v>880.02</v>
      </c>
      <c r="P550" s="4">
        <v>1251.21</v>
      </c>
      <c r="Q550" s="7">
        <v>0.123</v>
      </c>
      <c r="R550" s="4">
        <v>29</v>
      </c>
    </row>
    <row r="551" spans="1:18" hidden="1" x14ac:dyDescent="0.45">
      <c r="A551" t="s">
        <v>563</v>
      </c>
      <c r="B551" s="8">
        <v>45486</v>
      </c>
      <c r="C551" s="8">
        <v>45507</v>
      </c>
      <c r="D551" s="28" t="str">
        <f t="shared" si="18"/>
        <v>QUARTER 3</v>
      </c>
      <c r="E551" s="4">
        <f t="shared" ref="E551:E614" si="19">C551-B551</f>
        <v>21</v>
      </c>
      <c r="F551" s="5" t="s">
        <v>648</v>
      </c>
      <c r="G551" s="5" t="s">
        <v>655</v>
      </c>
      <c r="H551" s="5" t="s">
        <v>692</v>
      </c>
      <c r="I551" s="5" t="s">
        <v>701</v>
      </c>
      <c r="J551" s="5" t="s">
        <v>709</v>
      </c>
      <c r="K551" s="5" t="s">
        <v>724</v>
      </c>
      <c r="L551" s="5" t="s">
        <v>732</v>
      </c>
      <c r="N551" t="s">
        <v>1281</v>
      </c>
      <c r="O551" s="4">
        <v>702.98</v>
      </c>
      <c r="P551" s="4">
        <v>1104.8</v>
      </c>
      <c r="Q551" s="7">
        <v>0.17499999999999999</v>
      </c>
      <c r="R551" s="4">
        <v>12</v>
      </c>
    </row>
    <row r="552" spans="1:18" hidden="1" x14ac:dyDescent="0.45">
      <c r="A552" t="s">
        <v>564</v>
      </c>
      <c r="B552" s="8">
        <v>45633</v>
      </c>
      <c r="C552" s="8">
        <v>45652</v>
      </c>
      <c r="D552" s="28" t="str">
        <f t="shared" si="18"/>
        <v>QUARTER 4</v>
      </c>
      <c r="E552" s="4">
        <f t="shared" si="19"/>
        <v>19</v>
      </c>
      <c r="F552" s="5" t="s">
        <v>649</v>
      </c>
      <c r="G552" s="5" t="s">
        <v>658</v>
      </c>
      <c r="H552" s="5" t="s">
        <v>683</v>
      </c>
      <c r="I552" s="5" t="s">
        <v>706</v>
      </c>
      <c r="J552" s="5" t="s">
        <v>708</v>
      </c>
      <c r="K552" s="5" t="s">
        <v>726</v>
      </c>
      <c r="L552" s="5" t="s">
        <v>729</v>
      </c>
      <c r="N552" t="s">
        <v>1282</v>
      </c>
      <c r="O552" s="4">
        <v>1035.24</v>
      </c>
      <c r="P552" s="4">
        <v>2383.41</v>
      </c>
      <c r="Q552" s="7">
        <v>0.17</v>
      </c>
      <c r="R552" s="4">
        <v>15</v>
      </c>
    </row>
    <row r="553" spans="1:18" hidden="1" x14ac:dyDescent="0.45">
      <c r="A553" t="s">
        <v>565</v>
      </c>
      <c r="B553" s="8">
        <v>45875</v>
      </c>
      <c r="C553" s="8">
        <v>45892</v>
      </c>
      <c r="D553" s="28" t="str">
        <f t="shared" si="18"/>
        <v>QUARTER 3</v>
      </c>
      <c r="E553" s="4">
        <f t="shared" si="19"/>
        <v>17</v>
      </c>
      <c r="F553" s="5" t="s">
        <v>648</v>
      </c>
      <c r="G553" s="5" t="s">
        <v>655</v>
      </c>
      <c r="H553" s="5" t="s">
        <v>672</v>
      </c>
      <c r="I553" s="5" t="s">
        <v>704</v>
      </c>
      <c r="J553" s="5" t="s">
        <v>710</v>
      </c>
      <c r="K553" s="5" t="s">
        <v>720</v>
      </c>
      <c r="L553" s="5" t="s">
        <v>732</v>
      </c>
      <c r="N553" t="s">
        <v>1283</v>
      </c>
      <c r="O553" s="4">
        <v>86.64</v>
      </c>
      <c r="P553" s="4">
        <v>213.06</v>
      </c>
      <c r="Q553" s="7">
        <v>0.21199999999999999</v>
      </c>
      <c r="R553" s="4">
        <v>11</v>
      </c>
    </row>
    <row r="554" spans="1:18" hidden="1" x14ac:dyDescent="0.45">
      <c r="A554" t="s">
        <v>566</v>
      </c>
      <c r="B554" s="8">
        <v>44988</v>
      </c>
      <c r="C554" s="8">
        <v>45005</v>
      </c>
      <c r="D554" s="28" t="str">
        <f t="shared" si="18"/>
        <v>QUARTER 1</v>
      </c>
      <c r="E554" s="4">
        <f t="shared" si="19"/>
        <v>17</v>
      </c>
      <c r="F554" s="5" t="s">
        <v>647</v>
      </c>
      <c r="G554" s="5" t="s">
        <v>652</v>
      </c>
      <c r="H554" s="5" t="s">
        <v>694</v>
      </c>
      <c r="I554" s="5" t="s">
        <v>705</v>
      </c>
      <c r="J554" s="5" t="s">
        <v>708</v>
      </c>
      <c r="K554" s="5" t="s">
        <v>726</v>
      </c>
      <c r="L554" s="5" t="s">
        <v>729</v>
      </c>
      <c r="N554" t="s">
        <v>1284</v>
      </c>
      <c r="O554" s="4">
        <v>1171.17</v>
      </c>
      <c r="P554" s="4">
        <v>2030.64</v>
      </c>
      <c r="Q554" s="7">
        <v>0.157</v>
      </c>
      <c r="R554" s="4">
        <v>11</v>
      </c>
    </row>
    <row r="555" spans="1:18" hidden="1" x14ac:dyDescent="0.45">
      <c r="A555" t="s">
        <v>567</v>
      </c>
      <c r="B555" s="8">
        <v>45704</v>
      </c>
      <c r="C555" s="8">
        <v>45733</v>
      </c>
      <c r="D555" s="28" t="str">
        <f t="shared" si="18"/>
        <v>QUARTER 1</v>
      </c>
      <c r="E555" s="4">
        <f t="shared" si="19"/>
        <v>29</v>
      </c>
      <c r="F555" s="5" t="s">
        <v>649</v>
      </c>
      <c r="G555" s="5" t="s">
        <v>656</v>
      </c>
      <c r="H555" s="5" t="s">
        <v>684</v>
      </c>
      <c r="I555" s="5" t="s">
        <v>704</v>
      </c>
      <c r="J555" s="5" t="s">
        <v>707</v>
      </c>
      <c r="K555" s="5" t="s">
        <v>716</v>
      </c>
      <c r="L555" s="5" t="s">
        <v>733</v>
      </c>
      <c r="N555" t="s">
        <v>1285</v>
      </c>
      <c r="O555" s="4">
        <v>730.42</v>
      </c>
      <c r="P555" s="4">
        <v>956.7</v>
      </c>
      <c r="Q555" s="7">
        <v>4.2000000000000003E-2</v>
      </c>
      <c r="R555" s="4">
        <v>22</v>
      </c>
    </row>
    <row r="556" spans="1:18" x14ac:dyDescent="0.45">
      <c r="A556" t="s">
        <v>568</v>
      </c>
      <c r="B556" s="8">
        <v>45703</v>
      </c>
      <c r="C556" s="8">
        <v>45717</v>
      </c>
      <c r="D556" s="28" t="str">
        <f t="shared" si="18"/>
        <v>QUARTER 1</v>
      </c>
      <c r="E556" s="4">
        <f t="shared" si="19"/>
        <v>14</v>
      </c>
      <c r="F556" s="5" t="s">
        <v>646</v>
      </c>
      <c r="G556" s="5" t="s">
        <v>650</v>
      </c>
      <c r="H556" s="5" t="s">
        <v>675</v>
      </c>
      <c r="I556" s="5" t="s">
        <v>702</v>
      </c>
      <c r="J556" s="5" t="s">
        <v>711</v>
      </c>
      <c r="K556" s="5" t="s">
        <v>716</v>
      </c>
      <c r="L556" s="5" t="s">
        <v>733</v>
      </c>
      <c r="N556" t="s">
        <v>1286</v>
      </c>
      <c r="O556" s="4">
        <v>1162.8599999999999</v>
      </c>
      <c r="P556" s="4">
        <v>1447.68</v>
      </c>
      <c r="Q556" s="7">
        <v>8.6999999999999994E-2</v>
      </c>
      <c r="R556" s="4">
        <v>12</v>
      </c>
    </row>
    <row r="557" spans="1:18" hidden="1" x14ac:dyDescent="0.45">
      <c r="A557" t="s">
        <v>569</v>
      </c>
      <c r="B557" s="8">
        <v>45535</v>
      </c>
      <c r="C557" s="8">
        <v>45561</v>
      </c>
      <c r="D557" s="28" t="str">
        <f t="shared" si="18"/>
        <v>QUARTER 3</v>
      </c>
      <c r="E557" s="4">
        <f t="shared" si="19"/>
        <v>26</v>
      </c>
      <c r="F557" s="5" t="s">
        <v>647</v>
      </c>
      <c r="G557" s="5" t="s">
        <v>652</v>
      </c>
      <c r="H557" s="5" t="s">
        <v>689</v>
      </c>
      <c r="I557" s="5" t="s">
        <v>702</v>
      </c>
      <c r="J557" s="5" t="s">
        <v>708</v>
      </c>
      <c r="K557" s="5" t="s">
        <v>714</v>
      </c>
      <c r="L557" s="5" t="s">
        <v>730</v>
      </c>
      <c r="N557" t="s">
        <v>1287</v>
      </c>
      <c r="O557" s="4">
        <v>1189.03</v>
      </c>
      <c r="P557" s="4">
        <v>2949.62</v>
      </c>
      <c r="Q557" s="7">
        <v>0.125</v>
      </c>
      <c r="R557" s="4">
        <v>13</v>
      </c>
    </row>
    <row r="558" spans="1:18" hidden="1" x14ac:dyDescent="0.45">
      <c r="A558" t="s">
        <v>570</v>
      </c>
      <c r="B558" s="8">
        <v>45053</v>
      </c>
      <c r="C558" s="8">
        <v>45066</v>
      </c>
      <c r="D558" s="28" t="str">
        <f t="shared" si="18"/>
        <v>QUARTER 2</v>
      </c>
      <c r="E558" s="4">
        <f t="shared" si="19"/>
        <v>13</v>
      </c>
      <c r="F558" s="5" t="s">
        <v>647</v>
      </c>
      <c r="G558" s="5" t="s">
        <v>654</v>
      </c>
      <c r="H558" s="5" t="s">
        <v>691</v>
      </c>
      <c r="I558" s="5" t="s">
        <v>706</v>
      </c>
      <c r="J558" s="5" t="s">
        <v>707</v>
      </c>
      <c r="K558" s="5" t="s">
        <v>726</v>
      </c>
      <c r="L558" s="5" t="s">
        <v>733</v>
      </c>
      <c r="N558" t="s">
        <v>1288</v>
      </c>
      <c r="O558" s="4">
        <v>1443.28</v>
      </c>
      <c r="P558" s="4">
        <v>2580.5700000000002</v>
      </c>
      <c r="Q558" s="7">
        <v>0</v>
      </c>
      <c r="R558" s="4">
        <v>18</v>
      </c>
    </row>
    <row r="559" spans="1:18" hidden="1" x14ac:dyDescent="0.45">
      <c r="A559" t="s">
        <v>571</v>
      </c>
      <c r="B559" s="12">
        <v>45789</v>
      </c>
      <c r="C559" s="11">
        <v>45791</v>
      </c>
      <c r="D559" s="28" t="str">
        <f t="shared" si="18"/>
        <v>QUARTER 2</v>
      </c>
      <c r="E559" s="4">
        <f t="shared" si="19"/>
        <v>2</v>
      </c>
      <c r="F559" s="5" t="s">
        <v>648</v>
      </c>
      <c r="G559" s="5" t="s">
        <v>653</v>
      </c>
      <c r="H559" s="5" t="s">
        <v>688</v>
      </c>
      <c r="I559" s="5" t="s">
        <v>703</v>
      </c>
      <c r="J559" s="5" t="s">
        <v>710</v>
      </c>
      <c r="K559" s="5" t="s">
        <v>721</v>
      </c>
      <c r="L559" s="5" t="s">
        <v>728</v>
      </c>
      <c r="N559" t="s">
        <v>1289</v>
      </c>
      <c r="O559" s="4">
        <v>883.5</v>
      </c>
      <c r="P559" s="4">
        <v>1978.91</v>
      </c>
      <c r="Q559" s="7">
        <v>5.3999999999999999E-2</v>
      </c>
      <c r="R559" s="4">
        <v>27</v>
      </c>
    </row>
    <row r="560" spans="1:18" hidden="1" x14ac:dyDescent="0.45">
      <c r="A560" t="s">
        <v>572</v>
      </c>
      <c r="B560" s="8">
        <v>45362</v>
      </c>
      <c r="C560" s="8">
        <v>45380</v>
      </c>
      <c r="D560" s="28" t="str">
        <f t="shared" si="18"/>
        <v>QUARTER 1</v>
      </c>
      <c r="E560" s="4">
        <f t="shared" si="19"/>
        <v>18</v>
      </c>
      <c r="F560" s="5" t="s">
        <v>648</v>
      </c>
      <c r="G560" s="5" t="s">
        <v>660</v>
      </c>
      <c r="H560" s="5" t="s">
        <v>700</v>
      </c>
      <c r="I560" s="5" t="s">
        <v>701</v>
      </c>
      <c r="J560" s="5" t="s">
        <v>707</v>
      </c>
      <c r="K560" s="5" t="s">
        <v>724</v>
      </c>
      <c r="L560" s="5" t="s">
        <v>732</v>
      </c>
      <c r="N560" t="s">
        <v>1290</v>
      </c>
      <c r="O560" s="4">
        <v>710.98</v>
      </c>
      <c r="P560" s="4">
        <v>1481.45</v>
      </c>
      <c r="Q560" s="7">
        <v>0.21099999999999999</v>
      </c>
      <c r="R560" s="4">
        <v>9</v>
      </c>
    </row>
    <row r="561" spans="1:18" x14ac:dyDescent="0.45">
      <c r="A561" t="s">
        <v>573</v>
      </c>
      <c r="B561" s="8">
        <v>45430</v>
      </c>
      <c r="C561" s="8">
        <v>45434</v>
      </c>
      <c r="D561" s="28" t="str">
        <f t="shared" si="18"/>
        <v>QUARTER 2</v>
      </c>
      <c r="E561" s="4">
        <f t="shared" si="19"/>
        <v>4</v>
      </c>
      <c r="F561" s="5" t="s">
        <v>646</v>
      </c>
      <c r="G561" s="5" t="s">
        <v>650</v>
      </c>
      <c r="H561" s="5" t="s">
        <v>664</v>
      </c>
      <c r="I561" s="5" t="s">
        <v>701</v>
      </c>
      <c r="J561" s="5" t="s">
        <v>711</v>
      </c>
      <c r="K561" s="5" t="s">
        <v>722</v>
      </c>
      <c r="L561" s="5" t="s">
        <v>733</v>
      </c>
      <c r="N561" t="s">
        <v>1291</v>
      </c>
      <c r="O561" s="4">
        <v>857.42</v>
      </c>
      <c r="P561" s="4">
        <v>1658.92</v>
      </c>
      <c r="Q561" s="7">
        <v>0.122</v>
      </c>
      <c r="R561" s="4">
        <v>9</v>
      </c>
    </row>
    <row r="562" spans="1:18" hidden="1" x14ac:dyDescent="0.45">
      <c r="A562" t="s">
        <v>574</v>
      </c>
      <c r="B562" s="8">
        <v>45299</v>
      </c>
      <c r="C562" s="8">
        <v>45303</v>
      </c>
      <c r="D562" s="28" t="str">
        <f t="shared" si="18"/>
        <v>QUARTER 1</v>
      </c>
      <c r="E562" s="4">
        <f t="shared" si="19"/>
        <v>4</v>
      </c>
      <c r="F562" s="5" t="s">
        <v>647</v>
      </c>
      <c r="G562" s="5" t="s">
        <v>654</v>
      </c>
      <c r="H562" s="5" t="s">
        <v>668</v>
      </c>
      <c r="I562" s="5" t="s">
        <v>701</v>
      </c>
      <c r="J562" s="5" t="s">
        <v>711</v>
      </c>
      <c r="K562" s="5" t="s">
        <v>718</v>
      </c>
      <c r="L562" s="5" t="s">
        <v>728</v>
      </c>
      <c r="N562" t="s">
        <v>1292</v>
      </c>
      <c r="O562" s="4">
        <v>802.32</v>
      </c>
      <c r="P562" s="4">
        <v>602.34</v>
      </c>
      <c r="Q562" s="7">
        <v>0.12</v>
      </c>
      <c r="R562" s="4">
        <v>25</v>
      </c>
    </row>
    <row r="563" spans="1:18" hidden="1" x14ac:dyDescent="0.45">
      <c r="A563" t="s">
        <v>575</v>
      </c>
      <c r="B563" s="8">
        <v>45590</v>
      </c>
      <c r="C563" s="8">
        <v>45601</v>
      </c>
      <c r="D563" s="28" t="str">
        <f t="shared" si="18"/>
        <v>QUARTER 4</v>
      </c>
      <c r="E563" s="4">
        <f t="shared" si="19"/>
        <v>11</v>
      </c>
      <c r="F563" s="5" t="s">
        <v>648</v>
      </c>
      <c r="G563" s="5" t="s">
        <v>660</v>
      </c>
      <c r="H563" s="5" t="s">
        <v>700</v>
      </c>
      <c r="I563" s="5" t="s">
        <v>701</v>
      </c>
      <c r="J563" s="5" t="s">
        <v>710</v>
      </c>
      <c r="K563" s="5" t="s">
        <v>725</v>
      </c>
      <c r="L563" s="5" t="s">
        <v>727</v>
      </c>
      <c r="N563" t="s">
        <v>1293</v>
      </c>
      <c r="O563" s="4">
        <v>446.66</v>
      </c>
      <c r="P563" s="4">
        <v>527.64</v>
      </c>
      <c r="Q563" s="7">
        <v>0.14499999999999999</v>
      </c>
      <c r="R563" s="4">
        <v>15</v>
      </c>
    </row>
    <row r="564" spans="1:18" x14ac:dyDescent="0.45">
      <c r="A564" t="s">
        <v>576</v>
      </c>
      <c r="B564" s="8">
        <v>45626</v>
      </c>
      <c r="C564" s="8">
        <v>45645</v>
      </c>
      <c r="D564" s="28" t="str">
        <f t="shared" si="18"/>
        <v>QUARTER 4</v>
      </c>
      <c r="E564" s="4">
        <f t="shared" si="19"/>
        <v>19</v>
      </c>
      <c r="F564" s="5" t="s">
        <v>646</v>
      </c>
      <c r="G564" s="5" t="s">
        <v>650</v>
      </c>
      <c r="H564" s="5" t="s">
        <v>662</v>
      </c>
      <c r="I564" s="5" t="s">
        <v>701</v>
      </c>
      <c r="J564" s="5" t="s">
        <v>708</v>
      </c>
      <c r="K564" s="5" t="s">
        <v>716</v>
      </c>
      <c r="L564" s="5" t="s">
        <v>730</v>
      </c>
      <c r="N564" t="s">
        <v>1294</v>
      </c>
      <c r="O564" s="4">
        <v>1195.98</v>
      </c>
      <c r="P564" s="4">
        <v>1841.9</v>
      </c>
      <c r="Q564" s="7">
        <v>5.5E-2</v>
      </c>
      <c r="R564" s="4">
        <v>19</v>
      </c>
    </row>
    <row r="565" spans="1:18" hidden="1" x14ac:dyDescent="0.45">
      <c r="A565" t="s">
        <v>577</v>
      </c>
      <c r="B565" s="8">
        <v>45029</v>
      </c>
      <c r="C565" s="8">
        <v>45048</v>
      </c>
      <c r="D565" s="28" t="str">
        <f t="shared" si="18"/>
        <v>QUARTER 2</v>
      </c>
      <c r="E565" s="4">
        <f t="shared" si="19"/>
        <v>19</v>
      </c>
      <c r="F565" s="5" t="s">
        <v>648</v>
      </c>
      <c r="G565" s="5" t="s">
        <v>653</v>
      </c>
      <c r="H565" s="5" t="s">
        <v>681</v>
      </c>
      <c r="I565" s="5" t="s">
        <v>704</v>
      </c>
      <c r="J565" s="5" t="s">
        <v>710</v>
      </c>
      <c r="K565" s="5" t="s">
        <v>718</v>
      </c>
      <c r="L565" s="5" t="s">
        <v>732</v>
      </c>
      <c r="N565" t="s">
        <v>1295</v>
      </c>
      <c r="O565" s="4">
        <v>671.05</v>
      </c>
      <c r="P565" s="4">
        <v>1645.48</v>
      </c>
      <c r="Q565" s="7">
        <v>0.13700000000000001</v>
      </c>
      <c r="R565" s="4">
        <v>6</v>
      </c>
    </row>
    <row r="566" spans="1:18" hidden="1" x14ac:dyDescent="0.45">
      <c r="A566" t="s">
        <v>578</v>
      </c>
      <c r="B566" s="8">
        <v>45692</v>
      </c>
      <c r="C566" s="8">
        <v>45696</v>
      </c>
      <c r="D566" s="28" t="str">
        <f t="shared" si="18"/>
        <v>QUARTER 1</v>
      </c>
      <c r="E566" s="4">
        <f t="shared" si="19"/>
        <v>4</v>
      </c>
      <c r="F566" s="5" t="s">
        <v>649</v>
      </c>
      <c r="G566" s="5" t="s">
        <v>658</v>
      </c>
      <c r="H566" s="5" t="s">
        <v>693</v>
      </c>
      <c r="I566" s="5" t="s">
        <v>706</v>
      </c>
      <c r="J566" s="5" t="s">
        <v>709</v>
      </c>
      <c r="K566" s="5" t="s">
        <v>716</v>
      </c>
      <c r="L566" s="5" t="s">
        <v>729</v>
      </c>
      <c r="N566" t="s">
        <v>1296</v>
      </c>
      <c r="O566" s="4">
        <v>586.21</v>
      </c>
      <c r="P566" s="4">
        <v>727.22</v>
      </c>
      <c r="Q566" s="7">
        <v>6.8000000000000005E-2</v>
      </c>
      <c r="R566" s="4">
        <v>15</v>
      </c>
    </row>
    <row r="567" spans="1:18" hidden="1" x14ac:dyDescent="0.45">
      <c r="A567" t="s">
        <v>579</v>
      </c>
      <c r="B567" s="8">
        <v>45315</v>
      </c>
      <c r="C567" s="8">
        <v>45326</v>
      </c>
      <c r="D567" s="28" t="str">
        <f t="shared" si="18"/>
        <v>QUARTER 1</v>
      </c>
      <c r="E567" s="4">
        <f t="shared" si="19"/>
        <v>11</v>
      </c>
      <c r="F567" s="5" t="s">
        <v>649</v>
      </c>
      <c r="G567" s="5" t="s">
        <v>658</v>
      </c>
      <c r="H567" s="5" t="s">
        <v>693</v>
      </c>
      <c r="I567" s="5" t="s">
        <v>704</v>
      </c>
      <c r="J567" s="5" t="s">
        <v>707</v>
      </c>
      <c r="K567" s="5" t="s">
        <v>717</v>
      </c>
      <c r="L567" s="5" t="s">
        <v>731</v>
      </c>
      <c r="N567" t="s">
        <v>1297</v>
      </c>
      <c r="O567" s="4">
        <v>525.34</v>
      </c>
      <c r="P567" s="4">
        <v>1233.79</v>
      </c>
      <c r="Q567" s="7">
        <v>0.14299999999999999</v>
      </c>
      <c r="R567" s="4">
        <v>4</v>
      </c>
    </row>
    <row r="568" spans="1:18" x14ac:dyDescent="0.45">
      <c r="A568" t="s">
        <v>580</v>
      </c>
      <c r="B568" s="8">
        <v>45330</v>
      </c>
      <c r="C568" s="8">
        <v>45331</v>
      </c>
      <c r="D568" s="28" t="str">
        <f t="shared" si="18"/>
        <v>QUARTER 1</v>
      </c>
      <c r="E568" s="4">
        <f t="shared" si="19"/>
        <v>1</v>
      </c>
      <c r="F568" s="5" t="s">
        <v>646</v>
      </c>
      <c r="G568" s="5" t="s">
        <v>650</v>
      </c>
      <c r="H568" s="5" t="s">
        <v>675</v>
      </c>
      <c r="I568" s="5" t="s">
        <v>701</v>
      </c>
      <c r="J568" s="5" t="s">
        <v>711</v>
      </c>
      <c r="K568" s="5" t="s">
        <v>721</v>
      </c>
      <c r="L568" s="5" t="s">
        <v>727</v>
      </c>
      <c r="N568" t="s">
        <v>1298</v>
      </c>
      <c r="O568" s="4">
        <v>1233.52</v>
      </c>
      <c r="P568" s="4">
        <v>1543.76</v>
      </c>
      <c r="Q568" s="7">
        <v>0.126</v>
      </c>
      <c r="R568" s="4">
        <v>13</v>
      </c>
    </row>
    <row r="569" spans="1:18" x14ac:dyDescent="0.45">
      <c r="A569" t="s">
        <v>581</v>
      </c>
      <c r="B569" s="8">
        <v>45834</v>
      </c>
      <c r="C569" s="8">
        <v>45849</v>
      </c>
      <c r="D569" s="28" t="str">
        <f t="shared" si="18"/>
        <v>QUARTER 2</v>
      </c>
      <c r="E569" s="4">
        <f t="shared" si="19"/>
        <v>15</v>
      </c>
      <c r="F569" s="5" t="s">
        <v>646</v>
      </c>
      <c r="G569" s="5" t="s">
        <v>651</v>
      </c>
      <c r="H569" s="5" t="s">
        <v>663</v>
      </c>
      <c r="I569" s="5" t="s">
        <v>705</v>
      </c>
      <c r="J569" s="5" t="s">
        <v>708</v>
      </c>
      <c r="K569" s="5" t="s">
        <v>720</v>
      </c>
      <c r="L569" s="5" t="s">
        <v>731</v>
      </c>
      <c r="N569" t="s">
        <v>1299</v>
      </c>
      <c r="O569" s="4">
        <v>1170.1500000000001</v>
      </c>
      <c r="P569" s="4">
        <v>2115.19</v>
      </c>
      <c r="Q569" s="7">
        <v>9.1999999999999998E-2</v>
      </c>
      <c r="R569" s="4">
        <v>23</v>
      </c>
    </row>
    <row r="570" spans="1:18" hidden="1" x14ac:dyDescent="0.45">
      <c r="A570" t="s">
        <v>582</v>
      </c>
      <c r="B570" s="8">
        <v>45600</v>
      </c>
      <c r="C570" s="8">
        <v>45603</v>
      </c>
      <c r="D570" s="28" t="str">
        <f t="shared" si="18"/>
        <v>QUARTER 4</v>
      </c>
      <c r="E570" s="4">
        <f t="shared" si="19"/>
        <v>3</v>
      </c>
      <c r="F570" s="5" t="s">
        <v>649</v>
      </c>
      <c r="G570" s="5" t="s">
        <v>657</v>
      </c>
      <c r="H570" s="5" t="s">
        <v>679</v>
      </c>
      <c r="I570" s="5" t="s">
        <v>701</v>
      </c>
      <c r="J570" s="5" t="s">
        <v>708</v>
      </c>
      <c r="K570" s="5" t="s">
        <v>719</v>
      </c>
      <c r="L570" s="5" t="s">
        <v>732</v>
      </c>
      <c r="N570" t="s">
        <v>1300</v>
      </c>
      <c r="O570" s="4">
        <v>740.68</v>
      </c>
      <c r="P570" s="4">
        <v>1837.19</v>
      </c>
      <c r="Q570" s="7">
        <v>0.19700000000000001</v>
      </c>
      <c r="R570" s="4">
        <v>17</v>
      </c>
    </row>
    <row r="571" spans="1:18" hidden="1" x14ac:dyDescent="0.45">
      <c r="A571" t="s">
        <v>583</v>
      </c>
      <c r="B571" s="8">
        <v>45342</v>
      </c>
      <c r="C571" s="8">
        <v>45342</v>
      </c>
      <c r="D571" s="28" t="str">
        <f t="shared" si="18"/>
        <v>QUARTER 1</v>
      </c>
      <c r="E571" s="4">
        <f t="shared" si="19"/>
        <v>0</v>
      </c>
      <c r="F571" s="5" t="s">
        <v>648</v>
      </c>
      <c r="G571" s="5" t="s">
        <v>660</v>
      </c>
      <c r="H571" s="5" t="s">
        <v>700</v>
      </c>
      <c r="I571" s="5" t="s">
        <v>706</v>
      </c>
      <c r="J571" s="5" t="s">
        <v>708</v>
      </c>
      <c r="K571" s="5" t="s">
        <v>712</v>
      </c>
      <c r="L571" s="5" t="s">
        <v>729</v>
      </c>
      <c r="N571" t="s">
        <v>1301</v>
      </c>
      <c r="O571" s="4">
        <v>1407.05</v>
      </c>
      <c r="P571" s="4">
        <v>2858.93</v>
      </c>
      <c r="Q571" s="7">
        <v>0</v>
      </c>
      <c r="R571" s="4">
        <v>12</v>
      </c>
    </row>
    <row r="572" spans="1:18" hidden="1" x14ac:dyDescent="0.45">
      <c r="A572" t="s">
        <v>584</v>
      </c>
      <c r="B572" s="8">
        <v>45760</v>
      </c>
      <c r="C572" s="8">
        <v>45761</v>
      </c>
      <c r="D572" s="28" t="str">
        <f t="shared" si="18"/>
        <v>QUARTER 2</v>
      </c>
      <c r="E572" s="4">
        <f t="shared" si="19"/>
        <v>1</v>
      </c>
      <c r="F572" s="5" t="s">
        <v>647</v>
      </c>
      <c r="G572" s="5" t="s">
        <v>652</v>
      </c>
      <c r="H572" s="5" t="s">
        <v>666</v>
      </c>
      <c r="I572" s="5" t="s">
        <v>706</v>
      </c>
      <c r="J572" s="5" t="s">
        <v>708</v>
      </c>
      <c r="K572" s="5" t="s">
        <v>715</v>
      </c>
      <c r="L572" s="5" t="s">
        <v>727</v>
      </c>
      <c r="N572" t="s">
        <v>1302</v>
      </c>
      <c r="O572" s="4">
        <v>138.9</v>
      </c>
      <c r="P572" s="4">
        <v>289.92</v>
      </c>
      <c r="Q572" s="7">
        <v>2.9000000000000001E-2</v>
      </c>
      <c r="R572" s="4">
        <v>12</v>
      </c>
    </row>
    <row r="573" spans="1:18" hidden="1" x14ac:dyDescent="0.45">
      <c r="A573" t="s">
        <v>585</v>
      </c>
      <c r="B573" s="8">
        <v>45078</v>
      </c>
      <c r="C573" s="8">
        <v>45078</v>
      </c>
      <c r="D573" s="28" t="str">
        <f t="shared" si="18"/>
        <v>QUARTER 2</v>
      </c>
      <c r="E573" s="4">
        <f t="shared" si="19"/>
        <v>0</v>
      </c>
      <c r="F573" s="5" t="s">
        <v>647</v>
      </c>
      <c r="G573" s="5" t="s">
        <v>654</v>
      </c>
      <c r="H573" s="5" t="s">
        <v>668</v>
      </c>
      <c r="I573" s="5" t="s">
        <v>701</v>
      </c>
      <c r="J573" s="5" t="s">
        <v>707</v>
      </c>
      <c r="K573" s="5" t="s">
        <v>718</v>
      </c>
      <c r="L573" s="5" t="s">
        <v>733</v>
      </c>
      <c r="N573" t="s">
        <v>1303</v>
      </c>
      <c r="O573" s="4">
        <v>669.37</v>
      </c>
      <c r="P573" s="4">
        <v>997.2</v>
      </c>
      <c r="Q573" s="7">
        <v>8.2000000000000003E-2</v>
      </c>
      <c r="R573" s="4">
        <v>5</v>
      </c>
    </row>
    <row r="574" spans="1:18" hidden="1" x14ac:dyDescent="0.45">
      <c r="A574" t="s">
        <v>586</v>
      </c>
      <c r="B574" s="8">
        <v>45740</v>
      </c>
      <c r="C574" s="8">
        <v>45751</v>
      </c>
      <c r="D574" s="28" t="str">
        <f t="shared" si="18"/>
        <v>QUARTER 1</v>
      </c>
      <c r="E574" s="4">
        <f t="shared" si="19"/>
        <v>11</v>
      </c>
      <c r="F574" s="5" t="s">
        <v>647</v>
      </c>
      <c r="G574" s="5" t="s">
        <v>654</v>
      </c>
      <c r="H574" s="5" t="s">
        <v>691</v>
      </c>
      <c r="I574" s="5" t="s">
        <v>702</v>
      </c>
      <c r="J574" s="5" t="s">
        <v>709</v>
      </c>
      <c r="K574" s="5" t="s">
        <v>713</v>
      </c>
      <c r="L574" s="5" t="s">
        <v>730</v>
      </c>
      <c r="N574" t="s">
        <v>1304</v>
      </c>
      <c r="O574" s="4">
        <v>23.83</v>
      </c>
      <c r="P574" s="4">
        <v>47.29</v>
      </c>
      <c r="Q574" s="7">
        <v>6.4000000000000001E-2</v>
      </c>
      <c r="R574" s="4">
        <v>19</v>
      </c>
    </row>
    <row r="575" spans="1:18" hidden="1" x14ac:dyDescent="0.45">
      <c r="A575" t="s">
        <v>587</v>
      </c>
      <c r="B575" s="8">
        <v>45293</v>
      </c>
      <c r="C575" s="8">
        <v>45293</v>
      </c>
      <c r="D575" s="28" t="str">
        <f t="shared" si="18"/>
        <v>QUARTER 1</v>
      </c>
      <c r="E575" s="4">
        <f t="shared" si="19"/>
        <v>0</v>
      </c>
      <c r="F575" s="5" t="s">
        <v>648</v>
      </c>
      <c r="G575" s="5" t="s">
        <v>653</v>
      </c>
      <c r="H575" s="5" t="s">
        <v>688</v>
      </c>
      <c r="I575" s="5" t="s">
        <v>702</v>
      </c>
      <c r="J575" s="5" t="s">
        <v>711</v>
      </c>
      <c r="K575" s="5" t="s">
        <v>720</v>
      </c>
      <c r="L575" s="5" t="s">
        <v>731</v>
      </c>
      <c r="N575" t="s">
        <v>1305</v>
      </c>
      <c r="O575" s="4">
        <v>444.41</v>
      </c>
      <c r="P575" s="4">
        <v>754.24</v>
      </c>
      <c r="Q575" s="7">
        <v>0.20699999999999999</v>
      </c>
      <c r="R575" s="4">
        <v>32</v>
      </c>
    </row>
    <row r="576" spans="1:18" hidden="1" x14ac:dyDescent="0.45">
      <c r="A576" t="s">
        <v>588</v>
      </c>
      <c r="B576" s="8">
        <v>45279</v>
      </c>
      <c r="C576" s="8">
        <v>45292</v>
      </c>
      <c r="D576" s="28" t="str">
        <f t="shared" si="18"/>
        <v>QUARTER 4</v>
      </c>
      <c r="E576" s="4">
        <f t="shared" si="19"/>
        <v>13</v>
      </c>
      <c r="F576" s="5" t="s">
        <v>648</v>
      </c>
      <c r="G576" s="5" t="s">
        <v>653</v>
      </c>
      <c r="H576" s="5" t="s">
        <v>667</v>
      </c>
      <c r="I576" s="5" t="s">
        <v>706</v>
      </c>
      <c r="J576" s="5" t="s">
        <v>707</v>
      </c>
      <c r="K576" s="5" t="s">
        <v>723</v>
      </c>
      <c r="L576" s="5" t="s">
        <v>732</v>
      </c>
      <c r="N576" t="s">
        <v>1306</v>
      </c>
      <c r="O576" s="4">
        <v>856.1</v>
      </c>
      <c r="P576" s="4">
        <v>901.48</v>
      </c>
      <c r="Q576" s="7">
        <v>5.6000000000000001E-2</v>
      </c>
      <c r="R576" s="4">
        <v>17</v>
      </c>
    </row>
    <row r="577" spans="1:18" hidden="1" x14ac:dyDescent="0.45">
      <c r="A577" t="s">
        <v>589</v>
      </c>
      <c r="B577" s="8">
        <v>45042</v>
      </c>
      <c r="C577" s="8">
        <v>45042</v>
      </c>
      <c r="D577" s="28" t="str">
        <f t="shared" si="18"/>
        <v>QUARTER 2</v>
      </c>
      <c r="E577" s="4">
        <f t="shared" si="19"/>
        <v>0</v>
      </c>
      <c r="F577" s="5" t="s">
        <v>649</v>
      </c>
      <c r="G577" s="5" t="s">
        <v>657</v>
      </c>
      <c r="H577" s="5" t="s">
        <v>673</v>
      </c>
      <c r="I577" s="5" t="s">
        <v>704</v>
      </c>
      <c r="J577" s="5" t="s">
        <v>711</v>
      </c>
      <c r="K577" s="5" t="s">
        <v>724</v>
      </c>
      <c r="L577" s="5" t="s">
        <v>727</v>
      </c>
      <c r="N577" t="s">
        <v>1307</v>
      </c>
      <c r="O577" s="4">
        <v>81.489999999999995</v>
      </c>
      <c r="P577" s="4">
        <v>113.08</v>
      </c>
      <c r="Q577" s="7">
        <v>0.121</v>
      </c>
      <c r="R577" s="4">
        <v>5</v>
      </c>
    </row>
    <row r="578" spans="1:18" hidden="1" x14ac:dyDescent="0.45">
      <c r="A578" t="s">
        <v>590</v>
      </c>
      <c r="B578" s="8">
        <v>45872</v>
      </c>
      <c r="C578" s="8">
        <v>45885</v>
      </c>
      <c r="D578" s="28" t="str">
        <f t="shared" si="18"/>
        <v>QUARTER 3</v>
      </c>
      <c r="E578" s="4">
        <f t="shared" si="19"/>
        <v>13</v>
      </c>
      <c r="F578" s="5" t="s">
        <v>648</v>
      </c>
      <c r="G578" s="5" t="s">
        <v>653</v>
      </c>
      <c r="H578" s="5" t="s">
        <v>681</v>
      </c>
      <c r="I578" s="5" t="s">
        <v>706</v>
      </c>
      <c r="J578" s="5" t="s">
        <v>710</v>
      </c>
      <c r="K578" s="5" t="s">
        <v>719</v>
      </c>
      <c r="L578" s="5" t="s">
        <v>729</v>
      </c>
      <c r="N578" t="s">
        <v>1308</v>
      </c>
      <c r="O578" s="4">
        <v>698.66</v>
      </c>
      <c r="P578" s="4">
        <v>868.62</v>
      </c>
      <c r="Q578" s="7">
        <v>7.1999999999999995E-2</v>
      </c>
      <c r="R578" s="4">
        <v>15</v>
      </c>
    </row>
    <row r="579" spans="1:18" hidden="1" x14ac:dyDescent="0.45">
      <c r="A579" t="s">
        <v>591</v>
      </c>
      <c r="B579" s="8">
        <v>45140</v>
      </c>
      <c r="C579" s="8">
        <v>45157</v>
      </c>
      <c r="D579" s="28" t="str">
        <f t="shared" ref="D579:D633" si="20">IF(AND(MONTH(B579)&gt;=1,MONTH(B579)&lt;=3),"QUARTER 1",IF(AND(MONTH(B579)&gt;=4,MONTH(B579)&lt;=6),"QUARTER 2",IF(AND(MONTH(B579)&gt;=7,MONTH(B579)&lt;=9),"QUARTER 3",IF(AND(MONTH(B579)&gt;=10,MONTH(B579)&lt;=12),"QUARTER 4"))))</f>
        <v>QUARTER 3</v>
      </c>
      <c r="E579" s="4">
        <f t="shared" si="19"/>
        <v>17</v>
      </c>
      <c r="F579" s="5" t="s">
        <v>648</v>
      </c>
      <c r="G579" s="5" t="s">
        <v>653</v>
      </c>
      <c r="H579" s="5" t="s">
        <v>688</v>
      </c>
      <c r="I579" s="5" t="s">
        <v>701</v>
      </c>
      <c r="J579" s="5" t="s">
        <v>708</v>
      </c>
      <c r="K579" s="5" t="s">
        <v>721</v>
      </c>
      <c r="L579" s="5" t="s">
        <v>729</v>
      </c>
      <c r="N579" t="s">
        <v>1309</v>
      </c>
      <c r="O579" s="4">
        <v>175.38</v>
      </c>
      <c r="P579" s="4">
        <v>347.9</v>
      </c>
      <c r="Q579" s="7">
        <v>7.1999999999999995E-2</v>
      </c>
      <c r="R579" s="4">
        <v>43</v>
      </c>
    </row>
    <row r="580" spans="1:18" hidden="1" x14ac:dyDescent="0.45">
      <c r="A580" t="s">
        <v>592</v>
      </c>
      <c r="B580" s="8">
        <v>45092</v>
      </c>
      <c r="C580" s="8">
        <v>45119</v>
      </c>
      <c r="D580" s="28" t="str">
        <f t="shared" si="20"/>
        <v>QUARTER 2</v>
      </c>
      <c r="E580" s="4">
        <f t="shared" si="19"/>
        <v>27</v>
      </c>
      <c r="F580" s="5" t="s">
        <v>649</v>
      </c>
      <c r="G580" s="5" t="s">
        <v>658</v>
      </c>
      <c r="H580" s="5" t="s">
        <v>693</v>
      </c>
      <c r="I580" s="5" t="s">
        <v>704</v>
      </c>
      <c r="J580" s="5" t="s">
        <v>711</v>
      </c>
      <c r="K580" s="5" t="s">
        <v>714</v>
      </c>
      <c r="L580" s="5" t="s">
        <v>733</v>
      </c>
      <c r="N580" t="s">
        <v>1310</v>
      </c>
      <c r="O580" s="4">
        <v>751.28</v>
      </c>
      <c r="P580" s="4">
        <v>1111.8800000000001</v>
      </c>
      <c r="Q580" s="7">
        <v>0.13500000000000001</v>
      </c>
      <c r="R580" s="4">
        <v>7</v>
      </c>
    </row>
    <row r="581" spans="1:18" hidden="1" x14ac:dyDescent="0.45">
      <c r="A581" t="s">
        <v>593</v>
      </c>
      <c r="B581" s="8">
        <v>45607</v>
      </c>
      <c r="C581" s="8">
        <v>45620</v>
      </c>
      <c r="D581" s="28" t="str">
        <f t="shared" si="20"/>
        <v>QUARTER 4</v>
      </c>
      <c r="E581" s="4">
        <f t="shared" si="19"/>
        <v>13</v>
      </c>
      <c r="F581" s="5" t="s">
        <v>649</v>
      </c>
      <c r="G581" s="5" t="s">
        <v>658</v>
      </c>
      <c r="H581" s="5" t="s">
        <v>683</v>
      </c>
      <c r="I581" s="5" t="s">
        <v>701</v>
      </c>
      <c r="J581" s="5" t="s">
        <v>707</v>
      </c>
      <c r="K581" s="5" t="s">
        <v>718</v>
      </c>
      <c r="L581" s="5" t="s">
        <v>729</v>
      </c>
      <c r="N581" t="s">
        <v>1311</v>
      </c>
      <c r="O581" s="4">
        <v>164.53</v>
      </c>
      <c r="P581" s="4">
        <v>327.72</v>
      </c>
      <c r="Q581" s="7">
        <v>6.7000000000000004E-2</v>
      </c>
      <c r="R581" s="4">
        <v>14</v>
      </c>
    </row>
    <row r="582" spans="1:18" x14ac:dyDescent="0.45">
      <c r="A582" t="s">
        <v>594</v>
      </c>
      <c r="B582" s="8">
        <v>45849</v>
      </c>
      <c r="C582" s="8">
        <v>45872</v>
      </c>
      <c r="D582" s="28" t="str">
        <f t="shared" si="20"/>
        <v>QUARTER 3</v>
      </c>
      <c r="E582" s="4">
        <f t="shared" si="19"/>
        <v>23</v>
      </c>
      <c r="F582" s="5" t="s">
        <v>646</v>
      </c>
      <c r="G582" s="5" t="s">
        <v>650</v>
      </c>
      <c r="H582" s="5" t="s">
        <v>678</v>
      </c>
      <c r="I582" s="5" t="s">
        <v>705</v>
      </c>
      <c r="J582" s="5" t="s">
        <v>707</v>
      </c>
      <c r="K582" s="5" t="s">
        <v>712</v>
      </c>
      <c r="L582" s="5" t="s">
        <v>730</v>
      </c>
      <c r="N582" t="s">
        <v>1312</v>
      </c>
      <c r="O582" s="4">
        <v>389.93</v>
      </c>
      <c r="P582" s="4">
        <v>486.13</v>
      </c>
      <c r="Q582" s="7">
        <v>0.13200000000000001</v>
      </c>
      <c r="R582" s="4">
        <v>17</v>
      </c>
    </row>
    <row r="583" spans="1:18" hidden="1" x14ac:dyDescent="0.45">
      <c r="A583" t="s">
        <v>595</v>
      </c>
      <c r="B583" s="8">
        <v>45080</v>
      </c>
      <c r="C583" s="8">
        <v>45108</v>
      </c>
      <c r="D583" s="28" t="str">
        <f t="shared" si="20"/>
        <v>QUARTER 2</v>
      </c>
      <c r="E583" s="4">
        <f t="shared" si="19"/>
        <v>28</v>
      </c>
      <c r="F583" s="5" t="s">
        <v>648</v>
      </c>
      <c r="G583" s="5" t="s">
        <v>655</v>
      </c>
      <c r="H583" s="5" t="s">
        <v>672</v>
      </c>
      <c r="I583" s="5" t="s">
        <v>705</v>
      </c>
      <c r="J583" s="5" t="s">
        <v>709</v>
      </c>
      <c r="K583" s="5" t="s">
        <v>720</v>
      </c>
      <c r="L583" s="5" t="s">
        <v>727</v>
      </c>
      <c r="N583" t="s">
        <v>1313</v>
      </c>
      <c r="O583" s="4">
        <v>860.4</v>
      </c>
      <c r="P583" s="4">
        <v>2066.6</v>
      </c>
      <c r="Q583" s="7">
        <v>0.01</v>
      </c>
      <c r="R583" s="4">
        <v>3</v>
      </c>
    </row>
    <row r="584" spans="1:18" hidden="1" x14ac:dyDescent="0.45">
      <c r="A584" t="s">
        <v>596</v>
      </c>
      <c r="B584" s="8">
        <v>44955</v>
      </c>
      <c r="C584" s="8">
        <v>44963</v>
      </c>
      <c r="D584" s="28" t="str">
        <f t="shared" si="20"/>
        <v>QUARTER 1</v>
      </c>
      <c r="E584" s="4">
        <f t="shared" si="19"/>
        <v>8</v>
      </c>
      <c r="F584" s="5" t="s">
        <v>648</v>
      </c>
      <c r="G584" s="5" t="s">
        <v>655</v>
      </c>
      <c r="H584" s="5" t="s">
        <v>672</v>
      </c>
      <c r="I584" s="5" t="s">
        <v>701</v>
      </c>
      <c r="J584" s="5" t="s">
        <v>709</v>
      </c>
      <c r="K584" s="5" t="s">
        <v>726</v>
      </c>
      <c r="L584" s="5" t="s">
        <v>732</v>
      </c>
      <c r="N584" t="s">
        <v>1314</v>
      </c>
      <c r="O584" s="4">
        <v>41.84</v>
      </c>
      <c r="P584" s="4">
        <v>86.2</v>
      </c>
      <c r="Q584" s="7">
        <v>0.22600000000000001</v>
      </c>
      <c r="R584" s="4">
        <v>27</v>
      </c>
    </row>
    <row r="585" spans="1:18" hidden="1" x14ac:dyDescent="0.45">
      <c r="A585" t="s">
        <v>597</v>
      </c>
      <c r="B585" s="12">
        <v>45539</v>
      </c>
      <c r="C585" s="11">
        <v>45541</v>
      </c>
      <c r="D585" s="28" t="str">
        <f t="shared" si="20"/>
        <v>QUARTER 3</v>
      </c>
      <c r="E585" s="4">
        <f t="shared" si="19"/>
        <v>2</v>
      </c>
      <c r="F585" s="5" t="s">
        <v>647</v>
      </c>
      <c r="G585" s="5" t="s">
        <v>652</v>
      </c>
      <c r="H585" s="5" t="s">
        <v>666</v>
      </c>
      <c r="I585" s="5" t="s">
        <v>701</v>
      </c>
      <c r="J585" s="5" t="s">
        <v>711</v>
      </c>
      <c r="K585" s="5" t="s">
        <v>720</v>
      </c>
      <c r="L585" s="5" t="s">
        <v>731</v>
      </c>
      <c r="N585" t="s">
        <v>1315</v>
      </c>
      <c r="O585" s="4">
        <v>1368.17</v>
      </c>
      <c r="P585" s="4">
        <v>2307.75</v>
      </c>
      <c r="Q585" s="7">
        <v>0.16300000000000001</v>
      </c>
      <c r="R585" s="4">
        <v>21</v>
      </c>
    </row>
    <row r="586" spans="1:18" x14ac:dyDescent="0.45">
      <c r="A586" t="s">
        <v>598</v>
      </c>
      <c r="B586" s="8">
        <v>45507</v>
      </c>
      <c r="C586" s="8">
        <v>45513</v>
      </c>
      <c r="D586" s="28" t="str">
        <f t="shared" si="20"/>
        <v>QUARTER 3</v>
      </c>
      <c r="E586" s="4">
        <f t="shared" si="19"/>
        <v>6</v>
      </c>
      <c r="F586" s="5" t="s">
        <v>646</v>
      </c>
      <c r="G586" s="5" t="s">
        <v>650</v>
      </c>
      <c r="H586" s="5" t="s">
        <v>675</v>
      </c>
      <c r="I586" s="5" t="s">
        <v>704</v>
      </c>
      <c r="J586" s="5" t="s">
        <v>709</v>
      </c>
      <c r="K586" s="5" t="s">
        <v>722</v>
      </c>
      <c r="L586" s="5" t="s">
        <v>731</v>
      </c>
      <c r="N586" t="s">
        <v>1316</v>
      </c>
      <c r="O586" s="4">
        <v>643.21</v>
      </c>
      <c r="P586" s="4">
        <v>1112.81</v>
      </c>
      <c r="Q586" s="7">
        <v>0.14099999999999999</v>
      </c>
      <c r="R586" s="4">
        <v>4</v>
      </c>
    </row>
    <row r="587" spans="1:18" hidden="1" x14ac:dyDescent="0.45">
      <c r="A587" t="s">
        <v>599</v>
      </c>
      <c r="B587" s="8">
        <v>45764</v>
      </c>
      <c r="C587" s="8">
        <v>45764</v>
      </c>
      <c r="D587" s="28" t="str">
        <f t="shared" si="20"/>
        <v>QUARTER 2</v>
      </c>
      <c r="E587" s="4">
        <f t="shared" si="19"/>
        <v>0</v>
      </c>
      <c r="F587" s="5" t="s">
        <v>648</v>
      </c>
      <c r="G587" s="5" t="s">
        <v>655</v>
      </c>
      <c r="H587" s="5" t="s">
        <v>670</v>
      </c>
      <c r="I587" s="5" t="s">
        <v>701</v>
      </c>
      <c r="J587" s="5" t="s">
        <v>710</v>
      </c>
      <c r="K587" s="5" t="s">
        <v>716</v>
      </c>
      <c r="L587" s="5" t="s">
        <v>730</v>
      </c>
      <c r="N587" t="s">
        <v>1317</v>
      </c>
      <c r="O587" s="4">
        <v>719.41</v>
      </c>
      <c r="P587" s="4">
        <v>1125.99</v>
      </c>
      <c r="Q587" s="7">
        <v>4.1000000000000002E-2</v>
      </c>
      <c r="R587" s="4">
        <v>21</v>
      </c>
    </row>
    <row r="588" spans="1:18" hidden="1" x14ac:dyDescent="0.45">
      <c r="A588" t="s">
        <v>600</v>
      </c>
      <c r="B588" s="8">
        <v>45049</v>
      </c>
      <c r="C588" s="8">
        <v>45062</v>
      </c>
      <c r="D588" s="28" t="str">
        <f t="shared" si="20"/>
        <v>QUARTER 2</v>
      </c>
      <c r="E588" s="4">
        <f t="shared" si="19"/>
        <v>13</v>
      </c>
      <c r="F588" s="5" t="s">
        <v>648</v>
      </c>
      <c r="G588" s="5" t="s">
        <v>660</v>
      </c>
      <c r="H588" s="5" t="s">
        <v>700</v>
      </c>
      <c r="I588" s="5" t="s">
        <v>701</v>
      </c>
      <c r="J588" s="5" t="s">
        <v>709</v>
      </c>
      <c r="K588" s="5" t="s">
        <v>716</v>
      </c>
      <c r="L588" s="5" t="s">
        <v>730</v>
      </c>
      <c r="N588" t="s">
        <v>1318</v>
      </c>
      <c r="O588" s="4">
        <v>64.5</v>
      </c>
      <c r="P588" s="4">
        <v>123.62</v>
      </c>
      <c r="Q588" s="7">
        <v>0</v>
      </c>
      <c r="R588" s="4">
        <v>3</v>
      </c>
    </row>
    <row r="589" spans="1:18" x14ac:dyDescent="0.45">
      <c r="A589" t="s">
        <v>601</v>
      </c>
      <c r="B589" s="8">
        <v>45364</v>
      </c>
      <c r="C589" s="8">
        <v>45388</v>
      </c>
      <c r="D589" s="28" t="str">
        <f t="shared" si="20"/>
        <v>QUARTER 1</v>
      </c>
      <c r="E589" s="4">
        <f t="shared" si="19"/>
        <v>24</v>
      </c>
      <c r="F589" s="5" t="s">
        <v>646</v>
      </c>
      <c r="G589" s="5" t="s">
        <v>651</v>
      </c>
      <c r="H589" s="5" t="s">
        <v>669</v>
      </c>
      <c r="I589" s="5" t="s">
        <v>704</v>
      </c>
      <c r="J589" s="5" t="s">
        <v>710</v>
      </c>
      <c r="K589" s="5" t="s">
        <v>716</v>
      </c>
      <c r="L589" s="5" t="s">
        <v>727</v>
      </c>
      <c r="N589" t="s">
        <v>1319</v>
      </c>
      <c r="O589" s="4">
        <v>1232.78</v>
      </c>
      <c r="P589" s="4">
        <v>1731.75</v>
      </c>
      <c r="Q589" s="7">
        <v>9.2999999999999999E-2</v>
      </c>
      <c r="R589" s="4">
        <v>16</v>
      </c>
    </row>
    <row r="590" spans="1:18" hidden="1" x14ac:dyDescent="0.45">
      <c r="A590" t="s">
        <v>602</v>
      </c>
      <c r="B590" s="8">
        <v>45459</v>
      </c>
      <c r="C590" s="8">
        <v>45464</v>
      </c>
      <c r="D590" s="28" t="str">
        <f t="shared" si="20"/>
        <v>QUARTER 2</v>
      </c>
      <c r="E590" s="4">
        <f t="shared" si="19"/>
        <v>5</v>
      </c>
      <c r="F590" s="5" t="s">
        <v>647</v>
      </c>
      <c r="G590" s="5" t="s">
        <v>652</v>
      </c>
      <c r="H590" s="5" t="s">
        <v>689</v>
      </c>
      <c r="I590" s="5" t="s">
        <v>705</v>
      </c>
      <c r="J590" s="5" t="s">
        <v>710</v>
      </c>
      <c r="K590" s="5" t="s">
        <v>721</v>
      </c>
      <c r="L590" s="5" t="s">
        <v>730</v>
      </c>
      <c r="N590" t="s">
        <v>1320</v>
      </c>
      <c r="O590" s="4">
        <v>1367.13</v>
      </c>
      <c r="P590" s="4">
        <v>3062.01</v>
      </c>
      <c r="Q590" s="7">
        <v>0.10299999999999999</v>
      </c>
      <c r="R590" s="4">
        <v>25</v>
      </c>
    </row>
    <row r="591" spans="1:18" hidden="1" x14ac:dyDescent="0.45">
      <c r="A591" t="s">
        <v>603</v>
      </c>
      <c r="B591" s="8">
        <v>45703</v>
      </c>
      <c r="C591" s="8">
        <v>45715</v>
      </c>
      <c r="D591" s="28" t="str">
        <f t="shared" si="20"/>
        <v>QUARTER 1</v>
      </c>
      <c r="E591" s="4">
        <f t="shared" si="19"/>
        <v>12</v>
      </c>
      <c r="F591" s="5" t="s">
        <v>649</v>
      </c>
      <c r="G591" s="5" t="s">
        <v>657</v>
      </c>
      <c r="H591" s="5" t="s">
        <v>679</v>
      </c>
      <c r="I591" s="5" t="s">
        <v>703</v>
      </c>
      <c r="J591" s="5" t="s">
        <v>711</v>
      </c>
      <c r="K591" s="5" t="s">
        <v>723</v>
      </c>
      <c r="L591" s="5" t="s">
        <v>733</v>
      </c>
      <c r="N591" t="s">
        <v>1321</v>
      </c>
      <c r="O591" s="4">
        <v>1027.26</v>
      </c>
      <c r="P591" s="4">
        <v>2200.41</v>
      </c>
      <c r="Q591" s="7">
        <v>8.7999999999999995E-2</v>
      </c>
      <c r="R591" s="4">
        <v>6</v>
      </c>
    </row>
    <row r="592" spans="1:18" hidden="1" x14ac:dyDescent="0.45">
      <c r="A592" t="s">
        <v>604</v>
      </c>
      <c r="B592" s="8">
        <v>45019</v>
      </c>
      <c r="C592" s="8">
        <v>45032</v>
      </c>
      <c r="D592" s="28" t="str">
        <f t="shared" si="20"/>
        <v>QUARTER 2</v>
      </c>
      <c r="E592" s="4">
        <f t="shared" si="19"/>
        <v>13</v>
      </c>
      <c r="F592" s="5" t="s">
        <v>649</v>
      </c>
      <c r="G592" s="5" t="s">
        <v>657</v>
      </c>
      <c r="H592" s="5" t="s">
        <v>673</v>
      </c>
      <c r="I592" s="5" t="s">
        <v>703</v>
      </c>
      <c r="J592" s="5" t="s">
        <v>709</v>
      </c>
      <c r="K592" s="5" t="s">
        <v>724</v>
      </c>
      <c r="L592" s="5" t="s">
        <v>733</v>
      </c>
      <c r="N592" t="s">
        <v>1322</v>
      </c>
      <c r="O592" s="4">
        <v>790.54</v>
      </c>
      <c r="P592" s="4">
        <v>601.49</v>
      </c>
      <c r="Q592" s="7">
        <v>0</v>
      </c>
      <c r="R592" s="4">
        <v>15</v>
      </c>
    </row>
    <row r="593" spans="1:18" hidden="1" x14ac:dyDescent="0.45">
      <c r="A593" t="s">
        <v>605</v>
      </c>
      <c r="B593" s="8">
        <v>45899</v>
      </c>
      <c r="C593" s="8">
        <v>45922</v>
      </c>
      <c r="D593" s="28" t="str">
        <f t="shared" si="20"/>
        <v>QUARTER 3</v>
      </c>
      <c r="E593" s="4">
        <f t="shared" si="19"/>
        <v>23</v>
      </c>
      <c r="F593" s="5" t="s">
        <v>649</v>
      </c>
      <c r="G593" s="5" t="s">
        <v>657</v>
      </c>
      <c r="H593" s="5" t="s">
        <v>673</v>
      </c>
      <c r="I593" s="5" t="s">
        <v>701</v>
      </c>
      <c r="J593" s="5" t="s">
        <v>711</v>
      </c>
      <c r="K593" s="5" t="s">
        <v>718</v>
      </c>
      <c r="L593" s="5" t="s">
        <v>727</v>
      </c>
      <c r="N593" t="s">
        <v>1323</v>
      </c>
      <c r="O593" s="4">
        <v>663.9</v>
      </c>
      <c r="P593" s="4">
        <v>947.77</v>
      </c>
      <c r="Q593" s="7">
        <v>0.17399999999999999</v>
      </c>
      <c r="R593" s="4">
        <v>15</v>
      </c>
    </row>
    <row r="594" spans="1:18" hidden="1" x14ac:dyDescent="0.45">
      <c r="A594" t="s">
        <v>606</v>
      </c>
      <c r="B594" s="12">
        <v>44983</v>
      </c>
      <c r="C594" s="11">
        <v>44984</v>
      </c>
      <c r="D594" s="28" t="str">
        <f t="shared" si="20"/>
        <v>QUARTER 1</v>
      </c>
      <c r="E594" s="4">
        <f t="shared" si="19"/>
        <v>1</v>
      </c>
      <c r="F594" s="5" t="s">
        <v>648</v>
      </c>
      <c r="G594" s="5" t="s">
        <v>660</v>
      </c>
      <c r="H594" s="5" t="s">
        <v>686</v>
      </c>
      <c r="I594" s="5" t="s">
        <v>703</v>
      </c>
      <c r="J594" s="5" t="s">
        <v>708</v>
      </c>
      <c r="K594" s="5" t="s">
        <v>716</v>
      </c>
      <c r="L594" s="5" t="s">
        <v>729</v>
      </c>
      <c r="N594" t="s">
        <v>1324</v>
      </c>
      <c r="O594" s="4">
        <v>1015.91</v>
      </c>
      <c r="P594" s="4">
        <v>2331.48</v>
      </c>
      <c r="Q594" s="7">
        <v>0.14599999999999999</v>
      </c>
      <c r="R594" s="4">
        <v>26</v>
      </c>
    </row>
    <row r="595" spans="1:18" hidden="1" x14ac:dyDescent="0.45">
      <c r="A595" t="s">
        <v>607</v>
      </c>
      <c r="B595" s="8">
        <v>45504</v>
      </c>
      <c r="C595" s="8">
        <v>45519</v>
      </c>
      <c r="D595" s="28" t="str">
        <f t="shared" si="20"/>
        <v>QUARTER 3</v>
      </c>
      <c r="E595" s="4">
        <f t="shared" si="19"/>
        <v>15</v>
      </c>
      <c r="F595" s="5" t="s">
        <v>647</v>
      </c>
      <c r="G595" s="5" t="s">
        <v>652</v>
      </c>
      <c r="H595" s="5" t="s">
        <v>689</v>
      </c>
      <c r="I595" s="5" t="s">
        <v>701</v>
      </c>
      <c r="J595" s="5" t="s">
        <v>709</v>
      </c>
      <c r="K595" s="5" t="s">
        <v>721</v>
      </c>
      <c r="L595" s="5" t="s">
        <v>732</v>
      </c>
      <c r="N595" t="s">
        <v>1325</v>
      </c>
      <c r="O595" s="4">
        <v>1252.52</v>
      </c>
      <c r="P595" s="4">
        <v>1417.24</v>
      </c>
      <c r="Q595" s="7">
        <v>0.192</v>
      </c>
      <c r="R595" s="4">
        <v>5</v>
      </c>
    </row>
    <row r="596" spans="1:18" hidden="1" x14ac:dyDescent="0.45">
      <c r="A596" t="s">
        <v>608</v>
      </c>
      <c r="B596" s="8">
        <v>45823</v>
      </c>
      <c r="C596" s="8">
        <v>45850</v>
      </c>
      <c r="D596" s="28" t="str">
        <f t="shared" si="20"/>
        <v>QUARTER 2</v>
      </c>
      <c r="E596" s="4">
        <f t="shared" si="19"/>
        <v>27</v>
      </c>
      <c r="F596" s="5" t="s">
        <v>649</v>
      </c>
      <c r="G596" s="5" t="s">
        <v>657</v>
      </c>
      <c r="H596" s="5" t="s">
        <v>673</v>
      </c>
      <c r="I596" s="5" t="s">
        <v>704</v>
      </c>
      <c r="J596" s="5" t="s">
        <v>711</v>
      </c>
      <c r="K596" s="5" t="s">
        <v>712</v>
      </c>
      <c r="L596" s="5" t="s">
        <v>733</v>
      </c>
      <c r="N596" t="s">
        <v>1326</v>
      </c>
      <c r="O596" s="4">
        <v>318.83</v>
      </c>
      <c r="P596" s="4">
        <v>699.5</v>
      </c>
      <c r="Q596" s="7">
        <v>0.08</v>
      </c>
      <c r="R596" s="4">
        <v>13</v>
      </c>
    </row>
    <row r="597" spans="1:18" x14ac:dyDescent="0.45">
      <c r="A597" t="s">
        <v>609</v>
      </c>
      <c r="B597" s="8">
        <v>45473</v>
      </c>
      <c r="C597" s="8">
        <v>45494</v>
      </c>
      <c r="D597" s="28" t="str">
        <f t="shared" si="20"/>
        <v>QUARTER 2</v>
      </c>
      <c r="E597" s="4">
        <f t="shared" si="19"/>
        <v>21</v>
      </c>
      <c r="F597" s="5" t="s">
        <v>646</v>
      </c>
      <c r="G597" s="5" t="s">
        <v>650</v>
      </c>
      <c r="H597" s="5" t="s">
        <v>662</v>
      </c>
      <c r="I597" s="5" t="s">
        <v>705</v>
      </c>
      <c r="J597" s="5" t="s">
        <v>707</v>
      </c>
      <c r="K597" s="5" t="s">
        <v>723</v>
      </c>
      <c r="L597" s="5" t="s">
        <v>731</v>
      </c>
      <c r="N597" t="s">
        <v>1327</v>
      </c>
      <c r="O597" s="4">
        <v>753.43</v>
      </c>
      <c r="P597" s="4">
        <v>1787.2</v>
      </c>
      <c r="Q597" s="7">
        <v>7.2999999999999995E-2</v>
      </c>
      <c r="R597" s="4">
        <v>9</v>
      </c>
    </row>
    <row r="598" spans="1:18" hidden="1" x14ac:dyDescent="0.45">
      <c r="A598" t="s">
        <v>610</v>
      </c>
      <c r="B598" s="12">
        <v>45703</v>
      </c>
      <c r="C598" s="11">
        <v>45705</v>
      </c>
      <c r="D598" s="28" t="str">
        <f t="shared" si="20"/>
        <v>QUARTER 1</v>
      </c>
      <c r="E598" s="4">
        <f t="shared" si="19"/>
        <v>2</v>
      </c>
      <c r="F598" s="5" t="s">
        <v>648</v>
      </c>
      <c r="G598" s="5" t="s">
        <v>653</v>
      </c>
      <c r="H598" s="5" t="s">
        <v>667</v>
      </c>
      <c r="I598" s="5" t="s">
        <v>705</v>
      </c>
      <c r="J598" s="5" t="s">
        <v>707</v>
      </c>
      <c r="K598" s="5" t="s">
        <v>726</v>
      </c>
      <c r="L598" s="5" t="s">
        <v>727</v>
      </c>
      <c r="N598" t="s">
        <v>1328</v>
      </c>
      <c r="O598" s="4">
        <v>1133.47</v>
      </c>
      <c r="P598" s="4">
        <v>1698.75</v>
      </c>
      <c r="Q598" s="7">
        <v>4.2999999999999997E-2</v>
      </c>
      <c r="R598" s="4">
        <v>5</v>
      </c>
    </row>
    <row r="599" spans="1:18" x14ac:dyDescent="0.45">
      <c r="A599" t="s">
        <v>611</v>
      </c>
      <c r="B599" s="8">
        <v>44933</v>
      </c>
      <c r="C599" s="8">
        <v>44956</v>
      </c>
      <c r="D599" s="28" t="str">
        <f t="shared" si="20"/>
        <v>QUARTER 1</v>
      </c>
      <c r="E599" s="4">
        <f t="shared" si="19"/>
        <v>23</v>
      </c>
      <c r="F599" s="5" t="s">
        <v>646</v>
      </c>
      <c r="G599" s="5" t="s">
        <v>661</v>
      </c>
      <c r="H599" s="5" t="s">
        <v>695</v>
      </c>
      <c r="I599" s="5" t="s">
        <v>704</v>
      </c>
      <c r="J599" s="5" t="s">
        <v>708</v>
      </c>
      <c r="K599" s="5" t="s">
        <v>720</v>
      </c>
      <c r="L599" s="5" t="s">
        <v>728</v>
      </c>
      <c r="N599" t="s">
        <v>1329</v>
      </c>
      <c r="O599" s="4">
        <v>299.02</v>
      </c>
      <c r="P599" s="4">
        <v>724.7</v>
      </c>
      <c r="Q599" s="7">
        <v>0.14000000000000001</v>
      </c>
      <c r="R599" s="4">
        <v>5</v>
      </c>
    </row>
    <row r="600" spans="1:18" hidden="1" x14ac:dyDescent="0.45">
      <c r="A600" t="s">
        <v>612</v>
      </c>
      <c r="B600" s="8">
        <v>45726</v>
      </c>
      <c r="C600" s="8">
        <v>45751</v>
      </c>
      <c r="D600" s="28" t="str">
        <f t="shared" si="20"/>
        <v>QUARTER 1</v>
      </c>
      <c r="E600" s="4">
        <f t="shared" si="19"/>
        <v>25</v>
      </c>
      <c r="F600" s="5" t="s">
        <v>647</v>
      </c>
      <c r="G600" s="5" t="s">
        <v>652</v>
      </c>
      <c r="H600" s="5" t="s">
        <v>666</v>
      </c>
      <c r="I600" s="5" t="s">
        <v>701</v>
      </c>
      <c r="J600" s="5" t="s">
        <v>711</v>
      </c>
      <c r="K600" s="5" t="s">
        <v>722</v>
      </c>
      <c r="L600" s="5" t="s">
        <v>728</v>
      </c>
      <c r="N600" t="s">
        <v>1330</v>
      </c>
      <c r="O600" s="4">
        <v>783.72</v>
      </c>
      <c r="P600" s="4">
        <v>1355.94</v>
      </c>
      <c r="Q600" s="7">
        <v>0.187</v>
      </c>
      <c r="R600" s="4">
        <v>4</v>
      </c>
    </row>
    <row r="601" spans="1:18" hidden="1" x14ac:dyDescent="0.45">
      <c r="A601" t="s">
        <v>613</v>
      </c>
      <c r="B601" s="12">
        <v>45519</v>
      </c>
      <c r="C601" s="11">
        <v>45521</v>
      </c>
      <c r="D601" s="28" t="str">
        <f t="shared" si="20"/>
        <v>QUARTER 3</v>
      </c>
      <c r="E601" s="4">
        <f t="shared" si="19"/>
        <v>2</v>
      </c>
      <c r="F601" s="5" t="s">
        <v>648</v>
      </c>
      <c r="G601" s="5" t="s">
        <v>655</v>
      </c>
      <c r="H601" s="5" t="s">
        <v>692</v>
      </c>
      <c r="I601" s="5" t="s">
        <v>704</v>
      </c>
      <c r="J601" s="5" t="s">
        <v>711</v>
      </c>
      <c r="K601" s="5" t="s">
        <v>724</v>
      </c>
      <c r="L601" s="5" t="s">
        <v>732</v>
      </c>
      <c r="N601" t="s">
        <v>1331</v>
      </c>
      <c r="O601" s="4">
        <v>165.3</v>
      </c>
      <c r="P601" s="4">
        <v>275.07</v>
      </c>
      <c r="Q601" s="7">
        <v>0.13300000000000001</v>
      </c>
      <c r="R601" s="4">
        <v>25</v>
      </c>
    </row>
    <row r="602" spans="1:18" hidden="1" x14ac:dyDescent="0.45">
      <c r="A602" t="s">
        <v>614</v>
      </c>
      <c r="B602" s="8">
        <v>45360</v>
      </c>
      <c r="C602" s="8">
        <v>45373</v>
      </c>
      <c r="D602" s="28" t="str">
        <f t="shared" si="20"/>
        <v>QUARTER 1</v>
      </c>
      <c r="E602" s="4">
        <f t="shared" si="19"/>
        <v>13</v>
      </c>
      <c r="F602" s="5" t="s">
        <v>649</v>
      </c>
      <c r="G602" s="5" t="s">
        <v>658</v>
      </c>
      <c r="H602" s="5" t="s">
        <v>693</v>
      </c>
      <c r="I602" s="5" t="s">
        <v>704</v>
      </c>
      <c r="J602" s="5" t="s">
        <v>708</v>
      </c>
      <c r="K602" s="5" t="s">
        <v>718</v>
      </c>
      <c r="L602" s="5" t="s">
        <v>731</v>
      </c>
      <c r="N602" t="s">
        <v>1332</v>
      </c>
      <c r="O602" s="4">
        <v>985.45</v>
      </c>
      <c r="P602" s="4">
        <v>1802.44</v>
      </c>
      <c r="Q602" s="7">
        <v>8.9999999999999993E-3</v>
      </c>
      <c r="R602" s="4">
        <v>19</v>
      </c>
    </row>
    <row r="603" spans="1:18" hidden="1" x14ac:dyDescent="0.45">
      <c r="A603" t="s">
        <v>615</v>
      </c>
      <c r="B603" s="8">
        <v>45523</v>
      </c>
      <c r="C603" s="8">
        <v>45537</v>
      </c>
      <c r="D603" s="28" t="str">
        <f t="shared" si="20"/>
        <v>QUARTER 3</v>
      </c>
      <c r="E603" s="4">
        <f t="shared" si="19"/>
        <v>14</v>
      </c>
      <c r="F603" s="5" t="s">
        <v>648</v>
      </c>
      <c r="G603" s="5" t="s">
        <v>653</v>
      </c>
      <c r="H603" s="5" t="s">
        <v>667</v>
      </c>
      <c r="I603" s="5" t="s">
        <v>704</v>
      </c>
      <c r="J603" s="5" t="s">
        <v>710</v>
      </c>
      <c r="K603" s="5" t="s">
        <v>712</v>
      </c>
      <c r="L603" s="5" t="s">
        <v>728</v>
      </c>
      <c r="N603" t="s">
        <v>1333</v>
      </c>
      <c r="O603" s="4">
        <v>1337.01</v>
      </c>
      <c r="P603" s="4">
        <v>1269.78</v>
      </c>
      <c r="Q603" s="7">
        <v>0.16</v>
      </c>
      <c r="R603" s="4">
        <v>7</v>
      </c>
    </row>
    <row r="604" spans="1:18" hidden="1" x14ac:dyDescent="0.45">
      <c r="A604" t="s">
        <v>616</v>
      </c>
      <c r="B604" s="8">
        <v>45880</v>
      </c>
      <c r="C604" s="8">
        <v>45897</v>
      </c>
      <c r="D604" s="28" t="str">
        <f t="shared" si="20"/>
        <v>QUARTER 3</v>
      </c>
      <c r="E604" s="4">
        <f t="shared" si="19"/>
        <v>17</v>
      </c>
      <c r="F604" s="5" t="s">
        <v>649</v>
      </c>
      <c r="G604" s="5" t="s">
        <v>657</v>
      </c>
      <c r="H604" s="5" t="s">
        <v>690</v>
      </c>
      <c r="I604" s="5" t="s">
        <v>702</v>
      </c>
      <c r="J604" s="5" t="s">
        <v>708</v>
      </c>
      <c r="K604" s="5" t="s">
        <v>721</v>
      </c>
      <c r="L604" s="5" t="s">
        <v>729</v>
      </c>
      <c r="N604" t="s">
        <v>1334</v>
      </c>
      <c r="O604" s="4">
        <v>416.16</v>
      </c>
      <c r="P604" s="4">
        <v>571.9</v>
      </c>
      <c r="Q604" s="7">
        <v>7.0999999999999994E-2</v>
      </c>
      <c r="R604" s="4">
        <v>2</v>
      </c>
    </row>
    <row r="605" spans="1:18" hidden="1" x14ac:dyDescent="0.45">
      <c r="A605" t="s">
        <v>617</v>
      </c>
      <c r="B605" s="8">
        <v>45793</v>
      </c>
      <c r="C605" s="8">
        <v>45795</v>
      </c>
      <c r="D605" s="28" t="str">
        <f t="shared" si="20"/>
        <v>QUARTER 2</v>
      </c>
      <c r="E605" s="4">
        <f t="shared" si="19"/>
        <v>2</v>
      </c>
      <c r="F605" s="5" t="s">
        <v>647</v>
      </c>
      <c r="G605" s="5" t="s">
        <v>652</v>
      </c>
      <c r="H605" s="5" t="s">
        <v>689</v>
      </c>
      <c r="I605" s="5" t="s">
        <v>706</v>
      </c>
      <c r="J605" s="5" t="s">
        <v>707</v>
      </c>
      <c r="K605" s="5" t="s">
        <v>713</v>
      </c>
      <c r="L605" s="5" t="s">
        <v>728</v>
      </c>
      <c r="N605" t="s">
        <v>1335</v>
      </c>
      <c r="O605" s="4">
        <v>1144.3800000000001</v>
      </c>
      <c r="P605" s="4">
        <v>2755.04</v>
      </c>
      <c r="Q605" s="7">
        <v>0.15</v>
      </c>
      <c r="R605" s="4">
        <v>17</v>
      </c>
    </row>
    <row r="606" spans="1:18" hidden="1" x14ac:dyDescent="0.45">
      <c r="A606" t="s">
        <v>618</v>
      </c>
      <c r="B606" s="8">
        <v>45026</v>
      </c>
      <c r="C606" s="8">
        <v>45041</v>
      </c>
      <c r="D606" s="28" t="str">
        <f t="shared" si="20"/>
        <v>QUARTER 2</v>
      </c>
      <c r="E606" s="4">
        <f t="shared" si="19"/>
        <v>15</v>
      </c>
      <c r="F606" s="5" t="s">
        <v>649</v>
      </c>
      <c r="G606" s="5" t="s">
        <v>658</v>
      </c>
      <c r="H606" s="5" t="s">
        <v>683</v>
      </c>
      <c r="I606" s="5" t="s">
        <v>705</v>
      </c>
      <c r="J606" s="5" t="s">
        <v>707</v>
      </c>
      <c r="K606" s="5" t="s">
        <v>726</v>
      </c>
      <c r="L606" s="5" t="s">
        <v>728</v>
      </c>
      <c r="N606" t="s">
        <v>1336</v>
      </c>
      <c r="O606" s="4">
        <v>405.66</v>
      </c>
      <c r="P606" s="4">
        <v>962.51</v>
      </c>
      <c r="Q606" s="7">
        <v>0.19</v>
      </c>
      <c r="R606" s="4">
        <v>7</v>
      </c>
    </row>
    <row r="607" spans="1:18" hidden="1" x14ac:dyDescent="0.45">
      <c r="A607" t="s">
        <v>619</v>
      </c>
      <c r="B607" s="8">
        <v>45186</v>
      </c>
      <c r="C607" s="8">
        <v>45201</v>
      </c>
      <c r="D607" s="28" t="str">
        <f t="shared" si="20"/>
        <v>QUARTER 3</v>
      </c>
      <c r="E607" s="4">
        <f t="shared" si="19"/>
        <v>15</v>
      </c>
      <c r="F607" s="5" t="s">
        <v>648</v>
      </c>
      <c r="G607" s="5" t="s">
        <v>655</v>
      </c>
      <c r="H607" s="5" t="s">
        <v>692</v>
      </c>
      <c r="I607" s="5" t="s">
        <v>705</v>
      </c>
      <c r="J607" s="5" t="s">
        <v>707</v>
      </c>
      <c r="K607" s="5" t="s">
        <v>717</v>
      </c>
      <c r="L607" s="5" t="s">
        <v>731</v>
      </c>
      <c r="N607" t="s">
        <v>1337</v>
      </c>
      <c r="O607" s="4">
        <v>689.33</v>
      </c>
      <c r="P607" s="4">
        <v>668.27</v>
      </c>
      <c r="Q607" s="7">
        <v>0.186</v>
      </c>
      <c r="R607" s="4">
        <v>13</v>
      </c>
    </row>
    <row r="608" spans="1:18" hidden="1" x14ac:dyDescent="0.45">
      <c r="A608" t="s">
        <v>620</v>
      </c>
      <c r="B608" s="8">
        <v>45038</v>
      </c>
      <c r="C608" s="8">
        <v>45060</v>
      </c>
      <c r="D608" s="28" t="str">
        <f t="shared" si="20"/>
        <v>QUARTER 2</v>
      </c>
      <c r="E608" s="4">
        <f t="shared" si="19"/>
        <v>22</v>
      </c>
      <c r="F608" s="5" t="s">
        <v>647</v>
      </c>
      <c r="G608" s="5" t="s">
        <v>652</v>
      </c>
      <c r="H608" s="5" t="s">
        <v>694</v>
      </c>
      <c r="I608" s="5" t="s">
        <v>706</v>
      </c>
      <c r="J608" s="5" t="s">
        <v>707</v>
      </c>
      <c r="K608" s="5" t="s">
        <v>720</v>
      </c>
      <c r="L608" s="5" t="s">
        <v>733</v>
      </c>
      <c r="N608" t="s">
        <v>1338</v>
      </c>
      <c r="O608" s="4">
        <v>1209.22</v>
      </c>
      <c r="P608" s="4">
        <v>1404.33</v>
      </c>
      <c r="Q608" s="7">
        <v>0.10299999999999999</v>
      </c>
      <c r="R608" s="4">
        <v>11</v>
      </c>
    </row>
    <row r="609" spans="1:18" x14ac:dyDescent="0.45">
      <c r="A609" t="s">
        <v>621</v>
      </c>
      <c r="B609" s="8">
        <v>45827</v>
      </c>
      <c r="C609" s="8">
        <v>45829</v>
      </c>
      <c r="D609" s="28" t="str">
        <f t="shared" si="20"/>
        <v>QUARTER 2</v>
      </c>
      <c r="E609" s="4">
        <f t="shared" si="19"/>
        <v>2</v>
      </c>
      <c r="F609" s="5" t="s">
        <v>646</v>
      </c>
      <c r="G609" s="5" t="s">
        <v>661</v>
      </c>
      <c r="H609" s="5" t="s">
        <v>682</v>
      </c>
      <c r="I609" s="5" t="s">
        <v>705</v>
      </c>
      <c r="J609" s="24" t="s">
        <v>707</v>
      </c>
      <c r="K609" s="5" t="s">
        <v>722</v>
      </c>
      <c r="L609" s="5" t="s">
        <v>730</v>
      </c>
      <c r="N609" t="s">
        <v>1339</v>
      </c>
      <c r="O609" s="4">
        <v>1466.27</v>
      </c>
      <c r="P609" s="4">
        <v>3589.89</v>
      </c>
      <c r="Q609" s="7">
        <v>9.7000000000000003E-2</v>
      </c>
      <c r="R609" s="4">
        <v>9</v>
      </c>
    </row>
    <row r="610" spans="1:18" x14ac:dyDescent="0.45">
      <c r="A610" t="s">
        <v>622</v>
      </c>
      <c r="B610" s="8">
        <v>45623</v>
      </c>
      <c r="C610" s="8">
        <v>45650</v>
      </c>
      <c r="D610" s="28" t="str">
        <f t="shared" si="20"/>
        <v>QUARTER 4</v>
      </c>
      <c r="E610" s="4">
        <f t="shared" si="19"/>
        <v>27</v>
      </c>
      <c r="F610" s="5" t="s">
        <v>646</v>
      </c>
      <c r="G610" s="5" t="s">
        <v>650</v>
      </c>
      <c r="H610" s="5" t="s">
        <v>675</v>
      </c>
      <c r="I610" s="5" t="s">
        <v>701</v>
      </c>
      <c r="J610" s="5" t="s">
        <v>710</v>
      </c>
      <c r="K610" s="5" t="s">
        <v>717</v>
      </c>
      <c r="L610" s="5" t="s">
        <v>728</v>
      </c>
      <c r="N610" t="s">
        <v>1340</v>
      </c>
      <c r="O610" s="4">
        <v>143.33000000000001</v>
      </c>
      <c r="P610" s="4">
        <v>233.51</v>
      </c>
      <c r="Q610" s="7">
        <v>0.16300000000000001</v>
      </c>
      <c r="R610" s="4">
        <v>14</v>
      </c>
    </row>
    <row r="611" spans="1:18" x14ac:dyDescent="0.45">
      <c r="A611" t="s">
        <v>623</v>
      </c>
      <c r="B611" s="12">
        <v>45318</v>
      </c>
      <c r="C611" s="11">
        <v>45319</v>
      </c>
      <c r="D611" s="28" t="str">
        <f t="shared" si="20"/>
        <v>QUARTER 1</v>
      </c>
      <c r="E611" s="4">
        <f t="shared" si="19"/>
        <v>1</v>
      </c>
      <c r="F611" s="5" t="s">
        <v>646</v>
      </c>
      <c r="G611" s="5" t="s">
        <v>661</v>
      </c>
      <c r="H611" s="5" t="s">
        <v>695</v>
      </c>
      <c r="I611" s="5" t="s">
        <v>706</v>
      </c>
      <c r="J611" s="5" t="s">
        <v>711</v>
      </c>
      <c r="K611" s="5" t="s">
        <v>719</v>
      </c>
      <c r="L611" s="5" t="s">
        <v>727</v>
      </c>
      <c r="N611" t="s">
        <v>1341</v>
      </c>
      <c r="O611" s="4">
        <v>109.75</v>
      </c>
      <c r="P611" s="4">
        <v>124.25</v>
      </c>
      <c r="Q611" s="7">
        <v>0.12</v>
      </c>
      <c r="R611" s="4">
        <v>19</v>
      </c>
    </row>
    <row r="612" spans="1:18" hidden="1" x14ac:dyDescent="0.45">
      <c r="A612" t="s">
        <v>624</v>
      </c>
      <c r="B612" s="8">
        <v>45032</v>
      </c>
      <c r="C612" s="8">
        <v>45039</v>
      </c>
      <c r="D612" s="28" t="str">
        <f t="shared" si="20"/>
        <v>QUARTER 2</v>
      </c>
      <c r="E612" s="4">
        <f t="shared" si="19"/>
        <v>7</v>
      </c>
      <c r="F612" s="5" t="s">
        <v>648</v>
      </c>
      <c r="G612" s="5" t="s">
        <v>660</v>
      </c>
      <c r="H612" s="5" t="s">
        <v>697</v>
      </c>
      <c r="I612" s="5" t="s">
        <v>701</v>
      </c>
      <c r="J612" s="5" t="s">
        <v>710</v>
      </c>
      <c r="K612" s="5" t="s">
        <v>719</v>
      </c>
      <c r="L612" s="5" t="s">
        <v>728</v>
      </c>
      <c r="N612" t="s">
        <v>1342</v>
      </c>
      <c r="O612" s="4">
        <v>1099.1500000000001</v>
      </c>
      <c r="P612" s="4">
        <v>1431.37</v>
      </c>
      <c r="Q612" s="7">
        <v>0.104</v>
      </c>
      <c r="R612" s="4">
        <v>8</v>
      </c>
    </row>
    <row r="613" spans="1:18" hidden="1" x14ac:dyDescent="0.45">
      <c r="A613" t="s">
        <v>625</v>
      </c>
      <c r="B613" s="8">
        <v>45323</v>
      </c>
      <c r="C613" s="8">
        <v>45323</v>
      </c>
      <c r="D613" s="28" t="str">
        <f t="shared" si="20"/>
        <v>QUARTER 1</v>
      </c>
      <c r="E613" s="4">
        <f t="shared" si="19"/>
        <v>0</v>
      </c>
      <c r="F613" s="5" t="s">
        <v>648</v>
      </c>
      <c r="G613" s="5" t="s">
        <v>660</v>
      </c>
      <c r="H613" s="5" t="s">
        <v>697</v>
      </c>
      <c r="I613" s="5" t="s">
        <v>704</v>
      </c>
      <c r="J613" s="5" t="s">
        <v>710</v>
      </c>
      <c r="K613" s="5" t="s">
        <v>722</v>
      </c>
      <c r="L613" s="5" t="s">
        <v>728</v>
      </c>
      <c r="N613" t="s">
        <v>1343</v>
      </c>
      <c r="O613" s="4">
        <v>714.43</v>
      </c>
      <c r="P613" s="4">
        <v>1595.52</v>
      </c>
      <c r="Q613" s="7">
        <v>0.19400000000000001</v>
      </c>
      <c r="R613" s="4">
        <v>14</v>
      </c>
    </row>
    <row r="614" spans="1:18" hidden="1" x14ac:dyDescent="0.45">
      <c r="A614" t="s">
        <v>626</v>
      </c>
      <c r="B614" s="8">
        <v>45584</v>
      </c>
      <c r="C614" s="8">
        <v>45602</v>
      </c>
      <c r="D614" s="28" t="str">
        <f t="shared" si="20"/>
        <v>QUARTER 4</v>
      </c>
      <c r="E614" s="4">
        <f t="shared" si="19"/>
        <v>18</v>
      </c>
      <c r="F614" s="5" t="s">
        <v>648</v>
      </c>
      <c r="G614" s="5" t="s">
        <v>660</v>
      </c>
      <c r="H614" s="5" t="s">
        <v>677</v>
      </c>
      <c r="I614" s="5" t="s">
        <v>702</v>
      </c>
      <c r="J614" s="24" t="s">
        <v>711</v>
      </c>
      <c r="K614" s="5" t="s">
        <v>712</v>
      </c>
      <c r="L614" s="5" t="s">
        <v>732</v>
      </c>
      <c r="N614" t="s">
        <v>1344</v>
      </c>
      <c r="O614" s="4">
        <v>942.02</v>
      </c>
      <c r="P614" s="4">
        <v>1028.46</v>
      </c>
      <c r="Q614" s="7">
        <v>0</v>
      </c>
      <c r="R614" s="4">
        <v>9</v>
      </c>
    </row>
    <row r="615" spans="1:18" x14ac:dyDescent="0.45">
      <c r="A615" t="s">
        <v>627</v>
      </c>
      <c r="B615" s="8">
        <v>45468</v>
      </c>
      <c r="C615" s="8">
        <v>45473</v>
      </c>
      <c r="D615" s="28" t="str">
        <f t="shared" si="20"/>
        <v>QUARTER 2</v>
      </c>
      <c r="E615" s="4">
        <f t="shared" ref="E615:E633" si="21">C615-B615</f>
        <v>5</v>
      </c>
      <c r="F615" s="5" t="s">
        <v>646</v>
      </c>
      <c r="G615" s="5" t="s">
        <v>650</v>
      </c>
      <c r="H615" s="5" t="s">
        <v>662</v>
      </c>
      <c r="I615" s="5" t="s">
        <v>702</v>
      </c>
      <c r="J615" s="5" t="s">
        <v>711</v>
      </c>
      <c r="K615" s="5" t="s">
        <v>724</v>
      </c>
      <c r="L615" s="5" t="s">
        <v>729</v>
      </c>
      <c r="N615" t="s">
        <v>1345</v>
      </c>
      <c r="O615" s="4">
        <v>1323.55</v>
      </c>
      <c r="P615" s="4">
        <v>3230.35</v>
      </c>
      <c r="Q615" s="7">
        <v>2.1999999999999999E-2</v>
      </c>
      <c r="R615" s="4">
        <v>26</v>
      </c>
    </row>
    <row r="616" spans="1:18" hidden="1" x14ac:dyDescent="0.45">
      <c r="A616" t="s">
        <v>628</v>
      </c>
      <c r="B616" s="8">
        <v>45137</v>
      </c>
      <c r="C616" s="8">
        <v>45157</v>
      </c>
      <c r="D616" s="28" t="str">
        <f t="shared" si="20"/>
        <v>QUARTER 3</v>
      </c>
      <c r="E616" s="4">
        <f t="shared" si="21"/>
        <v>20</v>
      </c>
      <c r="F616" s="5" t="s">
        <v>649</v>
      </c>
      <c r="G616" s="5" t="s">
        <v>657</v>
      </c>
      <c r="H616" s="5" t="s">
        <v>690</v>
      </c>
      <c r="I616" s="5" t="s">
        <v>706</v>
      </c>
      <c r="J616" s="5" t="s">
        <v>709</v>
      </c>
      <c r="K616" s="5" t="s">
        <v>715</v>
      </c>
      <c r="L616" s="5" t="s">
        <v>729</v>
      </c>
      <c r="N616" t="s">
        <v>1346</v>
      </c>
      <c r="O616" s="4">
        <v>1418.51</v>
      </c>
      <c r="P616" s="4">
        <v>2789.61</v>
      </c>
      <c r="Q616" s="7">
        <v>0.17100000000000001</v>
      </c>
      <c r="R616" s="4">
        <v>8</v>
      </c>
    </row>
    <row r="617" spans="1:18" hidden="1" x14ac:dyDescent="0.45">
      <c r="A617" t="s">
        <v>629</v>
      </c>
      <c r="B617" s="8">
        <v>45727</v>
      </c>
      <c r="C617" s="8">
        <v>45743</v>
      </c>
      <c r="D617" s="28" t="str">
        <f t="shared" si="20"/>
        <v>QUARTER 1</v>
      </c>
      <c r="E617" s="4">
        <f t="shared" si="21"/>
        <v>16</v>
      </c>
      <c r="F617" s="5" t="s">
        <v>647</v>
      </c>
      <c r="G617" s="5" t="s">
        <v>652</v>
      </c>
      <c r="H617" s="5" t="s">
        <v>689</v>
      </c>
      <c r="I617" s="5" t="s">
        <v>706</v>
      </c>
      <c r="J617" s="5" t="s">
        <v>710</v>
      </c>
      <c r="K617" s="5" t="s">
        <v>717</v>
      </c>
      <c r="L617" s="5" t="s">
        <v>728</v>
      </c>
      <c r="N617" t="s">
        <v>1347</v>
      </c>
      <c r="O617" s="4">
        <v>1317.58</v>
      </c>
      <c r="P617" s="4">
        <v>1897.74</v>
      </c>
      <c r="Q617" s="7">
        <v>8.1000000000000003E-2</v>
      </c>
      <c r="R617" s="4">
        <v>6</v>
      </c>
    </row>
    <row r="618" spans="1:18" x14ac:dyDescent="0.45">
      <c r="A618" t="s">
        <v>630</v>
      </c>
      <c r="B618" s="8">
        <v>45208</v>
      </c>
      <c r="C618" s="8">
        <v>45210</v>
      </c>
      <c r="D618" s="28" t="str">
        <f t="shared" si="20"/>
        <v>QUARTER 4</v>
      </c>
      <c r="E618" s="4">
        <f t="shared" si="21"/>
        <v>2</v>
      </c>
      <c r="F618" s="5" t="s">
        <v>646</v>
      </c>
      <c r="G618" s="5" t="s">
        <v>651</v>
      </c>
      <c r="H618" s="5" t="s">
        <v>663</v>
      </c>
      <c r="I618" s="5" t="s">
        <v>702</v>
      </c>
      <c r="J618" s="5" t="s">
        <v>709</v>
      </c>
      <c r="K618" s="5" t="s">
        <v>723</v>
      </c>
      <c r="L618" s="5" t="s">
        <v>729</v>
      </c>
      <c r="N618" t="s">
        <v>1348</v>
      </c>
      <c r="O618" s="4">
        <v>391.16</v>
      </c>
      <c r="P618" s="4">
        <v>902.47</v>
      </c>
      <c r="Q618" s="7">
        <v>4.0000000000000001E-3</v>
      </c>
      <c r="R618" s="4">
        <v>12</v>
      </c>
    </row>
    <row r="619" spans="1:18" hidden="1" x14ac:dyDescent="0.45">
      <c r="A619" t="s">
        <v>631</v>
      </c>
      <c r="B619" s="8">
        <v>45643</v>
      </c>
      <c r="C619" s="8">
        <v>45673</v>
      </c>
      <c r="D619" s="28" t="str">
        <f t="shared" si="20"/>
        <v>QUARTER 4</v>
      </c>
      <c r="E619" s="4">
        <f t="shared" si="21"/>
        <v>30</v>
      </c>
      <c r="F619" s="5" t="s">
        <v>649</v>
      </c>
      <c r="G619" s="5" t="s">
        <v>658</v>
      </c>
      <c r="H619" s="5" t="s">
        <v>693</v>
      </c>
      <c r="I619" s="5" t="s">
        <v>701</v>
      </c>
      <c r="J619" s="5" t="s">
        <v>707</v>
      </c>
      <c r="K619" s="5" t="s">
        <v>726</v>
      </c>
      <c r="L619" s="5" t="s">
        <v>732</v>
      </c>
      <c r="N619" t="s">
        <v>1349</v>
      </c>
      <c r="O619" s="4">
        <v>722.87</v>
      </c>
      <c r="P619" s="4">
        <v>-33.659999999999997</v>
      </c>
      <c r="Q619" s="7">
        <v>0.10199999999999999</v>
      </c>
      <c r="R619" s="4">
        <v>28</v>
      </c>
    </row>
    <row r="620" spans="1:18" hidden="1" x14ac:dyDescent="0.45">
      <c r="A620" t="s">
        <v>632</v>
      </c>
      <c r="B620" s="8">
        <v>45849</v>
      </c>
      <c r="C620" s="8">
        <v>45854</v>
      </c>
      <c r="D620" s="28" t="str">
        <f t="shared" si="20"/>
        <v>QUARTER 3</v>
      </c>
      <c r="E620" s="4">
        <f t="shared" si="21"/>
        <v>5</v>
      </c>
      <c r="F620" s="5" t="s">
        <v>649</v>
      </c>
      <c r="G620" s="5" t="s">
        <v>658</v>
      </c>
      <c r="H620" s="5" t="s">
        <v>683</v>
      </c>
      <c r="I620" s="5" t="s">
        <v>706</v>
      </c>
      <c r="J620" s="5" t="s">
        <v>708</v>
      </c>
      <c r="K620" s="5" t="s">
        <v>723</v>
      </c>
      <c r="L620" s="5" t="s">
        <v>728</v>
      </c>
      <c r="N620" t="s">
        <v>1350</v>
      </c>
      <c r="O620" s="4">
        <v>930.03</v>
      </c>
      <c r="P620" s="4">
        <v>1086.68</v>
      </c>
      <c r="Q620" s="7">
        <v>0.109</v>
      </c>
      <c r="R620" s="4">
        <v>26</v>
      </c>
    </row>
    <row r="621" spans="1:18" hidden="1" x14ac:dyDescent="0.45">
      <c r="A621" t="s">
        <v>633</v>
      </c>
      <c r="B621" s="8">
        <v>45578</v>
      </c>
      <c r="C621" s="8">
        <v>45589</v>
      </c>
      <c r="D621" s="28" t="str">
        <f t="shared" si="20"/>
        <v>QUARTER 4</v>
      </c>
      <c r="E621" s="4">
        <f t="shared" si="21"/>
        <v>11</v>
      </c>
      <c r="F621" s="5" t="s">
        <v>649</v>
      </c>
      <c r="G621" s="5" t="s">
        <v>657</v>
      </c>
      <c r="H621" s="5" t="s">
        <v>690</v>
      </c>
      <c r="I621" s="5" t="s">
        <v>702</v>
      </c>
      <c r="J621" s="5" t="s">
        <v>710</v>
      </c>
      <c r="K621" s="5" t="s">
        <v>721</v>
      </c>
      <c r="L621" s="5" t="s">
        <v>727</v>
      </c>
      <c r="N621" t="s">
        <v>1351</v>
      </c>
      <c r="O621" s="4">
        <v>816.7</v>
      </c>
      <c r="P621" s="4">
        <v>1010.75</v>
      </c>
      <c r="Q621" s="7">
        <v>4.7E-2</v>
      </c>
      <c r="R621" s="4">
        <v>43</v>
      </c>
    </row>
    <row r="622" spans="1:18" x14ac:dyDescent="0.45">
      <c r="A622" t="s">
        <v>634</v>
      </c>
      <c r="B622" s="8">
        <v>45177</v>
      </c>
      <c r="C622" s="8">
        <v>45183</v>
      </c>
      <c r="D622" s="28" t="str">
        <f t="shared" si="20"/>
        <v>QUARTER 3</v>
      </c>
      <c r="E622" s="4">
        <f t="shared" si="21"/>
        <v>6</v>
      </c>
      <c r="F622" s="5" t="s">
        <v>646</v>
      </c>
      <c r="G622" s="5" t="s">
        <v>650</v>
      </c>
      <c r="H622" s="5" t="s">
        <v>678</v>
      </c>
      <c r="I622" s="5" t="s">
        <v>702</v>
      </c>
      <c r="J622" s="5" t="s">
        <v>711</v>
      </c>
      <c r="K622" s="5" t="s">
        <v>714</v>
      </c>
      <c r="L622" s="5" t="s">
        <v>733</v>
      </c>
      <c r="N622" t="s">
        <v>1352</v>
      </c>
      <c r="O622" s="4">
        <v>251.03</v>
      </c>
      <c r="P622" s="4">
        <v>411.48</v>
      </c>
      <c r="Q622" s="7">
        <v>0.16500000000000001</v>
      </c>
      <c r="R622" s="4">
        <v>3</v>
      </c>
    </row>
    <row r="623" spans="1:18" hidden="1" x14ac:dyDescent="0.45">
      <c r="A623" t="s">
        <v>635</v>
      </c>
      <c r="B623" s="8">
        <v>45764</v>
      </c>
      <c r="C623" s="8">
        <v>45780</v>
      </c>
      <c r="D623" s="28" t="str">
        <f t="shared" si="20"/>
        <v>QUARTER 2</v>
      </c>
      <c r="E623" s="4">
        <f t="shared" si="21"/>
        <v>16</v>
      </c>
      <c r="F623" s="5" t="s">
        <v>648</v>
      </c>
      <c r="G623" s="5" t="s">
        <v>655</v>
      </c>
      <c r="H623" s="5" t="s">
        <v>692</v>
      </c>
      <c r="I623" s="5" t="s">
        <v>704</v>
      </c>
      <c r="J623" s="5" t="s">
        <v>709</v>
      </c>
      <c r="K623" s="5" t="s">
        <v>713</v>
      </c>
      <c r="L623" s="5" t="s">
        <v>729</v>
      </c>
      <c r="N623" t="s">
        <v>1353</v>
      </c>
      <c r="O623" s="4">
        <v>168.68</v>
      </c>
      <c r="P623" s="4">
        <v>413.34</v>
      </c>
      <c r="Q623" s="7">
        <v>0.186</v>
      </c>
      <c r="R623" s="4">
        <v>7</v>
      </c>
    </row>
    <row r="624" spans="1:18" hidden="1" x14ac:dyDescent="0.45">
      <c r="A624" t="s">
        <v>636</v>
      </c>
      <c r="B624" s="8">
        <v>45501</v>
      </c>
      <c r="C624" s="8">
        <v>45527</v>
      </c>
      <c r="D624" s="28" t="str">
        <f t="shared" si="20"/>
        <v>QUARTER 3</v>
      </c>
      <c r="E624" s="4">
        <f t="shared" si="21"/>
        <v>26</v>
      </c>
      <c r="F624" s="5" t="s">
        <v>647</v>
      </c>
      <c r="G624" s="5" t="s">
        <v>654</v>
      </c>
      <c r="H624" s="5" t="s">
        <v>696</v>
      </c>
      <c r="I624" s="5" t="s">
        <v>701</v>
      </c>
      <c r="J624" s="5" t="s">
        <v>707</v>
      </c>
      <c r="K624" s="5" t="s">
        <v>713</v>
      </c>
      <c r="L624" s="5" t="s">
        <v>729</v>
      </c>
      <c r="N624" t="s">
        <v>1354</v>
      </c>
      <c r="O624" s="4">
        <v>1339.24</v>
      </c>
      <c r="P624" s="4">
        <v>1558.89</v>
      </c>
      <c r="Q624" s="7">
        <v>0.192</v>
      </c>
      <c r="R624" s="4">
        <v>24</v>
      </c>
    </row>
    <row r="625" spans="1:18" x14ac:dyDescent="0.45">
      <c r="A625" t="s">
        <v>637</v>
      </c>
      <c r="B625" s="8">
        <v>45857</v>
      </c>
      <c r="C625" s="8">
        <v>45869</v>
      </c>
      <c r="D625" s="28" t="str">
        <f t="shared" si="20"/>
        <v>QUARTER 3</v>
      </c>
      <c r="E625" s="4">
        <f t="shared" si="21"/>
        <v>12</v>
      </c>
      <c r="F625" s="5" t="s">
        <v>646</v>
      </c>
      <c r="G625" s="5" t="s">
        <v>650</v>
      </c>
      <c r="H625" s="5" t="s">
        <v>664</v>
      </c>
      <c r="I625" s="5" t="s">
        <v>705</v>
      </c>
      <c r="J625" s="5" t="s">
        <v>709</v>
      </c>
      <c r="K625" s="5" t="s">
        <v>719</v>
      </c>
      <c r="L625" s="5" t="s">
        <v>733</v>
      </c>
      <c r="N625" t="s">
        <v>1355</v>
      </c>
      <c r="O625" s="4">
        <v>619.64</v>
      </c>
      <c r="P625" s="4">
        <v>861.16</v>
      </c>
      <c r="Q625" s="7">
        <v>0.113</v>
      </c>
      <c r="R625" s="4">
        <v>14</v>
      </c>
    </row>
    <row r="626" spans="1:18" hidden="1" x14ac:dyDescent="0.45">
      <c r="A626" t="s">
        <v>638</v>
      </c>
      <c r="B626" s="12">
        <v>45140</v>
      </c>
      <c r="C626" s="11">
        <v>45141</v>
      </c>
      <c r="D626" s="28" t="str">
        <f t="shared" si="20"/>
        <v>QUARTER 3</v>
      </c>
      <c r="E626" s="4">
        <f t="shared" si="21"/>
        <v>1</v>
      </c>
      <c r="F626" s="5" t="s">
        <v>647</v>
      </c>
      <c r="G626" s="5" t="s">
        <v>659</v>
      </c>
      <c r="H626" s="5" t="s">
        <v>685</v>
      </c>
      <c r="I626" s="5" t="s">
        <v>703</v>
      </c>
      <c r="J626" s="5" t="s">
        <v>711</v>
      </c>
      <c r="K626" s="5" t="s">
        <v>713</v>
      </c>
      <c r="L626" s="5" t="s">
        <v>729</v>
      </c>
      <c r="N626" t="s">
        <v>1356</v>
      </c>
      <c r="O626" s="4">
        <v>1021.97</v>
      </c>
      <c r="P626" s="4">
        <v>2296.25</v>
      </c>
      <c r="Q626" s="7">
        <v>0.161</v>
      </c>
      <c r="R626" s="4">
        <v>26</v>
      </c>
    </row>
    <row r="627" spans="1:18" hidden="1" x14ac:dyDescent="0.45">
      <c r="A627" t="s">
        <v>639</v>
      </c>
      <c r="B627" s="8">
        <v>45249</v>
      </c>
      <c r="C627" s="8">
        <v>45272</v>
      </c>
      <c r="D627" s="28" t="str">
        <f t="shared" si="20"/>
        <v>QUARTER 4</v>
      </c>
      <c r="E627" s="4">
        <f t="shared" si="21"/>
        <v>23</v>
      </c>
      <c r="F627" s="5" t="s">
        <v>647</v>
      </c>
      <c r="G627" s="5" t="s">
        <v>654</v>
      </c>
      <c r="H627" s="5" t="s">
        <v>680</v>
      </c>
      <c r="I627" s="5" t="s">
        <v>705</v>
      </c>
      <c r="J627" s="5" t="s">
        <v>711</v>
      </c>
      <c r="K627" s="5" t="s">
        <v>712</v>
      </c>
      <c r="L627" s="5" t="s">
        <v>729</v>
      </c>
      <c r="N627" t="s">
        <v>1357</v>
      </c>
      <c r="O627" s="4">
        <v>1349.04</v>
      </c>
      <c r="P627" s="4">
        <v>2636.6</v>
      </c>
      <c r="Q627" s="7">
        <v>0.114</v>
      </c>
      <c r="R627" s="4">
        <v>14</v>
      </c>
    </row>
    <row r="628" spans="1:18" hidden="1" x14ac:dyDescent="0.45">
      <c r="A628" t="s">
        <v>640</v>
      </c>
      <c r="B628" s="8">
        <v>45282</v>
      </c>
      <c r="C628" s="8">
        <v>45307</v>
      </c>
      <c r="D628" s="28" t="str">
        <f t="shared" si="20"/>
        <v>QUARTER 4</v>
      </c>
      <c r="E628" s="4">
        <f t="shared" si="21"/>
        <v>25</v>
      </c>
      <c r="F628" s="5" t="s">
        <v>647</v>
      </c>
      <c r="G628" s="5" t="s">
        <v>654</v>
      </c>
      <c r="H628" s="5" t="s">
        <v>696</v>
      </c>
      <c r="I628" s="5" t="s">
        <v>705</v>
      </c>
      <c r="J628" s="5" t="s">
        <v>707</v>
      </c>
      <c r="K628" s="5" t="s">
        <v>720</v>
      </c>
      <c r="L628" s="5" t="s">
        <v>727</v>
      </c>
      <c r="N628" t="s">
        <v>1358</v>
      </c>
      <c r="O628" s="4">
        <v>1346.81</v>
      </c>
      <c r="P628" s="4">
        <v>978.09</v>
      </c>
      <c r="Q628" s="7">
        <v>0.159</v>
      </c>
      <c r="R628" s="4">
        <v>17</v>
      </c>
    </row>
    <row r="629" spans="1:18" hidden="1" x14ac:dyDescent="0.45">
      <c r="A629" t="s">
        <v>641</v>
      </c>
      <c r="B629" s="8">
        <v>45141</v>
      </c>
      <c r="C629" s="8">
        <v>45168</v>
      </c>
      <c r="D629" s="28" t="str">
        <f t="shared" si="20"/>
        <v>QUARTER 3</v>
      </c>
      <c r="E629" s="4">
        <f t="shared" si="21"/>
        <v>27</v>
      </c>
      <c r="F629" s="5" t="s">
        <v>647</v>
      </c>
      <c r="G629" s="5" t="s">
        <v>659</v>
      </c>
      <c r="H629" s="5" t="s">
        <v>685</v>
      </c>
      <c r="I629" s="5" t="s">
        <v>704</v>
      </c>
      <c r="J629" s="5" t="s">
        <v>710</v>
      </c>
      <c r="K629" s="5" t="s">
        <v>725</v>
      </c>
      <c r="L629" s="5" t="s">
        <v>732</v>
      </c>
      <c r="N629" t="s">
        <v>1359</v>
      </c>
      <c r="O629" s="4">
        <v>226.04</v>
      </c>
      <c r="P629" s="4">
        <v>545.72</v>
      </c>
      <c r="Q629" s="7">
        <v>0.151</v>
      </c>
      <c r="R629" s="4">
        <v>11</v>
      </c>
    </row>
    <row r="630" spans="1:18" hidden="1" x14ac:dyDescent="0.45">
      <c r="A630" t="s">
        <v>642</v>
      </c>
      <c r="B630" s="8">
        <v>45100</v>
      </c>
      <c r="C630" s="8">
        <v>45125</v>
      </c>
      <c r="D630" s="28" t="str">
        <f t="shared" si="20"/>
        <v>QUARTER 2</v>
      </c>
      <c r="E630" s="4">
        <f t="shared" si="21"/>
        <v>25</v>
      </c>
      <c r="F630" s="5" t="s">
        <v>648</v>
      </c>
      <c r="G630" s="5" t="s">
        <v>653</v>
      </c>
      <c r="H630" s="5" t="s">
        <v>688</v>
      </c>
      <c r="I630" s="5" t="s">
        <v>706</v>
      </c>
      <c r="J630" s="5" t="s">
        <v>708</v>
      </c>
      <c r="K630" s="5" t="s">
        <v>725</v>
      </c>
      <c r="L630" s="5" t="s">
        <v>730</v>
      </c>
      <c r="N630" t="s">
        <v>1360</v>
      </c>
      <c r="O630" s="4">
        <v>807.02</v>
      </c>
      <c r="P630" s="4">
        <v>1435.54</v>
      </c>
      <c r="Q630" s="7">
        <v>0</v>
      </c>
      <c r="R630" s="4">
        <v>23</v>
      </c>
    </row>
    <row r="631" spans="1:18" hidden="1" x14ac:dyDescent="0.45">
      <c r="A631" t="s">
        <v>643</v>
      </c>
      <c r="B631" s="8">
        <v>45267</v>
      </c>
      <c r="C631" s="8">
        <v>45293</v>
      </c>
      <c r="D631" s="28" t="str">
        <f t="shared" si="20"/>
        <v>QUARTER 4</v>
      </c>
      <c r="E631" s="4">
        <f t="shared" si="21"/>
        <v>26</v>
      </c>
      <c r="F631" s="5" t="s">
        <v>649</v>
      </c>
      <c r="G631" s="5" t="s">
        <v>656</v>
      </c>
      <c r="H631" s="5" t="s">
        <v>698</v>
      </c>
      <c r="I631" s="5" t="s">
        <v>706</v>
      </c>
      <c r="J631" s="5" t="s">
        <v>710</v>
      </c>
      <c r="K631" s="5" t="s">
        <v>718</v>
      </c>
      <c r="L631" s="5" t="s">
        <v>727</v>
      </c>
      <c r="N631" t="s">
        <v>1361</v>
      </c>
      <c r="O631" s="4">
        <v>1071.99</v>
      </c>
      <c r="P631" s="4">
        <v>2397.3000000000002</v>
      </c>
      <c r="Q631" s="7">
        <v>6.2E-2</v>
      </c>
      <c r="R631" s="4">
        <v>18</v>
      </c>
    </row>
    <row r="632" spans="1:18" hidden="1" x14ac:dyDescent="0.45">
      <c r="A632" t="s">
        <v>644</v>
      </c>
      <c r="B632" s="8">
        <v>45249</v>
      </c>
      <c r="C632" s="8">
        <v>45279</v>
      </c>
      <c r="D632" s="28" t="str">
        <f t="shared" si="20"/>
        <v>QUARTER 4</v>
      </c>
      <c r="E632" s="4">
        <f t="shared" si="21"/>
        <v>30</v>
      </c>
      <c r="F632" s="5" t="s">
        <v>647</v>
      </c>
      <c r="G632" s="5" t="s">
        <v>652</v>
      </c>
      <c r="H632" s="5" t="s">
        <v>694</v>
      </c>
      <c r="I632" s="5" t="s">
        <v>704</v>
      </c>
      <c r="J632" s="5" t="s">
        <v>707</v>
      </c>
      <c r="K632" s="26" t="s">
        <v>717</v>
      </c>
      <c r="L632" s="5" t="s">
        <v>730</v>
      </c>
      <c r="N632" t="s">
        <v>1362</v>
      </c>
      <c r="O632" s="4">
        <v>807.11</v>
      </c>
      <c r="P632" s="4">
        <v>1853.86</v>
      </c>
      <c r="Q632" s="7">
        <v>0.13900000000000001</v>
      </c>
      <c r="R632" s="4">
        <v>8</v>
      </c>
    </row>
    <row r="633" spans="1:18" hidden="1" x14ac:dyDescent="0.45">
      <c r="A633" t="s">
        <v>645</v>
      </c>
      <c r="B633" s="8">
        <v>45716</v>
      </c>
      <c r="C633" s="8">
        <v>45726</v>
      </c>
      <c r="D633" s="28" t="str">
        <f t="shared" si="20"/>
        <v>QUARTER 1</v>
      </c>
      <c r="E633" s="4">
        <f t="shared" si="21"/>
        <v>10</v>
      </c>
      <c r="F633" s="5" t="s">
        <v>647</v>
      </c>
      <c r="G633" s="5" t="s">
        <v>652</v>
      </c>
      <c r="H633" s="5" t="s">
        <v>666</v>
      </c>
      <c r="I633" s="5" t="s">
        <v>702</v>
      </c>
      <c r="J633" s="5" t="s">
        <v>710</v>
      </c>
      <c r="K633" s="5" t="s">
        <v>725</v>
      </c>
      <c r="L633" s="5" t="s">
        <v>731</v>
      </c>
      <c r="N633" t="s">
        <v>1363</v>
      </c>
      <c r="O633" s="4">
        <v>51.86</v>
      </c>
      <c r="P633" s="4">
        <v>45.98</v>
      </c>
      <c r="Q633" s="7">
        <v>0.17299999999999999</v>
      </c>
      <c r="R633" s="4">
        <v>7</v>
      </c>
    </row>
    <row r="635" spans="1:18" x14ac:dyDescent="0.45">
      <c r="E635" s="4">
        <f>AVERAGE(E2:E633)</f>
        <v>14.42879746835443</v>
      </c>
    </row>
  </sheetData>
  <autoFilter ref="A1:S633" xr:uid="{C8327506-242C-4E2F-83FE-A909B344E226}">
    <filterColumn colId="5">
      <filters>
        <filter val="Africa"/>
      </filters>
    </filterColumn>
  </autoFilter>
  <conditionalFormatting sqref="Q1:Q1048576">
    <cfRule type="cellIs" dxfId="19" priority="1" operator="greaterThan">
      <formula>0.3</formula>
    </cfRule>
    <cfRule type="cellIs" dxfId="18" priority="6" operator="greaterThan">
      <formula>30</formula>
    </cfRule>
  </conditionalFormatting>
  <conditionalFormatting sqref="E1:E1048576">
    <cfRule type="containsText" dxfId="17" priority="4" operator="containsText" text="Lead time date-">
      <formula>NOT(ISERROR(SEARCH("Lead time date-",E1)))</formula>
    </cfRule>
    <cfRule type="containsText" dxfId="16" priority="5" operator="containsText" text="Lead time date with -">
      <formula>NOT(ISERROR(SEARCH("Lead time date with -",E1)))</formula>
    </cfRule>
  </conditionalFormatting>
  <conditionalFormatting sqref="P1:P1048576">
    <cfRule type="cellIs" dxfId="15" priority="3" operator="lessThan">
      <formula>0</formula>
    </cfRule>
  </conditionalFormatting>
  <conditionalFormatting sqref="N1:N1048576">
    <cfRule type="containsText" dxfId="14" priority="2" operator="containsText" text="not provided">
      <formula>NOT(ISERROR(SEARCH("not provided",N1)))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70E44-3AED-43C0-88F0-BD26BA839293}">
  <sheetPr codeName="Sheet5"/>
  <dimension ref="A1:Q5"/>
  <sheetViews>
    <sheetView showGridLines="0" showRowColHeaders="0" tabSelected="1" zoomScale="75" workbookViewId="0">
      <selection activeCell="O24" sqref="O24"/>
    </sheetView>
  </sheetViews>
  <sheetFormatPr defaultRowHeight="14.25" x14ac:dyDescent="0.45"/>
  <cols>
    <col min="1" max="16384" width="9.06640625" style="42"/>
  </cols>
  <sheetData>
    <row r="1" spans="1:17" ht="14.25" customHeight="1" x14ac:dyDescent="0.45">
      <c r="A1" t="s">
        <v>1460</v>
      </c>
      <c r="B1"/>
      <c r="C1"/>
      <c r="D1"/>
    </row>
    <row r="4" spans="1:17" x14ac:dyDescent="0.45">
      <c r="A4" s="43" t="s">
        <v>1461</v>
      </c>
      <c r="B4" s="43"/>
      <c r="C4" s="43"/>
      <c r="D4" s="43"/>
      <c r="F4" s="43" t="s">
        <v>1462</v>
      </c>
      <c r="G4" s="43"/>
      <c r="H4" s="43"/>
      <c r="J4" s="43" t="s">
        <v>1463</v>
      </c>
      <c r="K4" s="43"/>
      <c r="L4" s="43"/>
      <c r="M4" s="43"/>
      <c r="O4" s="43" t="s">
        <v>1464</v>
      </c>
      <c r="P4" s="43"/>
      <c r="Q4" s="43"/>
    </row>
    <row r="5" spans="1:17" x14ac:dyDescent="0.45">
      <c r="A5" s="43"/>
      <c r="B5" s="43"/>
      <c r="C5" s="43"/>
      <c r="D5" s="43"/>
      <c r="F5" s="43"/>
      <c r="G5" s="43"/>
      <c r="H5" s="43"/>
      <c r="J5" s="43"/>
      <c r="K5" s="43"/>
      <c r="L5" s="43"/>
      <c r="M5" s="43"/>
      <c r="O5" s="43"/>
      <c r="P5" s="43"/>
      <c r="Q5" s="4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F61F2-D5B9-494F-8224-4FA735D1F9F4}">
  <sheetPr codeName="Sheet6"/>
  <dimension ref="A3:I25"/>
  <sheetViews>
    <sheetView topLeftCell="A11" workbookViewId="0">
      <selection activeCell="K31" sqref="K31"/>
    </sheetView>
  </sheetViews>
  <sheetFormatPr defaultRowHeight="14.25" x14ac:dyDescent="0.45"/>
  <cols>
    <col min="1" max="1" width="20.46484375" bestFit="1" customWidth="1"/>
    <col min="2" max="2" width="14.73046875" bestFit="1" customWidth="1"/>
    <col min="3" max="3" width="11.1328125" bestFit="1" customWidth="1"/>
    <col min="4" max="4" width="7.1328125" bestFit="1" customWidth="1"/>
    <col min="5" max="5" width="8.19921875" bestFit="1" customWidth="1"/>
    <col min="6" max="6" width="10.265625" bestFit="1" customWidth="1"/>
    <col min="7" max="7" width="6.73046875" bestFit="1" customWidth="1"/>
    <col min="8" max="8" width="7.06640625" bestFit="1" customWidth="1"/>
    <col min="9" max="9" width="10.19921875" bestFit="1" customWidth="1"/>
    <col min="10" max="11" width="1.73046875" bestFit="1" customWidth="1"/>
    <col min="12" max="32" width="2.73046875" bestFit="1" customWidth="1"/>
    <col min="33" max="33" width="10.19921875" bestFit="1" customWidth="1"/>
  </cols>
  <sheetData>
    <row r="3" spans="1:9" x14ac:dyDescent="0.45">
      <c r="A3" s="29" t="s">
        <v>1445</v>
      </c>
      <c r="B3" s="29" t="s">
        <v>1438</v>
      </c>
    </row>
    <row r="4" spans="1:9" x14ac:dyDescent="0.45">
      <c r="A4" s="29" t="s">
        <v>1435</v>
      </c>
      <c r="B4" t="s">
        <v>733</v>
      </c>
      <c r="C4" t="s">
        <v>727</v>
      </c>
      <c r="D4" t="s">
        <v>731</v>
      </c>
      <c r="E4" t="s">
        <v>732</v>
      </c>
      <c r="F4" t="s">
        <v>729</v>
      </c>
      <c r="G4" t="s">
        <v>730</v>
      </c>
      <c r="H4" t="s">
        <v>728</v>
      </c>
      <c r="I4" t="s">
        <v>1436</v>
      </c>
    </row>
    <row r="5" spans="1:9" x14ac:dyDescent="0.45">
      <c r="A5" s="30" t="s">
        <v>655</v>
      </c>
      <c r="B5">
        <v>10</v>
      </c>
      <c r="C5">
        <v>7</v>
      </c>
      <c r="D5">
        <v>5</v>
      </c>
      <c r="E5">
        <v>12</v>
      </c>
      <c r="F5">
        <v>12</v>
      </c>
      <c r="G5">
        <v>9</v>
      </c>
      <c r="H5">
        <v>7</v>
      </c>
      <c r="I5">
        <v>62</v>
      </c>
    </row>
    <row r="6" spans="1:9" x14ac:dyDescent="0.45">
      <c r="A6" s="30" t="s">
        <v>653</v>
      </c>
      <c r="B6">
        <v>6</v>
      </c>
      <c r="C6">
        <v>6</v>
      </c>
      <c r="D6">
        <v>6</v>
      </c>
      <c r="E6">
        <v>7</v>
      </c>
      <c r="F6">
        <v>3</v>
      </c>
      <c r="G6">
        <v>3</v>
      </c>
      <c r="H6">
        <v>13</v>
      </c>
      <c r="I6">
        <v>44</v>
      </c>
    </row>
    <row r="7" spans="1:9" x14ac:dyDescent="0.45">
      <c r="A7" s="30" t="s">
        <v>659</v>
      </c>
      <c r="B7">
        <v>4</v>
      </c>
      <c r="C7">
        <v>10</v>
      </c>
      <c r="D7">
        <v>5</v>
      </c>
      <c r="E7">
        <v>6</v>
      </c>
      <c r="F7">
        <v>8</v>
      </c>
      <c r="G7">
        <v>7</v>
      </c>
      <c r="H7">
        <v>11</v>
      </c>
      <c r="I7">
        <v>51</v>
      </c>
    </row>
    <row r="8" spans="1:9" x14ac:dyDescent="0.45">
      <c r="A8" s="30" t="s">
        <v>657</v>
      </c>
      <c r="B8">
        <v>7</v>
      </c>
      <c r="C8">
        <v>10</v>
      </c>
      <c r="D8">
        <v>6</v>
      </c>
      <c r="E8">
        <v>10</v>
      </c>
      <c r="F8">
        <v>6</v>
      </c>
      <c r="G8">
        <v>3</v>
      </c>
      <c r="H8">
        <v>12</v>
      </c>
      <c r="I8">
        <v>54</v>
      </c>
    </row>
    <row r="9" spans="1:9" x14ac:dyDescent="0.45">
      <c r="A9" s="30" t="s">
        <v>656</v>
      </c>
      <c r="B9">
        <v>9</v>
      </c>
      <c r="C9">
        <v>6</v>
      </c>
      <c r="D9">
        <v>7</v>
      </c>
      <c r="E9">
        <v>10</v>
      </c>
      <c r="F9">
        <v>4</v>
      </c>
      <c r="G9">
        <v>7</v>
      </c>
      <c r="H9">
        <v>8</v>
      </c>
      <c r="I9">
        <v>51</v>
      </c>
    </row>
    <row r="10" spans="1:9" x14ac:dyDescent="0.45">
      <c r="A10" s="30" t="s">
        <v>654</v>
      </c>
      <c r="B10">
        <v>8</v>
      </c>
      <c r="C10">
        <v>10</v>
      </c>
      <c r="D10">
        <v>9</v>
      </c>
      <c r="E10">
        <v>12</v>
      </c>
      <c r="F10">
        <v>7</v>
      </c>
      <c r="G10">
        <v>9</v>
      </c>
      <c r="H10">
        <v>6</v>
      </c>
      <c r="I10">
        <v>61</v>
      </c>
    </row>
    <row r="11" spans="1:9" x14ac:dyDescent="0.45">
      <c r="A11" s="30" t="s">
        <v>652</v>
      </c>
      <c r="B11">
        <v>5</v>
      </c>
      <c r="C11">
        <v>8</v>
      </c>
      <c r="D11">
        <v>7</v>
      </c>
      <c r="E11">
        <v>7</v>
      </c>
      <c r="F11">
        <v>12</v>
      </c>
      <c r="G11">
        <v>11</v>
      </c>
      <c r="H11">
        <v>9</v>
      </c>
      <c r="I11">
        <v>59</v>
      </c>
    </row>
    <row r="12" spans="1:9" x14ac:dyDescent="0.45">
      <c r="A12" s="30" t="s">
        <v>650</v>
      </c>
      <c r="B12">
        <v>10</v>
      </c>
      <c r="C12">
        <v>5</v>
      </c>
      <c r="D12">
        <v>10</v>
      </c>
      <c r="E12">
        <v>2</v>
      </c>
      <c r="F12">
        <v>6</v>
      </c>
      <c r="G12">
        <v>15</v>
      </c>
      <c r="H12">
        <v>8</v>
      </c>
      <c r="I12">
        <v>56</v>
      </c>
    </row>
    <row r="13" spans="1:9" x14ac:dyDescent="0.45">
      <c r="A13" s="30" t="s">
        <v>651</v>
      </c>
      <c r="B13">
        <v>13</v>
      </c>
      <c r="C13">
        <v>6</v>
      </c>
      <c r="D13">
        <v>6</v>
      </c>
      <c r="E13">
        <v>5</v>
      </c>
      <c r="F13">
        <v>2</v>
      </c>
      <c r="G13">
        <v>6</v>
      </c>
      <c r="H13">
        <v>6</v>
      </c>
      <c r="I13">
        <v>44</v>
      </c>
    </row>
    <row r="14" spans="1:9" x14ac:dyDescent="0.45">
      <c r="A14" s="30" t="s">
        <v>661</v>
      </c>
      <c r="B14">
        <v>4</v>
      </c>
      <c r="C14">
        <v>11</v>
      </c>
      <c r="D14">
        <v>7</v>
      </c>
      <c r="E14">
        <v>7</v>
      </c>
      <c r="F14">
        <v>7</v>
      </c>
      <c r="G14">
        <v>4</v>
      </c>
      <c r="H14">
        <v>5</v>
      </c>
      <c r="I14">
        <v>45</v>
      </c>
    </row>
    <row r="15" spans="1:9" x14ac:dyDescent="0.45">
      <c r="A15" s="30" t="s">
        <v>658</v>
      </c>
      <c r="B15">
        <v>8</v>
      </c>
      <c r="C15">
        <v>7</v>
      </c>
      <c r="D15">
        <v>9</v>
      </c>
      <c r="E15">
        <v>7</v>
      </c>
      <c r="F15">
        <v>9</v>
      </c>
      <c r="G15">
        <v>4</v>
      </c>
      <c r="H15">
        <v>10</v>
      </c>
      <c r="I15">
        <v>54</v>
      </c>
    </row>
    <row r="16" spans="1:9" x14ac:dyDescent="0.45">
      <c r="A16" s="30" t="s">
        <v>660</v>
      </c>
      <c r="B16">
        <v>4</v>
      </c>
      <c r="C16">
        <v>5</v>
      </c>
      <c r="D16">
        <v>5</v>
      </c>
      <c r="E16">
        <v>9</v>
      </c>
      <c r="F16">
        <v>10</v>
      </c>
      <c r="G16">
        <v>10</v>
      </c>
      <c r="H16">
        <v>8</v>
      </c>
      <c r="I16">
        <v>51</v>
      </c>
    </row>
    <row r="17" spans="1:9" x14ac:dyDescent="0.45">
      <c r="A17" s="30" t="s">
        <v>1436</v>
      </c>
      <c r="B17">
        <v>88</v>
      </c>
      <c r="C17">
        <v>91</v>
      </c>
      <c r="D17">
        <v>82</v>
      </c>
      <c r="E17">
        <v>94</v>
      </c>
      <c r="F17">
        <v>86</v>
      </c>
      <c r="G17">
        <v>88</v>
      </c>
      <c r="H17">
        <v>103</v>
      </c>
      <c r="I17">
        <v>632</v>
      </c>
    </row>
    <row r="25" spans="1:9" x14ac:dyDescent="0.45">
      <c r="I25" t="s">
        <v>1459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0CBE-133A-4DD0-A651-FC125BA4F77C}">
  <dimension ref="A3:E45"/>
  <sheetViews>
    <sheetView topLeftCell="A19" workbookViewId="0">
      <selection activeCell="H37" sqref="H37"/>
    </sheetView>
  </sheetViews>
  <sheetFormatPr defaultRowHeight="14.25" x14ac:dyDescent="0.45"/>
  <cols>
    <col min="1" max="1" width="12.06640625" bestFit="1" customWidth="1"/>
    <col min="2" max="2" width="22.33203125" bestFit="1" customWidth="1"/>
    <col min="3" max="3" width="12.06640625" bestFit="1" customWidth="1"/>
    <col min="4" max="4" width="16.59765625" bestFit="1" customWidth="1"/>
    <col min="5" max="5" width="19.19921875" bestFit="1" customWidth="1"/>
  </cols>
  <sheetData>
    <row r="3" spans="1:2" x14ac:dyDescent="0.45">
      <c r="A3" s="29" t="s">
        <v>1435</v>
      </c>
      <c r="B3" t="s">
        <v>1444</v>
      </c>
    </row>
    <row r="4" spans="1:2" x14ac:dyDescent="0.45">
      <c r="A4" s="30" t="s">
        <v>1451</v>
      </c>
      <c r="B4" s="4"/>
    </row>
    <row r="5" spans="1:2" x14ac:dyDescent="0.45">
      <c r="A5" s="30" t="s">
        <v>1452</v>
      </c>
      <c r="B5" s="4">
        <v>15202.471079754599</v>
      </c>
    </row>
    <row r="6" spans="1:2" x14ac:dyDescent="0.45">
      <c r="A6" s="30" t="s">
        <v>1453</v>
      </c>
      <c r="B6" s="4">
        <v>17804.896311313121</v>
      </c>
    </row>
    <row r="7" spans="1:2" x14ac:dyDescent="0.45">
      <c r="A7" s="30" t="s">
        <v>1454</v>
      </c>
      <c r="B7" s="4">
        <v>19148.940884750024</v>
      </c>
    </row>
    <row r="8" spans="1:2" x14ac:dyDescent="0.45">
      <c r="A8" s="30" t="s">
        <v>1455</v>
      </c>
      <c r="B8" s="4">
        <v>17455.111321981978</v>
      </c>
    </row>
    <row r="9" spans="1:2" x14ac:dyDescent="0.45">
      <c r="A9" s="30" t="s">
        <v>1436</v>
      </c>
      <c r="B9" s="4">
        <v>17412.531889145575</v>
      </c>
    </row>
    <row r="37" spans="3:5" x14ac:dyDescent="0.45">
      <c r="C37" s="29" t="s">
        <v>1435</v>
      </c>
      <c r="D37" t="s">
        <v>1456</v>
      </c>
      <c r="E37" t="s">
        <v>1437</v>
      </c>
    </row>
    <row r="38" spans="3:5" x14ac:dyDescent="0.45">
      <c r="C38" s="30" t="s">
        <v>733</v>
      </c>
      <c r="D38" s="41">
        <v>0.115</v>
      </c>
      <c r="E38" s="41">
        <v>61681.167499999996</v>
      </c>
    </row>
    <row r="39" spans="3:5" x14ac:dyDescent="0.45">
      <c r="C39" s="30" t="s">
        <v>727</v>
      </c>
      <c r="D39" s="41">
        <v>0.35499999999999998</v>
      </c>
      <c r="E39" s="41">
        <v>70763.335160000002</v>
      </c>
    </row>
    <row r="40" spans="3:5" x14ac:dyDescent="0.45">
      <c r="C40" s="30" t="s">
        <v>731</v>
      </c>
      <c r="D40" s="41">
        <v>0.11199999999999999</v>
      </c>
      <c r="E40" s="41">
        <v>50496.030119999996</v>
      </c>
    </row>
    <row r="41" spans="3:5" x14ac:dyDescent="0.45">
      <c r="C41" s="30" t="s">
        <v>732</v>
      </c>
      <c r="D41" s="41">
        <v>0.17799999999999999</v>
      </c>
      <c r="E41" s="41">
        <v>17600.578979999998</v>
      </c>
    </row>
    <row r="42" spans="3:5" x14ac:dyDescent="0.45">
      <c r="C42" s="30" t="s">
        <v>729</v>
      </c>
      <c r="D42" s="41">
        <v>0.13100000000000001</v>
      </c>
      <c r="E42" s="41">
        <v>14912.039999999999</v>
      </c>
    </row>
    <row r="43" spans="3:5" x14ac:dyDescent="0.45">
      <c r="C43" s="30" t="s">
        <v>730</v>
      </c>
      <c r="D43" s="41">
        <v>0.505</v>
      </c>
      <c r="E43" s="41">
        <v>50963.032080000004</v>
      </c>
    </row>
    <row r="44" spans="3:5" x14ac:dyDescent="0.45">
      <c r="C44" s="30" t="s">
        <v>728</v>
      </c>
      <c r="D44" s="41">
        <v>0.6419999999999999</v>
      </c>
      <c r="E44" s="41">
        <v>77137.044750000001</v>
      </c>
    </row>
    <row r="45" spans="3:5" x14ac:dyDescent="0.45">
      <c r="C45" s="30" t="s">
        <v>1436</v>
      </c>
      <c r="D45" s="41">
        <v>2.0379999999999998</v>
      </c>
      <c r="E45" s="41">
        <v>343553.22859000001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A005-B346-4B38-8D2A-D22238937A74}">
  <sheetPr codeName="Sheet8"/>
  <dimension ref="A1:E23"/>
  <sheetViews>
    <sheetView workbookViewId="0">
      <selection activeCell="C4" sqref="C4"/>
    </sheetView>
  </sheetViews>
  <sheetFormatPr defaultRowHeight="14.25" x14ac:dyDescent="0.45"/>
  <cols>
    <col min="1" max="1" width="22.33203125" bestFit="1" customWidth="1"/>
    <col min="2" max="2" width="14.73046875" bestFit="1" customWidth="1"/>
    <col min="3" max="4" width="6.53125" bestFit="1" customWidth="1"/>
    <col min="5" max="5" width="10.19921875" bestFit="1" customWidth="1"/>
    <col min="6" max="7" width="8.33203125" bestFit="1" customWidth="1"/>
    <col min="8" max="17" width="9.33203125" bestFit="1" customWidth="1"/>
    <col min="18" max="22" width="8.33203125" bestFit="1" customWidth="1"/>
    <col min="23" max="29" width="9.33203125" bestFit="1" customWidth="1"/>
    <col min="30" max="32" width="8.33203125" bestFit="1" customWidth="1"/>
    <col min="33" max="43" width="9.33203125" bestFit="1" customWidth="1"/>
    <col min="44" max="48" width="8.33203125" bestFit="1" customWidth="1"/>
    <col min="49" max="59" width="9.33203125" bestFit="1" customWidth="1"/>
    <col min="60" max="61" width="8.33203125" bestFit="1" customWidth="1"/>
    <col min="62" max="72" width="9.33203125" bestFit="1" customWidth="1"/>
    <col min="73" max="76" width="8.33203125" bestFit="1" customWidth="1"/>
    <col min="77" max="86" width="9.33203125" bestFit="1" customWidth="1"/>
    <col min="87" max="88" width="8.33203125" bestFit="1" customWidth="1"/>
    <col min="89" max="99" width="9.33203125" bestFit="1" customWidth="1"/>
    <col min="100" max="105" width="8.33203125" bestFit="1" customWidth="1"/>
    <col min="106" max="115" width="9.33203125" bestFit="1" customWidth="1"/>
    <col min="116" max="118" width="8.33203125" bestFit="1" customWidth="1"/>
    <col min="119" max="123" width="9.33203125" bestFit="1" customWidth="1"/>
    <col min="124" max="124" width="10.19921875" bestFit="1" customWidth="1"/>
    <col min="125" max="125" width="11.73046875" bestFit="1" customWidth="1"/>
    <col min="126" max="127" width="9.73046875" bestFit="1" customWidth="1"/>
    <col min="128" max="128" width="11.73046875" bestFit="1" customWidth="1"/>
    <col min="129" max="129" width="9.33203125" bestFit="1" customWidth="1"/>
    <col min="130" max="130" width="11.73046875" bestFit="1" customWidth="1"/>
    <col min="131" max="131" width="9.73046875" bestFit="1" customWidth="1"/>
    <col min="132" max="132" width="11.73046875" bestFit="1" customWidth="1"/>
    <col min="133" max="133" width="10.33203125" bestFit="1" customWidth="1"/>
    <col min="134" max="135" width="10.73046875" bestFit="1" customWidth="1"/>
    <col min="136" max="136" width="10.33203125" bestFit="1" customWidth="1"/>
    <col min="137" max="137" width="11.73046875" bestFit="1" customWidth="1"/>
    <col min="138" max="138" width="10.33203125" bestFit="1" customWidth="1"/>
    <col min="139" max="139" width="11.73046875" bestFit="1" customWidth="1"/>
    <col min="140" max="141" width="10.33203125" bestFit="1" customWidth="1"/>
    <col min="142" max="143" width="10.73046875" bestFit="1" customWidth="1"/>
    <col min="144" max="144" width="11.73046875" bestFit="1" customWidth="1"/>
    <col min="145" max="145" width="10.33203125" bestFit="1" customWidth="1"/>
    <col min="146" max="146" width="11.73046875" bestFit="1" customWidth="1"/>
    <col min="147" max="148" width="10.33203125" bestFit="1" customWidth="1"/>
    <col min="149" max="149" width="11.73046875" bestFit="1" customWidth="1"/>
    <col min="150" max="150" width="10.33203125" bestFit="1" customWidth="1"/>
    <col min="151" max="151" width="9.73046875" bestFit="1" customWidth="1"/>
    <col min="152" max="153" width="11.73046875" bestFit="1" customWidth="1"/>
    <col min="154" max="156" width="10.73046875" bestFit="1" customWidth="1"/>
    <col min="157" max="157" width="10.33203125" bestFit="1" customWidth="1"/>
    <col min="158" max="159" width="11.73046875" bestFit="1" customWidth="1"/>
    <col min="160" max="160" width="10.73046875" bestFit="1" customWidth="1"/>
    <col min="161" max="163" width="11.73046875" bestFit="1" customWidth="1"/>
    <col min="164" max="164" width="10.73046875" bestFit="1" customWidth="1"/>
    <col min="165" max="169" width="11.73046875" bestFit="1" customWidth="1"/>
    <col min="170" max="170" width="8.73046875" bestFit="1" customWidth="1"/>
    <col min="171" max="171" width="9.73046875" bestFit="1" customWidth="1"/>
    <col min="172" max="174" width="10.73046875" bestFit="1" customWidth="1"/>
    <col min="175" max="175" width="9.73046875" bestFit="1" customWidth="1"/>
    <col min="176" max="176" width="11.73046875" bestFit="1" customWidth="1"/>
    <col min="177" max="177" width="9.33203125" bestFit="1" customWidth="1"/>
    <col min="178" max="179" width="10.73046875" bestFit="1" customWidth="1"/>
    <col min="180" max="180" width="11.73046875" bestFit="1" customWidth="1"/>
    <col min="181" max="181" width="9.33203125" bestFit="1" customWidth="1"/>
    <col min="182" max="184" width="11.73046875" bestFit="1" customWidth="1"/>
    <col min="185" max="185" width="10.73046875" bestFit="1" customWidth="1"/>
    <col min="186" max="187" width="11.73046875" bestFit="1" customWidth="1"/>
    <col min="188" max="189" width="9.73046875" bestFit="1" customWidth="1"/>
    <col min="190" max="190" width="10.73046875" bestFit="1" customWidth="1"/>
    <col min="191" max="192" width="11.73046875" bestFit="1" customWidth="1"/>
    <col min="193" max="194" width="9.33203125" bestFit="1" customWidth="1"/>
    <col min="195" max="195" width="10.73046875" bestFit="1" customWidth="1"/>
    <col min="196" max="196" width="9.73046875" bestFit="1" customWidth="1"/>
    <col min="197" max="197" width="10.73046875" bestFit="1" customWidth="1"/>
    <col min="198" max="198" width="11.73046875" bestFit="1" customWidth="1"/>
    <col min="199" max="200" width="10.73046875" bestFit="1" customWidth="1"/>
    <col min="201" max="202" width="11.73046875" bestFit="1" customWidth="1"/>
    <col min="203" max="203" width="10.73046875" bestFit="1" customWidth="1"/>
    <col min="204" max="204" width="11.73046875" bestFit="1" customWidth="1"/>
    <col min="205" max="206" width="9.73046875" bestFit="1" customWidth="1"/>
    <col min="207" max="208" width="10.73046875" bestFit="1" customWidth="1"/>
    <col min="209" max="209" width="11.73046875" bestFit="1" customWidth="1"/>
    <col min="210" max="210" width="9.33203125" bestFit="1" customWidth="1"/>
    <col min="211" max="212" width="9.73046875" bestFit="1" customWidth="1"/>
    <col min="213" max="214" width="11.73046875" bestFit="1" customWidth="1"/>
    <col min="215" max="215" width="8.73046875" bestFit="1" customWidth="1"/>
    <col min="216" max="216" width="11.73046875" bestFit="1" customWidth="1"/>
    <col min="217" max="217" width="10.73046875" bestFit="1" customWidth="1"/>
    <col min="218" max="219" width="11.73046875" bestFit="1" customWidth="1"/>
    <col min="220" max="220" width="10.73046875" bestFit="1" customWidth="1"/>
    <col min="221" max="221" width="9.33203125" bestFit="1" customWidth="1"/>
    <col min="222" max="222" width="9.73046875" bestFit="1" customWidth="1"/>
    <col min="223" max="223" width="9.33203125" bestFit="1" customWidth="1"/>
    <col min="224" max="225" width="10.73046875" bestFit="1" customWidth="1"/>
    <col min="226" max="227" width="11.73046875" bestFit="1" customWidth="1"/>
    <col min="228" max="228" width="8.73046875" bestFit="1" customWidth="1"/>
    <col min="229" max="229" width="10.73046875" bestFit="1" customWidth="1"/>
    <col min="230" max="230" width="9.73046875" bestFit="1" customWidth="1"/>
    <col min="231" max="231" width="10.73046875" bestFit="1" customWidth="1"/>
    <col min="232" max="232" width="9.33203125" bestFit="1" customWidth="1"/>
    <col min="233" max="234" width="11.73046875" bestFit="1" customWidth="1"/>
    <col min="235" max="235" width="9.73046875" bestFit="1" customWidth="1"/>
    <col min="236" max="236" width="11.73046875" bestFit="1" customWidth="1"/>
    <col min="237" max="237" width="10.73046875" bestFit="1" customWidth="1"/>
    <col min="238" max="239" width="11.73046875" bestFit="1" customWidth="1"/>
    <col min="240" max="240" width="9.33203125" bestFit="1" customWidth="1"/>
    <col min="241" max="241" width="11.73046875" bestFit="1" customWidth="1"/>
    <col min="242" max="243" width="9.73046875" bestFit="1" customWidth="1"/>
    <col min="244" max="245" width="11.73046875" bestFit="1" customWidth="1"/>
    <col min="246" max="246" width="10.73046875" bestFit="1" customWidth="1"/>
    <col min="247" max="249" width="11.73046875" bestFit="1" customWidth="1"/>
    <col min="250" max="250" width="10.73046875" bestFit="1" customWidth="1"/>
    <col min="251" max="251" width="8.73046875" bestFit="1" customWidth="1"/>
    <col min="252" max="252" width="11.73046875" bestFit="1" customWidth="1"/>
    <col min="253" max="253" width="9.33203125" bestFit="1" customWidth="1"/>
    <col min="254" max="254" width="10.73046875" bestFit="1" customWidth="1"/>
    <col min="255" max="255" width="11.73046875" bestFit="1" customWidth="1"/>
    <col min="256" max="256" width="9.73046875" bestFit="1" customWidth="1"/>
    <col min="257" max="258" width="10.73046875" bestFit="1" customWidth="1"/>
    <col min="259" max="259" width="11.73046875" bestFit="1" customWidth="1"/>
    <col min="260" max="260" width="9.33203125" bestFit="1" customWidth="1"/>
    <col min="261" max="261" width="11.73046875" bestFit="1" customWidth="1"/>
    <col min="262" max="262" width="10.73046875" bestFit="1" customWidth="1"/>
    <col min="263" max="263" width="11.73046875" bestFit="1" customWidth="1"/>
    <col min="264" max="264" width="10.73046875" bestFit="1" customWidth="1"/>
    <col min="265" max="265" width="9.33203125" bestFit="1" customWidth="1"/>
    <col min="266" max="267" width="11.73046875" bestFit="1" customWidth="1"/>
    <col min="268" max="268" width="9.73046875" bestFit="1" customWidth="1"/>
    <col min="269" max="272" width="11.73046875" bestFit="1" customWidth="1"/>
    <col min="273" max="273" width="9.73046875" bestFit="1" customWidth="1"/>
    <col min="274" max="276" width="10.73046875" bestFit="1" customWidth="1"/>
    <col min="277" max="278" width="9.73046875" bestFit="1" customWidth="1"/>
    <col min="279" max="280" width="11.73046875" bestFit="1" customWidth="1"/>
    <col min="281" max="281" width="10.73046875" bestFit="1" customWidth="1"/>
    <col min="282" max="283" width="11.73046875" bestFit="1" customWidth="1"/>
    <col min="284" max="284" width="10.73046875" bestFit="1" customWidth="1"/>
    <col min="285" max="285" width="9.33203125" bestFit="1" customWidth="1"/>
    <col min="286" max="286" width="10.73046875" bestFit="1" customWidth="1"/>
    <col min="287" max="287" width="11.73046875" bestFit="1" customWidth="1"/>
    <col min="288" max="291" width="10.73046875" bestFit="1" customWidth="1"/>
    <col min="292" max="292" width="9.73046875" bestFit="1" customWidth="1"/>
    <col min="293" max="293" width="11.73046875" bestFit="1" customWidth="1"/>
    <col min="294" max="294" width="10.73046875" bestFit="1" customWidth="1"/>
    <col min="295" max="303" width="11.73046875" bestFit="1" customWidth="1"/>
    <col min="304" max="304" width="9.33203125" bestFit="1" customWidth="1"/>
    <col min="305" max="305" width="11.73046875" bestFit="1" customWidth="1"/>
    <col min="306" max="306" width="10.73046875" bestFit="1" customWidth="1"/>
    <col min="307" max="308" width="11.73046875" bestFit="1" customWidth="1"/>
    <col min="309" max="309" width="9.73046875" bestFit="1" customWidth="1"/>
    <col min="310" max="311" width="10.73046875" bestFit="1" customWidth="1"/>
    <col min="312" max="313" width="11.73046875" bestFit="1" customWidth="1"/>
    <col min="314" max="316" width="10.33203125" bestFit="1" customWidth="1"/>
    <col min="317" max="317" width="11.73046875" bestFit="1" customWidth="1"/>
    <col min="318" max="319" width="10.73046875" bestFit="1" customWidth="1"/>
    <col min="320" max="320" width="10.33203125" bestFit="1" customWidth="1"/>
    <col min="321" max="321" width="10.73046875" bestFit="1" customWidth="1"/>
    <col min="322" max="323" width="10.33203125" bestFit="1" customWidth="1"/>
    <col min="324" max="327" width="11.73046875" bestFit="1" customWidth="1"/>
    <col min="328" max="329" width="9.73046875" bestFit="1" customWidth="1"/>
    <col min="330" max="330" width="9.33203125" bestFit="1" customWidth="1"/>
    <col min="331" max="331" width="10.73046875" bestFit="1" customWidth="1"/>
    <col min="332" max="333" width="10.33203125" bestFit="1" customWidth="1"/>
    <col min="334" max="334" width="11.73046875" bestFit="1" customWidth="1"/>
    <col min="335" max="336" width="10.73046875" bestFit="1" customWidth="1"/>
    <col min="337" max="337" width="10.33203125" bestFit="1" customWidth="1"/>
    <col min="338" max="339" width="10.73046875" bestFit="1" customWidth="1"/>
    <col min="340" max="340" width="9.73046875" bestFit="1" customWidth="1"/>
    <col min="341" max="341" width="9.33203125" bestFit="1" customWidth="1"/>
    <col min="342" max="343" width="10.73046875" bestFit="1" customWidth="1"/>
    <col min="344" max="345" width="11.73046875" bestFit="1" customWidth="1"/>
    <col min="346" max="349" width="10.73046875" bestFit="1" customWidth="1"/>
    <col min="350" max="350" width="11.73046875" bestFit="1" customWidth="1"/>
    <col min="351" max="351" width="10.33203125" bestFit="1" customWidth="1"/>
    <col min="352" max="352" width="10.73046875" bestFit="1" customWidth="1"/>
    <col min="353" max="353" width="11.73046875" bestFit="1" customWidth="1"/>
    <col min="354" max="354" width="10.33203125" bestFit="1" customWidth="1"/>
    <col min="355" max="355" width="10.73046875" bestFit="1" customWidth="1"/>
    <col min="356" max="357" width="8.73046875" bestFit="1" customWidth="1"/>
    <col min="358" max="360" width="10.73046875" bestFit="1" customWidth="1"/>
    <col min="361" max="361" width="9.73046875" bestFit="1" customWidth="1"/>
    <col min="362" max="362" width="10.73046875" bestFit="1" customWidth="1"/>
    <col min="363" max="364" width="9.73046875" bestFit="1" customWidth="1"/>
    <col min="365" max="365" width="11.73046875" bestFit="1" customWidth="1"/>
    <col min="366" max="366" width="10.73046875" bestFit="1" customWidth="1"/>
    <col min="367" max="368" width="9.33203125" bestFit="1" customWidth="1"/>
    <col min="369" max="369" width="9.73046875" bestFit="1" customWidth="1"/>
    <col min="370" max="370" width="8.73046875" bestFit="1" customWidth="1"/>
    <col min="371" max="371" width="10.73046875" bestFit="1" customWidth="1"/>
    <col min="372" max="372" width="11.73046875" bestFit="1" customWidth="1"/>
    <col min="373" max="373" width="10.73046875" bestFit="1" customWidth="1"/>
    <col min="374" max="374" width="11.73046875" bestFit="1" customWidth="1"/>
    <col min="375" max="375" width="10.73046875" bestFit="1" customWidth="1"/>
    <col min="376" max="376" width="11.73046875" bestFit="1" customWidth="1"/>
    <col min="377" max="378" width="10.73046875" bestFit="1" customWidth="1"/>
    <col min="379" max="379" width="11.73046875" bestFit="1" customWidth="1"/>
    <col min="380" max="381" width="9.73046875" bestFit="1" customWidth="1"/>
    <col min="382" max="382" width="10.73046875" bestFit="1" customWidth="1"/>
    <col min="383" max="383" width="8.73046875" bestFit="1" customWidth="1"/>
    <col min="384" max="384" width="10.73046875" bestFit="1" customWidth="1"/>
    <col min="385" max="387" width="11.73046875" bestFit="1" customWidth="1"/>
    <col min="388" max="388" width="10.73046875" bestFit="1" customWidth="1"/>
    <col min="389" max="390" width="11.73046875" bestFit="1" customWidth="1"/>
    <col min="391" max="391" width="10.73046875" bestFit="1" customWidth="1"/>
    <col min="392" max="392" width="11.73046875" bestFit="1" customWidth="1"/>
    <col min="393" max="394" width="10.73046875" bestFit="1" customWidth="1"/>
    <col min="395" max="395" width="9.33203125" bestFit="1" customWidth="1"/>
    <col min="396" max="396" width="9.73046875" bestFit="1" customWidth="1"/>
    <col min="397" max="397" width="10.73046875" bestFit="1" customWidth="1"/>
    <col min="398" max="399" width="11.73046875" bestFit="1" customWidth="1"/>
    <col min="400" max="400" width="10.73046875" bestFit="1" customWidth="1"/>
    <col min="401" max="401" width="9.73046875" bestFit="1" customWidth="1"/>
    <col min="402" max="402" width="9.33203125" bestFit="1" customWidth="1"/>
    <col min="403" max="403" width="9.73046875" bestFit="1" customWidth="1"/>
    <col min="404" max="404" width="10.73046875" bestFit="1" customWidth="1"/>
    <col min="405" max="405" width="9.33203125" bestFit="1" customWidth="1"/>
    <col min="406" max="407" width="11.73046875" bestFit="1" customWidth="1"/>
    <col min="408" max="409" width="10.73046875" bestFit="1" customWidth="1"/>
    <col min="410" max="411" width="11.73046875" bestFit="1" customWidth="1"/>
    <col min="412" max="413" width="9.73046875" bestFit="1" customWidth="1"/>
    <col min="414" max="415" width="11.73046875" bestFit="1" customWidth="1"/>
    <col min="416" max="417" width="9.73046875" bestFit="1" customWidth="1"/>
    <col min="418" max="418" width="10.73046875" bestFit="1" customWidth="1"/>
    <col min="419" max="419" width="11.73046875" bestFit="1" customWidth="1"/>
    <col min="420" max="420" width="10.73046875" bestFit="1" customWidth="1"/>
    <col min="421" max="425" width="11.73046875" bestFit="1" customWidth="1"/>
    <col min="426" max="427" width="9.73046875" bestFit="1" customWidth="1"/>
    <col min="428" max="428" width="11.73046875" bestFit="1" customWidth="1"/>
    <col min="429" max="429" width="9.73046875" bestFit="1" customWidth="1"/>
    <col min="430" max="430" width="11.73046875" bestFit="1" customWidth="1"/>
    <col min="431" max="431" width="10.73046875" bestFit="1" customWidth="1"/>
    <col min="432" max="432" width="11.73046875" bestFit="1" customWidth="1"/>
    <col min="433" max="434" width="9.73046875" bestFit="1" customWidth="1"/>
    <col min="435" max="435" width="11.73046875" bestFit="1" customWidth="1"/>
    <col min="436" max="436" width="10.73046875" bestFit="1" customWidth="1"/>
    <col min="437" max="439" width="11.73046875" bestFit="1" customWidth="1"/>
    <col min="440" max="440" width="9.73046875" bestFit="1" customWidth="1"/>
    <col min="441" max="441" width="11.73046875" bestFit="1" customWidth="1"/>
    <col min="442" max="442" width="9.73046875" bestFit="1" customWidth="1"/>
    <col min="443" max="443" width="10.73046875" bestFit="1" customWidth="1"/>
    <col min="444" max="446" width="11.73046875" bestFit="1" customWidth="1"/>
    <col min="447" max="448" width="10.73046875" bestFit="1" customWidth="1"/>
    <col min="449" max="449" width="11.73046875" bestFit="1" customWidth="1"/>
    <col min="450" max="451" width="10.73046875" bestFit="1" customWidth="1"/>
    <col min="452" max="453" width="11.73046875" bestFit="1" customWidth="1"/>
    <col min="454" max="454" width="10.73046875" bestFit="1" customWidth="1"/>
    <col min="455" max="455" width="11.73046875" bestFit="1" customWidth="1"/>
    <col min="456" max="457" width="10.73046875" bestFit="1" customWidth="1"/>
    <col min="458" max="458" width="11.73046875" bestFit="1" customWidth="1"/>
    <col min="459" max="459" width="9.73046875" bestFit="1" customWidth="1"/>
    <col min="460" max="460" width="10.73046875" bestFit="1" customWidth="1"/>
    <col min="461" max="461" width="9.33203125" bestFit="1" customWidth="1"/>
    <col min="462" max="463" width="11.73046875" bestFit="1" customWidth="1"/>
    <col min="464" max="464" width="10.73046875" bestFit="1" customWidth="1"/>
    <col min="465" max="465" width="11.73046875" bestFit="1" customWidth="1"/>
    <col min="466" max="466" width="9.73046875" bestFit="1" customWidth="1"/>
    <col min="467" max="467" width="10.73046875" bestFit="1" customWidth="1"/>
    <col min="468" max="468" width="8.33203125" bestFit="1" customWidth="1"/>
    <col min="469" max="470" width="11.73046875" bestFit="1" customWidth="1"/>
    <col min="471" max="471" width="10.73046875" bestFit="1" customWidth="1"/>
    <col min="472" max="472" width="9.73046875" bestFit="1" customWidth="1"/>
    <col min="473" max="476" width="11.73046875" bestFit="1" customWidth="1"/>
  </cols>
  <sheetData>
    <row r="1" spans="1:5" x14ac:dyDescent="0.45">
      <c r="A1" s="29" t="s">
        <v>9</v>
      </c>
      <c r="B1" t="s" vm="1">
        <v>1439</v>
      </c>
    </row>
    <row r="3" spans="1:5" x14ac:dyDescent="0.45">
      <c r="A3" s="29" t="s">
        <v>1444</v>
      </c>
      <c r="B3" s="36" t="s">
        <v>1438</v>
      </c>
    </row>
    <row r="4" spans="1:5" x14ac:dyDescent="0.45">
      <c r="B4" t="s">
        <v>1440</v>
      </c>
      <c r="C4" t="s">
        <v>1441</v>
      </c>
      <c r="D4" t="s">
        <v>1442</v>
      </c>
      <c r="E4" t="s">
        <v>1436</v>
      </c>
    </row>
    <row r="7" spans="1:5" x14ac:dyDescent="0.45">
      <c r="A7" s="29" t="s">
        <v>1435</v>
      </c>
    </row>
    <row r="8" spans="1:5" x14ac:dyDescent="0.45">
      <c r="A8" s="39" t="s">
        <v>720</v>
      </c>
      <c r="B8" s="40">
        <v>19952.535860500004</v>
      </c>
      <c r="C8" s="40">
        <v>14686.919110000001</v>
      </c>
      <c r="D8" s="40">
        <v>31385.549090909088</v>
      </c>
      <c r="E8" s="40">
        <v>20835.797084468079</v>
      </c>
    </row>
    <row r="9" spans="1:5" x14ac:dyDescent="0.45">
      <c r="A9" s="30" t="s">
        <v>717</v>
      </c>
      <c r="B9" s="4">
        <v>16703.326744705882</v>
      </c>
      <c r="C9" s="4">
        <v>21126.247869473686</v>
      </c>
      <c r="D9" s="4">
        <v>17011.521873076923</v>
      </c>
      <c r="E9" s="4">
        <v>18500.103031224491</v>
      </c>
    </row>
    <row r="10" spans="1:5" x14ac:dyDescent="0.45">
      <c r="A10" s="30" t="s">
        <v>712</v>
      </c>
      <c r="B10" s="4">
        <v>20562.137950769233</v>
      </c>
      <c r="C10" s="4">
        <v>22026.334395833332</v>
      </c>
      <c r="D10" s="4">
        <v>12790.671150833334</v>
      </c>
      <c r="E10" s="4">
        <v>18516.536754594592</v>
      </c>
    </row>
    <row r="11" spans="1:5" x14ac:dyDescent="0.45">
      <c r="A11" s="37" t="s">
        <v>726</v>
      </c>
      <c r="B11" s="38">
        <v>15955.688748666666</v>
      </c>
      <c r="C11" s="38">
        <v>17075.38858875</v>
      </c>
      <c r="D11" s="38">
        <v>8940.8497400000015</v>
      </c>
      <c r="E11" s="38">
        <v>15134.934127105262</v>
      </c>
    </row>
    <row r="12" spans="1:5" x14ac:dyDescent="0.45">
      <c r="A12" s="30" t="s">
        <v>718</v>
      </c>
      <c r="B12" s="4">
        <v>16099.846457500002</v>
      </c>
      <c r="C12" s="4">
        <v>16029.106868571431</v>
      </c>
      <c r="D12" s="4">
        <v>15780.098359999998</v>
      </c>
      <c r="E12" s="4">
        <v>15995.483545000001</v>
      </c>
    </row>
    <row r="13" spans="1:5" x14ac:dyDescent="0.45">
      <c r="A13" s="30" t="s">
        <v>721</v>
      </c>
      <c r="B13" s="4">
        <v>9885.5049586666664</v>
      </c>
      <c r="C13" s="4">
        <v>19108.940133636366</v>
      </c>
      <c r="D13" s="4">
        <v>18898.314625999999</v>
      </c>
      <c r="E13" s="4">
        <v>16387.576475192305</v>
      </c>
    </row>
    <row r="14" spans="1:5" x14ac:dyDescent="0.45">
      <c r="A14" s="30" t="s">
        <v>715</v>
      </c>
      <c r="B14" s="4">
        <v>15497.751957500001</v>
      </c>
      <c r="C14" s="4">
        <v>22838.391464615383</v>
      </c>
      <c r="D14" s="4">
        <v>12516.888615</v>
      </c>
      <c r="E14" s="4">
        <v>17614.515833870973</v>
      </c>
    </row>
    <row r="15" spans="1:5" x14ac:dyDescent="0.45">
      <c r="A15" s="30" t="s">
        <v>722</v>
      </c>
      <c r="B15" s="4">
        <v>13043.48516</v>
      </c>
      <c r="C15" s="4">
        <v>15561.27033736842</v>
      </c>
      <c r="D15" s="4">
        <v>20902.757782500004</v>
      </c>
      <c r="E15" s="4">
        <v>16900.958056222222</v>
      </c>
    </row>
    <row r="16" spans="1:5" x14ac:dyDescent="0.45">
      <c r="A16" s="37" t="s">
        <v>714</v>
      </c>
      <c r="B16" s="38">
        <v>13552.366968666667</v>
      </c>
      <c r="C16" s="38">
        <v>14293.251745714284</v>
      </c>
      <c r="D16" s="38">
        <v>16055.301796999998</v>
      </c>
      <c r="E16" s="38">
        <v>14460.103767692306</v>
      </c>
    </row>
    <row r="17" spans="1:5" x14ac:dyDescent="0.45">
      <c r="A17" s="30" t="s">
        <v>713</v>
      </c>
      <c r="B17" s="4">
        <v>15028.031992272729</v>
      </c>
      <c r="C17" s="4">
        <v>16158.034356666667</v>
      </c>
      <c r="D17" s="4">
        <v>18820.904908181823</v>
      </c>
      <c r="E17" s="4">
        <v>16244.926985098033</v>
      </c>
    </row>
    <row r="18" spans="1:5" x14ac:dyDescent="0.45">
      <c r="A18" s="39" t="s">
        <v>723</v>
      </c>
      <c r="B18" s="40">
        <v>22401.647144375005</v>
      </c>
      <c r="C18" s="40">
        <v>18414.398193333334</v>
      </c>
      <c r="D18" s="40">
        <v>19165.673851818185</v>
      </c>
      <c r="E18" s="40">
        <v>20015.731870222222</v>
      </c>
    </row>
    <row r="19" spans="1:5" x14ac:dyDescent="0.45">
      <c r="A19" s="30" t="s">
        <v>716</v>
      </c>
      <c r="B19" s="4">
        <v>17554.563942222219</v>
      </c>
      <c r="C19" s="4">
        <v>22063.058518666669</v>
      </c>
      <c r="D19" s="4">
        <v>15262.818422142856</v>
      </c>
      <c r="E19" s="4">
        <v>18310.797588297868</v>
      </c>
    </row>
    <row r="20" spans="1:5" x14ac:dyDescent="0.45">
      <c r="A20" s="39" t="s">
        <v>724</v>
      </c>
      <c r="B20" s="40">
        <v>21382.080872222221</v>
      </c>
      <c r="C20" s="40">
        <v>22281.130107222223</v>
      </c>
      <c r="D20" s="40">
        <v>15030.09916</v>
      </c>
      <c r="E20" s="40">
        <v>20131.228907291657</v>
      </c>
    </row>
    <row r="21" spans="1:5" x14ac:dyDescent="0.45">
      <c r="A21" s="37" t="s">
        <v>725</v>
      </c>
      <c r="B21" s="38">
        <v>11610.225390714286</v>
      </c>
      <c r="C21" s="38">
        <v>12445.624155555555</v>
      </c>
      <c r="D21" s="38">
        <v>12641.262635555555</v>
      </c>
      <c r="E21" s="38">
        <v>12135.1605184375</v>
      </c>
    </row>
    <row r="22" spans="1:5" x14ac:dyDescent="0.45">
      <c r="A22" s="30" t="s">
        <v>719</v>
      </c>
      <c r="B22" s="4">
        <v>12387.544046153847</v>
      </c>
      <c r="C22" s="4">
        <v>25868.328056666669</v>
      </c>
      <c r="D22" s="4">
        <v>10962.433721111111</v>
      </c>
      <c r="E22" s="4">
        <v>17506.078295675678</v>
      </c>
    </row>
    <row r="23" spans="1:5" x14ac:dyDescent="0.45">
      <c r="A23" s="30" t="s">
        <v>1436</v>
      </c>
      <c r="B23" s="4">
        <v>16381.935367212394</v>
      </c>
      <c r="C23" s="4">
        <v>18763.571925630244</v>
      </c>
      <c r="D23" s="4">
        <v>16884.956206250004</v>
      </c>
      <c r="E23" s="4">
        <v>17412.531889145564</v>
      </c>
    </row>
  </sheetData>
  <conditionalFormatting pivot="1" sqref="E8:E23">
    <cfRule type="cellIs" dxfId="9" priority="3" operator="greaterThan">
      <formula>20000</formula>
    </cfRule>
  </conditionalFormatting>
  <conditionalFormatting pivot="1" sqref="E8:E23">
    <cfRule type="cellIs" dxfId="8" priority="2" operator="greaterThan">
      <formula>20000</formula>
    </cfRule>
  </conditionalFormatting>
  <conditionalFormatting pivot="1" sqref="E8:E23">
    <cfRule type="cellIs" dxfId="7" priority="1" operator="lessThan">
      <formula>15500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83D01-8C96-420A-BD20-0B63521E488E}">
  <dimension ref="A1"/>
  <sheetViews>
    <sheetView workbookViewId="0">
      <selection sqref="A1:XFD1048576"/>
    </sheetView>
  </sheetViews>
  <sheetFormatPr defaultRowHeight="14.25" x14ac:dyDescent="0.4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ECFE0-A33B-488C-B3CC-1E97771667D9}">
  <sheetPr codeName="Sheet7"/>
  <dimension ref="A1:O635"/>
  <sheetViews>
    <sheetView workbookViewId="0">
      <pane ySplit="1" topLeftCell="A580" activePane="bottomLeft" state="frozen"/>
      <selection pane="bottomLeft" activeCell="E600" sqref="E600"/>
    </sheetView>
  </sheetViews>
  <sheetFormatPr defaultRowHeight="14.25" x14ac:dyDescent="0.45"/>
  <cols>
    <col min="1" max="1" width="15.53125" bestFit="1" customWidth="1"/>
    <col min="2" max="2" width="16.6640625" style="33" customWidth="1"/>
    <col min="3" max="3" width="15.59765625" style="35" customWidth="1"/>
    <col min="4" max="4" width="15.59765625" style="28" customWidth="1"/>
    <col min="5" max="5" width="13.06640625" style="26" customWidth="1"/>
    <col min="6" max="6" width="13.9296875" style="5" bestFit="1" customWidth="1"/>
    <col min="7" max="7" width="9.53125" bestFit="1" customWidth="1"/>
    <col min="8" max="8" width="7.73046875" style="4" bestFit="1" customWidth="1"/>
    <col min="9" max="9" width="8.1328125" style="4" bestFit="1" customWidth="1"/>
    <col min="10" max="10" width="10.33203125" style="7" bestFit="1" customWidth="1"/>
    <col min="11" max="11" width="7.86328125" style="4" bestFit="1" customWidth="1"/>
    <col min="12" max="12" width="12.9296875" style="4" bestFit="1" customWidth="1"/>
    <col min="13" max="13" width="12.06640625" style="4" bestFit="1" customWidth="1"/>
    <col min="14" max="14" width="10.265625" bestFit="1" customWidth="1"/>
    <col min="15" max="15" width="9.46484375" style="10" bestFit="1" customWidth="1"/>
  </cols>
  <sheetData>
    <row r="1" spans="1:15" x14ac:dyDescent="0.45">
      <c r="A1" s="13" t="s">
        <v>1422</v>
      </c>
      <c r="B1" s="31" t="s">
        <v>1423</v>
      </c>
      <c r="C1" s="34" t="s">
        <v>1424</v>
      </c>
      <c r="D1" s="27" t="s">
        <v>1434</v>
      </c>
      <c r="E1" s="25" t="s">
        <v>8</v>
      </c>
      <c r="F1" s="17" t="s">
        <v>9</v>
      </c>
      <c r="G1" s="13" t="s">
        <v>10</v>
      </c>
      <c r="H1" s="3" t="s">
        <v>11</v>
      </c>
      <c r="I1" s="3" t="s">
        <v>12</v>
      </c>
      <c r="J1" s="6" t="s">
        <v>13</v>
      </c>
      <c r="K1" s="3" t="s">
        <v>14</v>
      </c>
      <c r="L1" s="3" t="s">
        <v>1427</v>
      </c>
      <c r="M1" s="3" t="s">
        <v>1428</v>
      </c>
      <c r="N1" s="3" t="s">
        <v>1429</v>
      </c>
      <c r="O1" s="9" t="s">
        <v>1430</v>
      </c>
    </row>
    <row r="2" spans="1:15" x14ac:dyDescent="0.45">
      <c r="A2" t="s">
        <v>15</v>
      </c>
      <c r="B2" s="32">
        <v>45362</v>
      </c>
      <c r="C2" s="32">
        <v>45388</v>
      </c>
      <c r="D2" s="28" t="str">
        <f>IF(AND(MONTH(B2)&gt;=1,MONTH(B2)&lt;=3),"QUARTER 1",IF(AND(MONTH(B2)&gt;=4,MONTH(B2)&lt;=6),"QUARTER 2",IF(AND(MONTH(B2)&gt;=7,MONTH(B2)&lt;=9),"QUARTER 3",IF(AND(MONTH(B2)&gt;=10,MONTH(B2)&lt;=12),"QUARTER 4"))))</f>
        <v>QUARTER 1</v>
      </c>
      <c r="E2" s="5" t="s">
        <v>712</v>
      </c>
      <c r="F2" s="5" t="s">
        <v>727</v>
      </c>
      <c r="G2" t="s">
        <v>734</v>
      </c>
      <c r="H2" s="4">
        <v>279.24</v>
      </c>
      <c r="I2" s="4">
        <v>608.9</v>
      </c>
      <c r="J2" s="7">
        <v>0.112</v>
      </c>
      <c r="K2" s="4">
        <v>9</v>
      </c>
      <c r="L2" s="4">
        <f>(Calculations!I2*Calculations!K2*(1-Calculations!J2))</f>
        <v>4866.3287999999993</v>
      </c>
      <c r="M2" s="4">
        <f>(H2*K2)</f>
        <v>2513.16</v>
      </c>
      <c r="N2" s="4">
        <f>(L2-Calculations!M2)</f>
        <v>2353.1687999999995</v>
      </c>
      <c r="O2" s="10">
        <f>(N2/L2)*100</f>
        <v>48.356140670149536</v>
      </c>
    </row>
    <row r="3" spans="1:15" x14ac:dyDescent="0.45">
      <c r="A3" t="s">
        <v>16</v>
      </c>
      <c r="B3" s="33">
        <v>45587</v>
      </c>
      <c r="C3" s="35">
        <v>45588</v>
      </c>
      <c r="D3" s="28" t="str">
        <f t="shared" ref="D3:D66" si="0">IF(AND(MONTH(B3)&gt;=1,MONTH(B3)&lt;=3),"QUARTER 1",IF(AND(MONTH(B3)&gt;=4,MONTH(B3)&lt;=6),"QUARTER 2",IF(AND(MONTH(B3)&gt;=7,MONTH(B3)&lt;=9),"QUARTER 3",IF(AND(MONTH(B3)&gt;=10,MONTH(B3)&lt;=12),"QUARTER 4"))))</f>
        <v>QUARTER 4</v>
      </c>
      <c r="E3" s="5" t="s">
        <v>713</v>
      </c>
      <c r="F3" s="5" t="s">
        <v>728</v>
      </c>
      <c r="G3" t="s">
        <v>735</v>
      </c>
      <c r="H3" s="4">
        <v>1084.3900000000001</v>
      </c>
      <c r="I3" s="4">
        <v>759.33</v>
      </c>
      <c r="J3" s="7">
        <v>0.23699999999999999</v>
      </c>
      <c r="K3" s="4">
        <v>31</v>
      </c>
      <c r="L3" s="4">
        <f>(Calculations!I3*Calculations!K3*(1-Calculations!J3))</f>
        <v>17960.432489999999</v>
      </c>
      <c r="M3" s="4">
        <f t="shared" ref="M3:M66" si="1">(H3*K3)</f>
        <v>33616.090000000004</v>
      </c>
      <c r="N3" s="4">
        <f>(L3-Calculations!M3)</f>
        <v>-15655.657510000005</v>
      </c>
      <c r="O3" s="10">
        <f t="shared" ref="O3:O66" si="2">(N3/L3)*100</f>
        <v>-87.167486187856298</v>
      </c>
    </row>
    <row r="4" spans="1:15" x14ac:dyDescent="0.45">
      <c r="A4" t="s">
        <v>17</v>
      </c>
      <c r="B4" s="32">
        <v>44985</v>
      </c>
      <c r="C4" s="32">
        <v>45010</v>
      </c>
      <c r="D4" s="28" t="str">
        <f t="shared" si="0"/>
        <v>QUARTER 1</v>
      </c>
      <c r="E4" s="5" t="s">
        <v>714</v>
      </c>
      <c r="F4" s="5" t="s">
        <v>729</v>
      </c>
      <c r="G4" t="s">
        <v>736</v>
      </c>
      <c r="H4" s="4">
        <v>1460.76</v>
      </c>
      <c r="I4" s="4">
        <v>1430</v>
      </c>
      <c r="J4" s="7">
        <v>0.13100000000000001</v>
      </c>
      <c r="K4" s="4">
        <v>12</v>
      </c>
      <c r="L4" s="4">
        <f>(Calculations!I4*Calculations!K4*(1-Calculations!J4))</f>
        <v>14912.039999999999</v>
      </c>
      <c r="M4" s="4">
        <f t="shared" si="1"/>
        <v>17529.12</v>
      </c>
      <c r="N4" s="4">
        <f>(L4-Calculations!M4)</f>
        <v>-2617.08</v>
      </c>
      <c r="O4" s="10">
        <f t="shared" si="2"/>
        <v>-17.550113867720313</v>
      </c>
    </row>
    <row r="5" spans="1:15" x14ac:dyDescent="0.45">
      <c r="A5" t="s">
        <v>18</v>
      </c>
      <c r="B5" s="32">
        <v>45745</v>
      </c>
      <c r="C5" s="32">
        <v>45749</v>
      </c>
      <c r="D5" s="28" t="str">
        <f t="shared" si="0"/>
        <v>QUARTER 1</v>
      </c>
      <c r="E5" s="5" t="s">
        <v>715</v>
      </c>
      <c r="F5" s="5" t="s">
        <v>730</v>
      </c>
      <c r="G5" t="s">
        <v>737</v>
      </c>
      <c r="H5" s="4">
        <v>259.93</v>
      </c>
      <c r="I5" s="4">
        <v>255.94</v>
      </c>
      <c r="J5" s="7">
        <v>7.1999999999999995E-2</v>
      </c>
      <c r="K5" s="4">
        <v>22</v>
      </c>
      <c r="L5" s="4">
        <f>(Calculations!I5*Calculations!K5*(1-Calculations!J5))</f>
        <v>5225.2710400000005</v>
      </c>
      <c r="M5" s="4">
        <f t="shared" si="1"/>
        <v>5718.46</v>
      </c>
      <c r="N5" s="4">
        <f>(L5-Calculations!M5)</f>
        <v>-493.1889599999995</v>
      </c>
      <c r="O5" s="10">
        <f t="shared" si="2"/>
        <v>-9.4385335463861306</v>
      </c>
    </row>
    <row r="6" spans="1:15" x14ac:dyDescent="0.45">
      <c r="A6" t="s">
        <v>19</v>
      </c>
      <c r="B6" s="32">
        <v>45266</v>
      </c>
      <c r="C6" s="32">
        <v>45291</v>
      </c>
      <c r="D6" s="28" t="str">
        <f t="shared" si="0"/>
        <v>QUARTER 4</v>
      </c>
      <c r="E6" s="5" t="s">
        <v>716</v>
      </c>
      <c r="F6" s="5" t="s">
        <v>728</v>
      </c>
      <c r="G6" t="s">
        <v>738</v>
      </c>
      <c r="H6" s="4">
        <v>663.03</v>
      </c>
      <c r="I6" s="4">
        <v>813.51</v>
      </c>
      <c r="J6" s="7">
        <v>0.10199999999999999</v>
      </c>
      <c r="K6" s="4">
        <v>15</v>
      </c>
      <c r="L6" s="4">
        <f>(Calculations!I6*Calculations!K6*(1-Calculations!J6))</f>
        <v>10957.9797</v>
      </c>
      <c r="M6" s="4">
        <f t="shared" si="1"/>
        <v>9945.4499999999989</v>
      </c>
      <c r="N6" s="4">
        <f>(L6-Calculations!M6)</f>
        <v>1012.529700000001</v>
      </c>
      <c r="O6" s="10">
        <f t="shared" si="2"/>
        <v>9.2401129379715954</v>
      </c>
    </row>
    <row r="7" spans="1:15" x14ac:dyDescent="0.45">
      <c r="A7" t="s">
        <v>20</v>
      </c>
      <c r="B7" s="32">
        <v>44928</v>
      </c>
      <c r="C7" s="32">
        <v>44931</v>
      </c>
      <c r="D7" s="28" t="str">
        <f t="shared" si="0"/>
        <v>QUARTER 1</v>
      </c>
      <c r="E7" s="5" t="s">
        <v>717</v>
      </c>
      <c r="F7" s="5" t="s">
        <v>731</v>
      </c>
      <c r="G7" t="s">
        <v>1432</v>
      </c>
      <c r="H7" s="4">
        <v>315.87</v>
      </c>
      <c r="I7" s="4">
        <v>591.67999999999995</v>
      </c>
      <c r="J7" s="7">
        <v>0</v>
      </c>
      <c r="K7" s="4">
        <v>7</v>
      </c>
      <c r="L7" s="4">
        <f>(Calculations!I7*Calculations!K7*(1-Calculations!J7))</f>
        <v>4141.7599999999993</v>
      </c>
      <c r="M7" s="4">
        <f t="shared" si="1"/>
        <v>2211.09</v>
      </c>
      <c r="N7" s="4">
        <f>(L7-Calculations!M7)</f>
        <v>1930.6699999999992</v>
      </c>
      <c r="O7" s="10">
        <f t="shared" si="2"/>
        <v>46.614724175229846</v>
      </c>
    </row>
    <row r="8" spans="1:15" x14ac:dyDescent="0.45">
      <c r="A8" t="s">
        <v>21</v>
      </c>
      <c r="B8" s="32">
        <v>45653</v>
      </c>
      <c r="C8" s="32">
        <v>45671</v>
      </c>
      <c r="D8" s="28" t="str">
        <f t="shared" si="0"/>
        <v>QUARTER 4</v>
      </c>
      <c r="E8" s="5" t="s">
        <v>718</v>
      </c>
      <c r="F8" s="5" t="s">
        <v>732</v>
      </c>
      <c r="G8" t="s">
        <v>740</v>
      </c>
      <c r="H8" s="4">
        <v>586.07000000000005</v>
      </c>
      <c r="I8" s="4">
        <v>845.97</v>
      </c>
      <c r="J8" s="7">
        <v>0.14699999999999999</v>
      </c>
      <c r="K8" s="4">
        <v>4</v>
      </c>
      <c r="L8" s="4">
        <f>(Calculations!I8*Calculations!K8*(1-Calculations!J8))</f>
        <v>2886.4496399999998</v>
      </c>
      <c r="M8" s="4">
        <f t="shared" si="1"/>
        <v>2344.2800000000002</v>
      </c>
      <c r="N8" s="4">
        <f>(L8-Calculations!M8)</f>
        <v>542.16963999999962</v>
      </c>
      <c r="O8" s="10">
        <f t="shared" si="2"/>
        <v>18.78327037086293</v>
      </c>
    </row>
    <row r="9" spans="1:15" x14ac:dyDescent="0.45">
      <c r="A9" t="s">
        <v>22</v>
      </c>
      <c r="B9" s="33">
        <v>44939</v>
      </c>
      <c r="C9" s="35">
        <v>44941</v>
      </c>
      <c r="D9" s="28" t="str">
        <f t="shared" si="0"/>
        <v>QUARTER 1</v>
      </c>
      <c r="E9" s="5" t="s">
        <v>719</v>
      </c>
      <c r="F9" s="5" t="s">
        <v>728</v>
      </c>
      <c r="G9" t="s">
        <v>741</v>
      </c>
      <c r="H9" s="4">
        <v>28.38</v>
      </c>
      <c r="I9" s="4">
        <v>47.22</v>
      </c>
      <c r="J9" s="7">
        <v>0.19400000000000001</v>
      </c>
      <c r="K9" s="4">
        <v>18</v>
      </c>
      <c r="L9" s="4">
        <f>(Calculations!I9*Calculations!K9*(1-Calculations!J9))</f>
        <v>685.06776000000002</v>
      </c>
      <c r="M9" s="4">
        <f t="shared" si="1"/>
        <v>510.84</v>
      </c>
      <c r="N9" s="4">
        <f>(L9-Calculations!M9)</f>
        <v>174.22776000000005</v>
      </c>
      <c r="O9" s="10">
        <f t="shared" si="2"/>
        <v>25.432193743871416</v>
      </c>
    </row>
    <row r="10" spans="1:15" x14ac:dyDescent="0.45">
      <c r="A10" t="s">
        <v>23</v>
      </c>
      <c r="B10" s="32">
        <v>45416</v>
      </c>
      <c r="C10" s="32">
        <v>45441</v>
      </c>
      <c r="D10" s="28" t="str">
        <f t="shared" si="0"/>
        <v>QUARTER 2</v>
      </c>
      <c r="E10" s="5" t="s">
        <v>719</v>
      </c>
      <c r="F10" s="5" t="s">
        <v>732</v>
      </c>
      <c r="G10" t="s">
        <v>742</v>
      </c>
      <c r="H10" s="4">
        <v>1295.3399999999999</v>
      </c>
      <c r="I10" s="4">
        <v>2530.81</v>
      </c>
      <c r="J10" s="7">
        <v>3.1E-2</v>
      </c>
      <c r="K10" s="4">
        <v>6</v>
      </c>
      <c r="L10" s="4">
        <f>(Calculations!I10*Calculations!K10*(1-Calculations!J10))</f>
        <v>14714.12934</v>
      </c>
      <c r="M10" s="4">
        <f t="shared" si="1"/>
        <v>7772.0399999999991</v>
      </c>
      <c r="N10" s="4">
        <f>(L10-Calculations!M10)</f>
        <v>6942.0893400000004</v>
      </c>
      <c r="O10" s="10">
        <f t="shared" si="2"/>
        <v>47.17974933880798</v>
      </c>
    </row>
    <row r="11" spans="1:15" x14ac:dyDescent="0.45">
      <c r="A11" t="s">
        <v>24</v>
      </c>
      <c r="B11" s="32">
        <v>45798</v>
      </c>
      <c r="C11" s="32">
        <v>45817</v>
      </c>
      <c r="D11" s="28" t="str">
        <f t="shared" si="0"/>
        <v>QUARTER 2</v>
      </c>
      <c r="E11" s="5" t="s">
        <v>720</v>
      </c>
      <c r="F11" s="5" t="s">
        <v>727</v>
      </c>
      <c r="G11" t="s">
        <v>743</v>
      </c>
      <c r="H11" s="4">
        <v>1331.38</v>
      </c>
      <c r="I11" s="4">
        <v>2309.56</v>
      </c>
      <c r="J11" s="7">
        <v>0.14899999999999999</v>
      </c>
      <c r="K11" s="4">
        <v>31</v>
      </c>
      <c r="L11" s="4">
        <f>(Calculations!I11*Calculations!K11*(1-Calculations!J11))</f>
        <v>60928.502359999999</v>
      </c>
      <c r="M11" s="4">
        <f t="shared" si="1"/>
        <v>41272.780000000006</v>
      </c>
      <c r="N11" s="4">
        <f>(L11-Calculations!M11)</f>
        <v>19655.722359999992</v>
      </c>
      <c r="O11" s="10">
        <f t="shared" si="2"/>
        <v>32.260307735553525</v>
      </c>
    </row>
    <row r="12" spans="1:15" x14ac:dyDescent="0.45">
      <c r="A12" t="s">
        <v>25</v>
      </c>
      <c r="B12" s="32">
        <v>45319</v>
      </c>
      <c r="C12" s="32">
        <v>45331</v>
      </c>
      <c r="D12" s="28" t="str">
        <f t="shared" si="0"/>
        <v>QUARTER 1</v>
      </c>
      <c r="E12" s="5" t="s">
        <v>715</v>
      </c>
      <c r="F12" s="5" t="s">
        <v>733</v>
      </c>
      <c r="G12" t="s">
        <v>744</v>
      </c>
      <c r="H12" s="4">
        <v>644.16999999999996</v>
      </c>
      <c r="I12" s="4">
        <v>700.12</v>
      </c>
      <c r="J12" s="7">
        <v>6.0000000000000001E-3</v>
      </c>
      <c r="K12" s="4">
        <v>23</v>
      </c>
      <c r="L12" s="4">
        <f>(Calculations!I12*Calculations!K12*(1-Calculations!J12))</f>
        <v>16006.14344</v>
      </c>
      <c r="M12" s="4">
        <f t="shared" si="1"/>
        <v>14815.91</v>
      </c>
      <c r="N12" s="4">
        <f>(L12-Calculations!M12)</f>
        <v>1190.23344</v>
      </c>
      <c r="O12" s="10">
        <f t="shared" si="2"/>
        <v>7.4361037964058134</v>
      </c>
    </row>
    <row r="13" spans="1:15" x14ac:dyDescent="0.45">
      <c r="A13" t="s">
        <v>26</v>
      </c>
      <c r="B13" s="32">
        <v>45660</v>
      </c>
      <c r="C13" s="32">
        <v>45680</v>
      </c>
      <c r="D13" s="28" t="str">
        <f t="shared" si="0"/>
        <v>QUARTER 1</v>
      </c>
      <c r="E13" s="5" t="s">
        <v>721</v>
      </c>
      <c r="F13" s="5" t="s">
        <v>730</v>
      </c>
      <c r="G13" t="s">
        <v>745</v>
      </c>
      <c r="H13" s="4">
        <v>908.6</v>
      </c>
      <c r="I13" s="4">
        <v>691.37</v>
      </c>
      <c r="J13" s="7">
        <v>0.25</v>
      </c>
      <c r="K13" s="4">
        <v>20</v>
      </c>
      <c r="L13" s="4">
        <f>(Calculations!I13*Calculations!K13*(1-Calculations!J13))</f>
        <v>10370.549999999999</v>
      </c>
      <c r="M13" s="4">
        <f t="shared" si="1"/>
        <v>18172</v>
      </c>
      <c r="N13" s="4">
        <f>(L13-Calculations!M13)</f>
        <v>-7801.4500000000007</v>
      </c>
      <c r="O13" s="10">
        <f t="shared" si="2"/>
        <v>-75.226964818645115</v>
      </c>
    </row>
    <row r="14" spans="1:15" x14ac:dyDescent="0.45">
      <c r="A14" t="s">
        <v>27</v>
      </c>
      <c r="B14" s="32">
        <v>45722</v>
      </c>
      <c r="C14" s="32">
        <v>45747</v>
      </c>
      <c r="D14" s="28" t="str">
        <f t="shared" si="0"/>
        <v>QUARTER 1</v>
      </c>
      <c r="E14" s="5" t="s">
        <v>713</v>
      </c>
      <c r="F14" s="5" t="s">
        <v>727</v>
      </c>
      <c r="G14" t="s">
        <v>746</v>
      </c>
      <c r="H14" s="4">
        <v>331.57</v>
      </c>
      <c r="I14" s="4">
        <v>548.4</v>
      </c>
      <c r="J14" s="7">
        <v>9.4E-2</v>
      </c>
      <c r="K14" s="4">
        <v>10</v>
      </c>
      <c r="L14" s="4">
        <f>(Calculations!I14*Calculations!K14*(1-Calculations!J14))</f>
        <v>4968.5039999999999</v>
      </c>
      <c r="M14" s="4">
        <f t="shared" si="1"/>
        <v>3315.7</v>
      </c>
      <c r="N14" s="4">
        <f>(L14-Calculations!M14)</f>
        <v>1652.8040000000001</v>
      </c>
      <c r="O14" s="10">
        <f t="shared" si="2"/>
        <v>33.26562683656892</v>
      </c>
    </row>
    <row r="15" spans="1:15" x14ac:dyDescent="0.45">
      <c r="A15" t="s">
        <v>28</v>
      </c>
      <c r="B15" s="32">
        <v>45311</v>
      </c>
      <c r="C15" s="32">
        <v>45335</v>
      </c>
      <c r="D15" s="28" t="str">
        <f t="shared" si="0"/>
        <v>QUARTER 1</v>
      </c>
      <c r="E15" s="5" t="s">
        <v>722</v>
      </c>
      <c r="F15" s="5" t="s">
        <v>728</v>
      </c>
      <c r="G15" t="s">
        <v>747</v>
      </c>
      <c r="H15" s="4">
        <v>643.53</v>
      </c>
      <c r="I15" s="4">
        <v>1439.01</v>
      </c>
      <c r="J15" s="7">
        <v>0</v>
      </c>
      <c r="K15" s="4">
        <v>15</v>
      </c>
      <c r="L15" s="4">
        <f>(Calculations!I15*Calculations!K15*(1-Calculations!J15))</f>
        <v>21585.15</v>
      </c>
      <c r="M15" s="4">
        <f t="shared" si="1"/>
        <v>9652.9499999999989</v>
      </c>
      <c r="N15" s="4">
        <f>(L15-Calculations!M15)</f>
        <v>11932.200000000003</v>
      </c>
      <c r="O15" s="10">
        <f t="shared" si="2"/>
        <v>55.279671440782209</v>
      </c>
    </row>
    <row r="16" spans="1:15" x14ac:dyDescent="0.45">
      <c r="A16" t="s">
        <v>29</v>
      </c>
      <c r="B16" s="32">
        <v>45901</v>
      </c>
      <c r="C16" s="32">
        <v>45930</v>
      </c>
      <c r="D16" s="28" t="str">
        <f t="shared" si="0"/>
        <v>QUARTER 3</v>
      </c>
      <c r="E16" s="5" t="s">
        <v>723</v>
      </c>
      <c r="F16" s="5" t="s">
        <v>733</v>
      </c>
      <c r="G16" t="s">
        <v>748</v>
      </c>
      <c r="H16" s="4">
        <v>780.59</v>
      </c>
      <c r="I16" s="4">
        <v>631.57000000000005</v>
      </c>
      <c r="J16" s="7">
        <v>0</v>
      </c>
      <c r="K16" s="4">
        <v>12</v>
      </c>
      <c r="L16" s="4">
        <f>(Calculations!I16*Calculations!K16*(1-Calculations!J16))</f>
        <v>7578.84</v>
      </c>
      <c r="M16" s="4">
        <f t="shared" si="1"/>
        <v>9367.08</v>
      </c>
      <c r="N16" s="4">
        <f>(L16-Calculations!M16)</f>
        <v>-1788.2399999999998</v>
      </c>
      <c r="O16" s="10">
        <f t="shared" si="2"/>
        <v>-23.595167598207638</v>
      </c>
    </row>
    <row r="17" spans="1:15" x14ac:dyDescent="0.45">
      <c r="A17" t="s">
        <v>30</v>
      </c>
      <c r="B17" s="33">
        <v>45038</v>
      </c>
      <c r="C17" s="35">
        <v>45038</v>
      </c>
      <c r="D17" s="28" t="str">
        <f t="shared" si="0"/>
        <v>QUARTER 2</v>
      </c>
      <c r="E17" s="5" t="s">
        <v>718</v>
      </c>
      <c r="F17" s="5" t="s">
        <v>731</v>
      </c>
      <c r="G17" t="s">
        <v>749</v>
      </c>
      <c r="H17" s="4">
        <v>756.51</v>
      </c>
      <c r="I17" s="4">
        <v>850.8</v>
      </c>
      <c r="J17" s="7">
        <v>7.3999999999999996E-2</v>
      </c>
      <c r="K17" s="4">
        <v>9</v>
      </c>
      <c r="L17" s="4">
        <f>(Calculations!I17*Calculations!K17*(1-Calculations!J17))</f>
        <v>7090.5672000000004</v>
      </c>
      <c r="M17" s="4">
        <f t="shared" si="1"/>
        <v>6808.59</v>
      </c>
      <c r="N17" s="4">
        <f>(L17-Calculations!M17)</f>
        <v>281.97720000000027</v>
      </c>
      <c r="O17" s="10">
        <f t="shared" si="2"/>
        <v>3.9767932810791251</v>
      </c>
    </row>
    <row r="18" spans="1:15" x14ac:dyDescent="0.45">
      <c r="A18" t="s">
        <v>31</v>
      </c>
      <c r="B18" s="32">
        <v>45636</v>
      </c>
      <c r="C18" s="32">
        <v>45665</v>
      </c>
      <c r="D18" s="28" t="str">
        <f t="shared" si="0"/>
        <v>QUARTER 4</v>
      </c>
      <c r="E18" s="5" t="s">
        <v>723</v>
      </c>
      <c r="F18" s="5" t="s">
        <v>728</v>
      </c>
      <c r="G18" t="s">
        <v>750</v>
      </c>
      <c r="H18" s="4">
        <v>891.08</v>
      </c>
      <c r="I18" s="4">
        <v>1040.0999999999999</v>
      </c>
      <c r="J18" s="7">
        <v>0.109</v>
      </c>
      <c r="K18" s="4">
        <v>28</v>
      </c>
      <c r="L18" s="4">
        <f>(Calculations!I18*Calculations!K18*(1-Calculations!J18))</f>
        <v>25948.414799999995</v>
      </c>
      <c r="M18" s="4">
        <f t="shared" si="1"/>
        <v>24950.240000000002</v>
      </c>
      <c r="N18" s="4">
        <f>(L18-Calculations!M18)</f>
        <v>998.17479999999341</v>
      </c>
      <c r="O18" s="10">
        <f t="shared" si="2"/>
        <v>3.8467660074556598</v>
      </c>
    </row>
    <row r="19" spans="1:15" x14ac:dyDescent="0.45">
      <c r="A19" t="s">
        <v>32</v>
      </c>
      <c r="B19" s="32">
        <v>45908</v>
      </c>
      <c r="C19" s="32">
        <v>45916</v>
      </c>
      <c r="D19" s="28" t="str">
        <f t="shared" si="0"/>
        <v>QUARTER 3</v>
      </c>
      <c r="E19" s="5" t="s">
        <v>712</v>
      </c>
      <c r="F19" s="5" t="s">
        <v>730</v>
      </c>
      <c r="G19" t="s">
        <v>751</v>
      </c>
      <c r="H19" s="4">
        <v>1225.57</v>
      </c>
      <c r="I19" s="4">
        <v>2705.57</v>
      </c>
      <c r="J19" s="7">
        <v>0.183</v>
      </c>
      <c r="K19" s="4">
        <v>16</v>
      </c>
      <c r="L19" s="4">
        <f>(Calculations!I19*Calculations!K19*(1-Calculations!J19))</f>
        <v>35367.211040000002</v>
      </c>
      <c r="M19" s="4">
        <f t="shared" si="1"/>
        <v>19609.12</v>
      </c>
      <c r="N19" s="4">
        <f>(L19-Calculations!M19)</f>
        <v>15758.091040000003</v>
      </c>
      <c r="O19" s="10">
        <f t="shared" si="2"/>
        <v>44.555650775453401</v>
      </c>
    </row>
    <row r="20" spans="1:15" x14ac:dyDescent="0.45">
      <c r="A20" t="s">
        <v>33</v>
      </c>
      <c r="B20" s="32">
        <v>45858</v>
      </c>
      <c r="C20" s="32">
        <v>45874</v>
      </c>
      <c r="D20" s="28" t="str">
        <f t="shared" si="0"/>
        <v>QUARTER 3</v>
      </c>
      <c r="E20" s="5" t="s">
        <v>715</v>
      </c>
      <c r="F20" s="5" t="s">
        <v>733</v>
      </c>
      <c r="G20" t="s">
        <v>752</v>
      </c>
      <c r="H20" s="4">
        <v>1068.17</v>
      </c>
      <c r="I20" s="4">
        <v>2375.37</v>
      </c>
      <c r="J20" s="7">
        <v>0.109</v>
      </c>
      <c r="K20" s="4">
        <v>18</v>
      </c>
      <c r="L20" s="4">
        <f>(Calculations!I20*Calculations!K20*(1-Calculations!J20))</f>
        <v>38096.18406</v>
      </c>
      <c r="M20" s="4">
        <f t="shared" si="1"/>
        <v>19227.060000000001</v>
      </c>
      <c r="N20" s="4">
        <f>(L20-Calculations!M20)</f>
        <v>18869.124059999998</v>
      </c>
      <c r="O20" s="10">
        <f t="shared" si="2"/>
        <v>49.530220744108824</v>
      </c>
    </row>
    <row r="21" spans="1:15" x14ac:dyDescent="0.45">
      <c r="A21" t="s">
        <v>34</v>
      </c>
      <c r="B21" s="33">
        <v>45796</v>
      </c>
      <c r="C21" s="35">
        <v>45798</v>
      </c>
      <c r="D21" s="28" t="str">
        <f t="shared" si="0"/>
        <v>QUARTER 2</v>
      </c>
      <c r="E21" s="5" t="s">
        <v>724</v>
      </c>
      <c r="F21" s="5" t="s">
        <v>731</v>
      </c>
      <c r="G21" t="s">
        <v>753</v>
      </c>
      <c r="H21" s="4">
        <v>1015.16</v>
      </c>
      <c r="I21" s="4">
        <v>2148.14</v>
      </c>
      <c r="J21" s="7">
        <v>3.7999999999999999E-2</v>
      </c>
      <c r="K21" s="4">
        <v>19</v>
      </c>
      <c r="L21" s="4">
        <f>(Calculations!I21*Calculations!K21*(1-Calculations!J21))</f>
        <v>39263.702919999996</v>
      </c>
      <c r="M21" s="4">
        <f t="shared" si="1"/>
        <v>19288.04</v>
      </c>
      <c r="N21" s="4">
        <f>(L21-Calculations!M21)</f>
        <v>19975.662919999995</v>
      </c>
      <c r="O21" s="10">
        <f t="shared" si="2"/>
        <v>50.875647059322226</v>
      </c>
    </row>
    <row r="22" spans="1:15" x14ac:dyDescent="0.45">
      <c r="A22" t="s">
        <v>35</v>
      </c>
      <c r="B22" s="33">
        <v>45497</v>
      </c>
      <c r="C22" s="35">
        <v>45498</v>
      </c>
      <c r="D22" s="28" t="str">
        <f t="shared" si="0"/>
        <v>QUARTER 3</v>
      </c>
      <c r="E22" s="5" t="s">
        <v>713</v>
      </c>
      <c r="F22" s="5" t="s">
        <v>731</v>
      </c>
      <c r="G22" t="s">
        <v>754</v>
      </c>
      <c r="H22" s="4">
        <v>1494.4</v>
      </c>
      <c r="I22" s="4">
        <v>3661.07</v>
      </c>
      <c r="J22" s="7">
        <v>7.1999999999999995E-2</v>
      </c>
      <c r="K22" s="4">
        <v>7</v>
      </c>
      <c r="L22" s="4">
        <f>(Calculations!I22*Calculations!K22*(1-Calculations!J22))</f>
        <v>23782.310720000001</v>
      </c>
      <c r="M22" s="4">
        <f t="shared" si="1"/>
        <v>10460.800000000001</v>
      </c>
      <c r="N22" s="4">
        <f>(L22-Calculations!M22)</f>
        <v>13321.51072</v>
      </c>
      <c r="O22" s="10">
        <f t="shared" si="2"/>
        <v>56.014366630897342</v>
      </c>
    </row>
    <row r="23" spans="1:15" x14ac:dyDescent="0.45">
      <c r="A23" t="s">
        <v>36</v>
      </c>
      <c r="B23" s="32">
        <v>45057</v>
      </c>
      <c r="C23" s="32">
        <v>45074</v>
      </c>
      <c r="D23" s="28" t="str">
        <f t="shared" si="0"/>
        <v>QUARTER 2</v>
      </c>
      <c r="E23" s="5" t="s">
        <v>718</v>
      </c>
      <c r="F23" s="5" t="s">
        <v>729</v>
      </c>
      <c r="G23" t="s">
        <v>755</v>
      </c>
      <c r="H23" s="4">
        <v>1331.19</v>
      </c>
      <c r="I23" s="4">
        <v>2903.09</v>
      </c>
      <c r="J23" s="7">
        <v>0.14299999999999999</v>
      </c>
      <c r="K23" s="4">
        <v>8</v>
      </c>
      <c r="L23" s="4">
        <f>(Calculations!I23*Calculations!K23*(1-Calculations!J23))</f>
        <v>19903.585040000002</v>
      </c>
      <c r="M23" s="4">
        <f t="shared" si="1"/>
        <v>10649.52</v>
      </c>
      <c r="N23" s="4">
        <f>(L23-Calculations!M23)</f>
        <v>9254.0650400000013</v>
      </c>
      <c r="O23" s="10">
        <f t="shared" si="2"/>
        <v>46.494463290920784</v>
      </c>
    </row>
    <row r="24" spans="1:15" x14ac:dyDescent="0.45">
      <c r="A24" t="s">
        <v>37</v>
      </c>
      <c r="B24" s="32">
        <v>45822</v>
      </c>
      <c r="C24" s="32">
        <v>45837</v>
      </c>
      <c r="D24" s="28" t="str">
        <f t="shared" si="0"/>
        <v>QUARTER 2</v>
      </c>
      <c r="E24" s="5" t="s">
        <v>724</v>
      </c>
      <c r="F24" s="5" t="s">
        <v>733</v>
      </c>
      <c r="G24" t="s">
        <v>756</v>
      </c>
      <c r="H24" s="4">
        <v>730.99</v>
      </c>
      <c r="I24" s="4">
        <v>1242.8399999999999</v>
      </c>
      <c r="J24" s="7">
        <v>0.12</v>
      </c>
      <c r="K24" s="4">
        <v>10</v>
      </c>
      <c r="L24" s="4">
        <f>(Calculations!I24*Calculations!K24*(1-Calculations!J24))</f>
        <v>10936.992</v>
      </c>
      <c r="M24" s="4">
        <f t="shared" si="1"/>
        <v>7309.9</v>
      </c>
      <c r="N24" s="4">
        <f>(L24-Calculations!M24)</f>
        <v>3627.0920000000006</v>
      </c>
      <c r="O24" s="10">
        <f t="shared" si="2"/>
        <v>33.163524303574512</v>
      </c>
    </row>
    <row r="25" spans="1:15" x14ac:dyDescent="0.45">
      <c r="A25" t="s">
        <v>38</v>
      </c>
      <c r="B25" s="32">
        <v>45430</v>
      </c>
      <c r="C25" s="32">
        <v>45435</v>
      </c>
      <c r="D25" s="28" t="str">
        <f t="shared" si="0"/>
        <v>QUARTER 2</v>
      </c>
      <c r="E25" s="5" t="s">
        <v>722</v>
      </c>
      <c r="F25" s="5" t="s">
        <v>731</v>
      </c>
      <c r="G25" t="s">
        <v>757</v>
      </c>
      <c r="H25" s="4">
        <v>1274.5899999999999</v>
      </c>
      <c r="I25" s="4">
        <v>2553.69</v>
      </c>
      <c r="J25" s="7">
        <v>0.01</v>
      </c>
      <c r="K25" s="4">
        <v>8</v>
      </c>
      <c r="L25" s="4">
        <f>(Calculations!I25*Calculations!K25*(1-Calculations!J25))</f>
        <v>20225.2248</v>
      </c>
      <c r="M25" s="4">
        <f t="shared" si="1"/>
        <v>10196.719999999999</v>
      </c>
      <c r="N25" s="4">
        <f>(L25-Calculations!M25)</f>
        <v>10028.504800000001</v>
      </c>
      <c r="O25" s="10">
        <f t="shared" si="2"/>
        <v>49.584145042481801</v>
      </c>
    </row>
    <row r="26" spans="1:15" x14ac:dyDescent="0.45">
      <c r="A26" t="s">
        <v>39</v>
      </c>
      <c r="B26" s="32">
        <v>44964</v>
      </c>
      <c r="C26" s="32">
        <v>44969</v>
      </c>
      <c r="D26" s="28" t="str">
        <f t="shared" si="0"/>
        <v>QUARTER 1</v>
      </c>
      <c r="E26" s="5" t="s">
        <v>725</v>
      </c>
      <c r="F26" s="5" t="s">
        <v>727</v>
      </c>
      <c r="G26" t="s">
        <v>758</v>
      </c>
      <c r="H26" s="4">
        <v>948.55</v>
      </c>
      <c r="I26" s="4">
        <v>2089.16</v>
      </c>
      <c r="J26" s="7">
        <v>7.0000000000000001E-3</v>
      </c>
      <c r="K26" s="4">
        <v>12</v>
      </c>
      <c r="L26" s="4">
        <f>(Calculations!I26*Calculations!K26*(1-Calculations!J26))</f>
        <v>24894.430559999997</v>
      </c>
      <c r="M26" s="4">
        <f t="shared" si="1"/>
        <v>11382.599999999999</v>
      </c>
      <c r="N26" s="4">
        <f>(L26-Calculations!M26)</f>
        <v>13511.830559999999</v>
      </c>
      <c r="O26" s="10">
        <f t="shared" si="2"/>
        <v>54.276519912492425</v>
      </c>
    </row>
    <row r="27" spans="1:15" x14ac:dyDescent="0.45">
      <c r="A27" t="s">
        <v>40</v>
      </c>
      <c r="B27" s="32">
        <v>45473</v>
      </c>
      <c r="C27" s="32">
        <v>45487</v>
      </c>
      <c r="D27" s="28" t="str">
        <f t="shared" si="0"/>
        <v>QUARTER 2</v>
      </c>
      <c r="E27" s="5" t="s">
        <v>712</v>
      </c>
      <c r="F27" s="5" t="s">
        <v>733</v>
      </c>
      <c r="G27" t="s">
        <v>759</v>
      </c>
      <c r="H27" s="4">
        <v>1491.85</v>
      </c>
      <c r="I27" s="4">
        <v>2583.02</v>
      </c>
      <c r="J27" s="7">
        <v>0.16800000000000001</v>
      </c>
      <c r="K27" s="4">
        <v>4</v>
      </c>
      <c r="L27" s="4">
        <f>(Calculations!I27*Calculations!K27*(1-Calculations!J27))</f>
        <v>8596.2905599999995</v>
      </c>
      <c r="M27" s="4">
        <f t="shared" si="1"/>
        <v>5967.4</v>
      </c>
      <c r="N27" s="4">
        <f>(L27-Calculations!M27)</f>
        <v>2628.8905599999998</v>
      </c>
      <c r="O27" s="10">
        <f t="shared" si="2"/>
        <v>30.581685689321326</v>
      </c>
    </row>
    <row r="28" spans="1:15" x14ac:dyDescent="0.45">
      <c r="A28" t="s">
        <v>41</v>
      </c>
      <c r="B28" s="32">
        <v>45626</v>
      </c>
      <c r="C28" s="32">
        <v>45656</v>
      </c>
      <c r="D28" s="28" t="str">
        <f t="shared" si="0"/>
        <v>QUARTER 4</v>
      </c>
      <c r="E28" s="5" t="s">
        <v>721</v>
      </c>
      <c r="F28" s="5" t="s">
        <v>728</v>
      </c>
      <c r="G28" t="s">
        <v>760</v>
      </c>
      <c r="H28" s="4">
        <v>117.64</v>
      </c>
      <c r="I28" s="4">
        <v>175.67</v>
      </c>
      <c r="J28" s="7">
        <v>0</v>
      </c>
      <c r="K28" s="4">
        <v>10</v>
      </c>
      <c r="L28" s="4">
        <f>(Calculations!I28*Calculations!K28*(1-Calculations!J28))</f>
        <v>1756.6999999999998</v>
      </c>
      <c r="M28" s="4">
        <f t="shared" si="1"/>
        <v>1176.4000000000001</v>
      </c>
      <c r="N28" s="4">
        <f>(L28-Calculations!M28)</f>
        <v>580.29999999999973</v>
      </c>
      <c r="O28" s="10">
        <f t="shared" si="2"/>
        <v>33.033528775545044</v>
      </c>
    </row>
    <row r="29" spans="1:15" x14ac:dyDescent="0.45">
      <c r="A29" t="s">
        <v>42</v>
      </c>
      <c r="B29" s="32">
        <v>45492</v>
      </c>
      <c r="C29" s="32">
        <v>45492</v>
      </c>
      <c r="D29" s="28" t="str">
        <f t="shared" si="0"/>
        <v>QUARTER 3</v>
      </c>
      <c r="E29" s="5" t="s">
        <v>720</v>
      </c>
      <c r="F29" s="5" t="s">
        <v>730</v>
      </c>
      <c r="G29" t="s">
        <v>761</v>
      </c>
      <c r="H29" s="4">
        <v>857.24</v>
      </c>
      <c r="I29" s="4">
        <v>758.23</v>
      </c>
      <c r="J29" s="7">
        <v>0.125</v>
      </c>
      <c r="K29" s="4">
        <v>6</v>
      </c>
      <c r="L29" s="4">
        <f>(Calculations!I29*Calculations!K29*(1-Calculations!J29))</f>
        <v>3980.7075</v>
      </c>
      <c r="M29" s="4">
        <f t="shared" si="1"/>
        <v>5143.4400000000005</v>
      </c>
      <c r="N29" s="4">
        <f>(L29-Calculations!M29)</f>
        <v>-1162.7325000000005</v>
      </c>
      <c r="O29" s="10">
        <f t="shared" si="2"/>
        <v>-29.209192084572923</v>
      </c>
    </row>
    <row r="30" spans="1:15" x14ac:dyDescent="0.45">
      <c r="A30" t="s">
        <v>43</v>
      </c>
      <c r="B30" s="32">
        <v>45030</v>
      </c>
      <c r="C30" s="32">
        <v>45060</v>
      </c>
      <c r="D30" s="28" t="str">
        <f t="shared" si="0"/>
        <v>QUARTER 2</v>
      </c>
      <c r="E30" s="5" t="s">
        <v>724</v>
      </c>
      <c r="F30" s="5" t="s">
        <v>730</v>
      </c>
      <c r="G30" t="s">
        <v>762</v>
      </c>
      <c r="H30" s="4">
        <v>209.25</v>
      </c>
      <c r="I30" s="4">
        <v>434.8</v>
      </c>
      <c r="J30" s="7">
        <v>0</v>
      </c>
      <c r="K30" s="4">
        <v>9</v>
      </c>
      <c r="L30" s="4">
        <f>(Calculations!I30*Calculations!K30*(1-Calculations!J30))</f>
        <v>3913.2000000000003</v>
      </c>
      <c r="M30" s="4">
        <f t="shared" si="1"/>
        <v>1883.25</v>
      </c>
      <c r="N30" s="4">
        <f>(L30-Calculations!M30)</f>
        <v>2029.9500000000003</v>
      </c>
      <c r="O30" s="10">
        <f t="shared" si="2"/>
        <v>51.874425022999084</v>
      </c>
    </row>
    <row r="31" spans="1:15" x14ac:dyDescent="0.45">
      <c r="A31" t="s">
        <v>44</v>
      </c>
      <c r="B31" s="32">
        <v>45754</v>
      </c>
      <c r="C31" s="32">
        <v>45758</v>
      </c>
      <c r="D31" s="28" t="str">
        <f t="shared" si="0"/>
        <v>QUARTER 2</v>
      </c>
      <c r="E31" s="5" t="s">
        <v>718</v>
      </c>
      <c r="F31" s="5" t="s">
        <v>729</v>
      </c>
      <c r="G31" t="s">
        <v>763</v>
      </c>
      <c r="H31" s="4">
        <v>754.77</v>
      </c>
      <c r="I31" s="4">
        <v>1666.18</v>
      </c>
      <c r="J31" s="7">
        <v>0.13900000000000001</v>
      </c>
      <c r="K31" s="4">
        <v>14</v>
      </c>
      <c r="L31" s="4">
        <f>(Calculations!I31*Calculations!K31*(1-Calculations!J31))</f>
        <v>20084.133720000002</v>
      </c>
      <c r="M31" s="4">
        <f t="shared" si="1"/>
        <v>10566.779999999999</v>
      </c>
      <c r="N31" s="4">
        <f>(L31-Calculations!M31)</f>
        <v>9517.3537200000028</v>
      </c>
      <c r="O31" s="10">
        <f t="shared" si="2"/>
        <v>47.38742458442465</v>
      </c>
    </row>
    <row r="32" spans="1:15" x14ac:dyDescent="0.45">
      <c r="A32" t="s">
        <v>45</v>
      </c>
      <c r="B32" s="32">
        <v>45653</v>
      </c>
      <c r="C32" s="32">
        <v>45672</v>
      </c>
      <c r="D32" s="28" t="str">
        <f t="shared" si="0"/>
        <v>QUARTER 4</v>
      </c>
      <c r="E32" s="5" t="s">
        <v>715</v>
      </c>
      <c r="F32" s="5" t="s">
        <v>727</v>
      </c>
      <c r="G32" t="s">
        <v>764</v>
      </c>
      <c r="H32" s="4">
        <v>495.59</v>
      </c>
      <c r="I32" s="4">
        <v>631.78</v>
      </c>
      <c r="J32" s="7">
        <v>8.6999999999999994E-2</v>
      </c>
      <c r="K32" s="4">
        <v>17</v>
      </c>
      <c r="L32" s="4">
        <f>(Calculations!I32*Calculations!K32*(1-Calculations!J32))</f>
        <v>9805.8573800000013</v>
      </c>
      <c r="M32" s="4">
        <f t="shared" si="1"/>
        <v>8425.0299999999988</v>
      </c>
      <c r="N32" s="4">
        <f>(L32-Calculations!M32)</f>
        <v>1380.8273800000024</v>
      </c>
      <c r="O32" s="10">
        <f t="shared" si="2"/>
        <v>14.0816588136019</v>
      </c>
    </row>
    <row r="33" spans="1:15" x14ac:dyDescent="0.45">
      <c r="A33" t="s">
        <v>46</v>
      </c>
      <c r="B33" s="32">
        <v>44980</v>
      </c>
      <c r="C33" s="32">
        <v>45010</v>
      </c>
      <c r="D33" s="28" t="str">
        <f t="shared" si="0"/>
        <v>QUARTER 1</v>
      </c>
      <c r="E33" s="5" t="s">
        <v>726</v>
      </c>
      <c r="F33" s="5" t="s">
        <v>730</v>
      </c>
      <c r="G33" t="s">
        <v>765</v>
      </c>
      <c r="H33" s="4">
        <v>1242.6600000000001</v>
      </c>
      <c r="I33" s="4">
        <v>1794.07</v>
      </c>
      <c r="J33" s="7">
        <v>8.8999999999999996E-2</v>
      </c>
      <c r="K33" s="4">
        <v>16</v>
      </c>
      <c r="L33" s="4">
        <f>(Calculations!I33*Calculations!K33*(1-Calculations!J33))</f>
        <v>26150.364320000001</v>
      </c>
      <c r="M33" s="4">
        <f t="shared" si="1"/>
        <v>19882.560000000001</v>
      </c>
      <c r="N33" s="4">
        <f>(L33-Calculations!M33)</f>
        <v>6267.8043199999993</v>
      </c>
      <c r="O33" s="10">
        <f t="shared" si="2"/>
        <v>23.968325042440554</v>
      </c>
    </row>
    <row r="34" spans="1:15" x14ac:dyDescent="0.45">
      <c r="A34" t="s">
        <v>47</v>
      </c>
      <c r="B34" s="32">
        <v>45862</v>
      </c>
      <c r="C34" s="32">
        <v>45875</v>
      </c>
      <c r="D34" s="28" t="str">
        <f t="shared" si="0"/>
        <v>QUARTER 3</v>
      </c>
      <c r="E34" s="5" t="s">
        <v>726</v>
      </c>
      <c r="F34" s="5" t="s">
        <v>729</v>
      </c>
      <c r="G34" t="s">
        <v>766</v>
      </c>
      <c r="H34" s="4">
        <v>1463.9</v>
      </c>
      <c r="I34" s="4">
        <v>2633.02</v>
      </c>
      <c r="J34" s="7">
        <v>8.4000000000000005E-2</v>
      </c>
      <c r="K34" s="4">
        <v>4</v>
      </c>
      <c r="L34" s="4">
        <f>(Calculations!I34*Calculations!K34*(1-Calculations!J34))</f>
        <v>9647.3852800000004</v>
      </c>
      <c r="M34" s="4">
        <f t="shared" si="1"/>
        <v>5855.6</v>
      </c>
      <c r="N34" s="4">
        <f>(L34-Calculations!M34)</f>
        <v>3791.7852800000001</v>
      </c>
      <c r="O34" s="10">
        <f t="shared" si="2"/>
        <v>39.30376127779153</v>
      </c>
    </row>
    <row r="35" spans="1:15" x14ac:dyDescent="0.45">
      <c r="A35" t="s">
        <v>48</v>
      </c>
      <c r="B35" s="32">
        <v>45400</v>
      </c>
      <c r="C35" s="32">
        <v>45420</v>
      </c>
      <c r="D35" s="28" t="str">
        <f t="shared" si="0"/>
        <v>QUARTER 2</v>
      </c>
      <c r="E35" s="5" t="s">
        <v>726</v>
      </c>
      <c r="F35" s="5" t="s">
        <v>731</v>
      </c>
      <c r="G35" t="s">
        <v>767</v>
      </c>
      <c r="H35" s="4">
        <v>645.33000000000004</v>
      </c>
      <c r="I35" s="4">
        <v>1321.85</v>
      </c>
      <c r="J35" s="7">
        <v>0</v>
      </c>
      <c r="K35" s="4">
        <v>10</v>
      </c>
      <c r="L35" s="4">
        <f>(Calculations!I35*Calculations!K35*(1-Calculations!J35))</f>
        <v>13218.5</v>
      </c>
      <c r="M35" s="4">
        <f t="shared" si="1"/>
        <v>6453.3</v>
      </c>
      <c r="N35" s="4">
        <f>(L35-Calculations!M35)</f>
        <v>6765.2</v>
      </c>
      <c r="O35" s="10">
        <f t="shared" si="2"/>
        <v>51.179785906116429</v>
      </c>
    </row>
    <row r="36" spans="1:15" x14ac:dyDescent="0.45">
      <c r="A36" t="s">
        <v>49</v>
      </c>
      <c r="B36" s="33">
        <v>45525</v>
      </c>
      <c r="C36" s="35">
        <v>45527</v>
      </c>
      <c r="D36" s="28" t="str">
        <f t="shared" si="0"/>
        <v>QUARTER 3</v>
      </c>
      <c r="E36" s="5" t="s">
        <v>718</v>
      </c>
      <c r="F36" s="5" t="s">
        <v>727</v>
      </c>
      <c r="G36" t="s">
        <v>768</v>
      </c>
      <c r="H36" s="4">
        <v>1432.52</v>
      </c>
      <c r="I36" s="4">
        <v>3036.87</v>
      </c>
      <c r="J36" s="7">
        <v>0</v>
      </c>
      <c r="K36" s="4">
        <v>9</v>
      </c>
      <c r="L36" s="4">
        <f>(Calculations!I36*Calculations!K36*(1-Calculations!J36))</f>
        <v>27331.829999999998</v>
      </c>
      <c r="M36" s="4">
        <f t="shared" si="1"/>
        <v>12892.68</v>
      </c>
      <c r="N36" s="4">
        <f>(L36-Calculations!M36)</f>
        <v>14439.149999999998</v>
      </c>
      <c r="O36" s="10">
        <f t="shared" si="2"/>
        <v>52.829064135112787</v>
      </c>
    </row>
    <row r="37" spans="1:15" x14ac:dyDescent="0.45">
      <c r="A37" t="s">
        <v>50</v>
      </c>
      <c r="B37" s="32">
        <v>45012</v>
      </c>
      <c r="C37" s="32">
        <v>45038</v>
      </c>
      <c r="D37" s="28" t="str">
        <f t="shared" si="0"/>
        <v>QUARTER 1</v>
      </c>
      <c r="E37" s="5" t="s">
        <v>713</v>
      </c>
      <c r="F37" s="5" t="s">
        <v>728</v>
      </c>
      <c r="G37" t="s">
        <v>769</v>
      </c>
      <c r="H37" s="4">
        <v>178.53</v>
      </c>
      <c r="I37" s="4">
        <v>199.37</v>
      </c>
      <c r="J37" s="7">
        <v>0.10100000000000001</v>
      </c>
      <c r="K37" s="4">
        <v>37</v>
      </c>
      <c r="L37" s="4">
        <f>(Calculations!I37*Calculations!K37*(1-Calculations!J37))</f>
        <v>6631.6443100000006</v>
      </c>
      <c r="M37" s="4">
        <f t="shared" si="1"/>
        <v>6605.61</v>
      </c>
      <c r="N37" s="4">
        <f>(L37-Calculations!M37)</f>
        <v>26.034310000000914</v>
      </c>
      <c r="O37" s="10">
        <f t="shared" si="2"/>
        <v>0.39257699573457538</v>
      </c>
    </row>
    <row r="38" spans="1:15" x14ac:dyDescent="0.45">
      <c r="A38" t="s">
        <v>51</v>
      </c>
      <c r="B38" s="32">
        <v>45358</v>
      </c>
      <c r="C38" s="32">
        <v>45376</v>
      </c>
      <c r="D38" s="28" t="str">
        <f t="shared" si="0"/>
        <v>QUARTER 1</v>
      </c>
      <c r="E38" s="5" t="s">
        <v>717</v>
      </c>
      <c r="F38" s="5" t="s">
        <v>727</v>
      </c>
      <c r="G38" t="s">
        <v>770</v>
      </c>
      <c r="H38" s="4">
        <v>712.84</v>
      </c>
      <c r="I38" s="4">
        <v>927.51</v>
      </c>
      <c r="J38" s="7">
        <v>0.24299999999999999</v>
      </c>
      <c r="K38" s="4">
        <v>27</v>
      </c>
      <c r="L38" s="4">
        <f>(Calculations!I38*Calculations!K38*(1-Calculations!J38))</f>
        <v>18957.37689</v>
      </c>
      <c r="M38" s="4">
        <f t="shared" si="1"/>
        <v>19246.68</v>
      </c>
      <c r="N38" s="4">
        <f>(L38-Calculations!M38)</f>
        <v>-289.30311000000074</v>
      </c>
      <c r="O38" s="10">
        <f t="shared" si="2"/>
        <v>-1.5260714163076428</v>
      </c>
    </row>
    <row r="39" spans="1:15" x14ac:dyDescent="0.45">
      <c r="A39" t="s">
        <v>52</v>
      </c>
      <c r="B39" s="32">
        <v>45832</v>
      </c>
      <c r="C39" s="32">
        <v>45848</v>
      </c>
      <c r="D39" s="28" t="str">
        <f t="shared" si="0"/>
        <v>QUARTER 2</v>
      </c>
      <c r="E39" s="5" t="s">
        <v>725</v>
      </c>
      <c r="F39" s="5" t="s">
        <v>727</v>
      </c>
      <c r="G39" t="s">
        <v>771</v>
      </c>
      <c r="H39" s="4">
        <v>757.19</v>
      </c>
      <c r="I39" s="4">
        <v>1735.41</v>
      </c>
      <c r="J39" s="7">
        <v>0.13600000000000001</v>
      </c>
      <c r="K39" s="4">
        <v>8</v>
      </c>
      <c r="L39" s="4">
        <f>(Calculations!I39*Calculations!K39*(1-Calculations!J39))</f>
        <v>11995.153920000001</v>
      </c>
      <c r="M39" s="4">
        <f t="shared" si="1"/>
        <v>6057.52</v>
      </c>
      <c r="N39" s="4">
        <f>(L39-Calculations!M39)</f>
        <v>5937.6339200000002</v>
      </c>
      <c r="O39" s="10">
        <f t="shared" si="2"/>
        <v>49.50027285685718</v>
      </c>
    </row>
    <row r="40" spans="1:15" x14ac:dyDescent="0.45">
      <c r="A40" t="s">
        <v>53</v>
      </c>
      <c r="B40" s="32">
        <v>45401</v>
      </c>
      <c r="C40" s="32">
        <v>45418</v>
      </c>
      <c r="D40" s="28" t="str">
        <f t="shared" si="0"/>
        <v>QUARTER 2</v>
      </c>
      <c r="E40" s="5" t="s">
        <v>720</v>
      </c>
      <c r="F40" s="5" t="s">
        <v>728</v>
      </c>
      <c r="G40" t="s">
        <v>772</v>
      </c>
      <c r="H40" s="4">
        <v>865.33</v>
      </c>
      <c r="I40" s="4">
        <v>1395.64</v>
      </c>
      <c r="J40" s="7">
        <v>0.17499999999999999</v>
      </c>
      <c r="K40" s="4">
        <v>13</v>
      </c>
      <c r="L40" s="4">
        <f>(Calculations!I40*Calculations!K40*(1-Calculations!J40))</f>
        <v>14968.239</v>
      </c>
      <c r="M40" s="4">
        <f t="shared" si="1"/>
        <v>11249.29</v>
      </c>
      <c r="N40" s="4">
        <f>(L40-Calculations!M40)</f>
        <v>3718.9489999999987</v>
      </c>
      <c r="O40" s="10">
        <f t="shared" si="2"/>
        <v>24.845601409758348</v>
      </c>
    </row>
    <row r="41" spans="1:15" x14ac:dyDescent="0.45">
      <c r="A41" t="s">
        <v>54</v>
      </c>
      <c r="B41" s="32">
        <v>45094</v>
      </c>
      <c r="C41" s="32">
        <v>45101</v>
      </c>
      <c r="D41" s="28" t="str">
        <f t="shared" si="0"/>
        <v>QUARTER 2</v>
      </c>
      <c r="E41" s="5" t="s">
        <v>714</v>
      </c>
      <c r="F41" s="5" t="s">
        <v>728</v>
      </c>
      <c r="G41" t="s">
        <v>773</v>
      </c>
      <c r="H41" s="4">
        <v>313.99</v>
      </c>
      <c r="I41" s="4">
        <v>454.42</v>
      </c>
      <c r="J41" s="7">
        <v>0.129</v>
      </c>
      <c r="K41" s="4">
        <v>9</v>
      </c>
      <c r="L41" s="4">
        <f>(Calculations!I41*Calculations!K41*(1-Calculations!J41))</f>
        <v>3562.1983800000003</v>
      </c>
      <c r="M41" s="4">
        <f t="shared" si="1"/>
        <v>2825.91</v>
      </c>
      <c r="N41" s="4">
        <f>(L41-Calculations!M41)</f>
        <v>736.28838000000042</v>
      </c>
      <c r="O41" s="10">
        <f t="shared" si="2"/>
        <v>20.669493988147856</v>
      </c>
    </row>
    <row r="42" spans="1:15" x14ac:dyDescent="0.45">
      <c r="A42" t="s">
        <v>55</v>
      </c>
      <c r="B42" s="32">
        <v>45531</v>
      </c>
      <c r="C42" s="32">
        <v>45554</v>
      </c>
      <c r="D42" s="28" t="str">
        <f t="shared" si="0"/>
        <v>QUARTER 3</v>
      </c>
      <c r="E42" s="5" t="s">
        <v>726</v>
      </c>
      <c r="F42" s="5" t="s">
        <v>732</v>
      </c>
      <c r="G42" t="s">
        <v>774</v>
      </c>
      <c r="H42" s="4">
        <v>1024.01</v>
      </c>
      <c r="I42" s="4">
        <v>1580.97</v>
      </c>
      <c r="J42" s="7">
        <v>3.6999999999999998E-2</v>
      </c>
      <c r="K42" s="4">
        <v>27</v>
      </c>
      <c r="L42" s="4">
        <f>(Calculations!I42*Calculations!K42*(1-Calculations!J42))</f>
        <v>41106.800970000004</v>
      </c>
      <c r="M42" s="4">
        <f t="shared" si="1"/>
        <v>27648.27</v>
      </c>
      <c r="N42" s="4">
        <f>(L42-Calculations!M42)</f>
        <v>13458.530970000003</v>
      </c>
      <c r="O42" s="10">
        <f t="shared" si="2"/>
        <v>32.740399769425309</v>
      </c>
    </row>
    <row r="43" spans="1:15" x14ac:dyDescent="0.45">
      <c r="A43" t="s">
        <v>56</v>
      </c>
      <c r="B43" s="32">
        <v>45302</v>
      </c>
      <c r="C43" s="32">
        <v>45324</v>
      </c>
      <c r="D43" s="28" t="str">
        <f t="shared" si="0"/>
        <v>QUARTER 1</v>
      </c>
      <c r="E43" s="5" t="s">
        <v>723</v>
      </c>
      <c r="F43" s="5" t="s">
        <v>729</v>
      </c>
      <c r="G43" t="s">
        <v>775</v>
      </c>
      <c r="H43" s="4">
        <v>1206.2</v>
      </c>
      <c r="I43" s="4">
        <v>1759.79</v>
      </c>
      <c r="J43" s="7">
        <v>0</v>
      </c>
      <c r="K43" s="4">
        <v>6</v>
      </c>
      <c r="L43" s="4">
        <f>(Calculations!I43*Calculations!K43*(1-Calculations!J43))</f>
        <v>10558.74</v>
      </c>
      <c r="M43" s="4">
        <f t="shared" si="1"/>
        <v>7237.2000000000007</v>
      </c>
      <c r="N43" s="4">
        <f>(L43-Calculations!M43)</f>
        <v>3321.5399999999991</v>
      </c>
      <c r="O43" s="10">
        <f t="shared" si="2"/>
        <v>31.457730751964714</v>
      </c>
    </row>
    <row r="44" spans="1:15" x14ac:dyDescent="0.45">
      <c r="A44" t="s">
        <v>57</v>
      </c>
      <c r="B44" s="32">
        <v>45590</v>
      </c>
      <c r="C44" s="32">
        <v>45610</v>
      </c>
      <c r="D44" s="28" t="str">
        <f t="shared" si="0"/>
        <v>QUARTER 4</v>
      </c>
      <c r="E44" s="5" t="s">
        <v>722</v>
      </c>
      <c r="F44" s="5" t="s">
        <v>728</v>
      </c>
      <c r="G44" t="s">
        <v>776</v>
      </c>
      <c r="H44" s="4">
        <v>1396.48</v>
      </c>
      <c r="I44" s="4">
        <v>3204.5</v>
      </c>
      <c r="J44" s="7">
        <v>0.318</v>
      </c>
      <c r="K44" s="4">
        <v>14</v>
      </c>
      <c r="L44" s="4">
        <f>(Calculations!I44*Calculations!K44*(1-Calculations!J44))</f>
        <v>30596.565999999999</v>
      </c>
      <c r="M44" s="4">
        <f t="shared" si="1"/>
        <v>19550.72</v>
      </c>
      <c r="N44" s="4">
        <f>(L44-Calculations!M44)</f>
        <v>11045.845999999998</v>
      </c>
      <c r="O44" s="10">
        <f t="shared" si="2"/>
        <v>36.10158734807036</v>
      </c>
    </row>
    <row r="45" spans="1:15" x14ac:dyDescent="0.45">
      <c r="A45" t="s">
        <v>58</v>
      </c>
      <c r="B45" s="32">
        <v>45806</v>
      </c>
      <c r="C45" s="32">
        <v>45828</v>
      </c>
      <c r="D45" s="28" t="str">
        <f t="shared" si="0"/>
        <v>QUARTER 2</v>
      </c>
      <c r="E45" s="5" t="s">
        <v>720</v>
      </c>
      <c r="F45" s="5" t="s">
        <v>728</v>
      </c>
      <c r="G45" t="s">
        <v>777</v>
      </c>
      <c r="H45" s="4">
        <v>483.47</v>
      </c>
      <c r="I45" s="4">
        <v>1135.43</v>
      </c>
      <c r="J45" s="7">
        <v>0.14599999999999999</v>
      </c>
      <c r="K45" s="4">
        <v>11</v>
      </c>
      <c r="L45" s="4">
        <f>(Calculations!I45*Calculations!K45*(1-Calculations!J45))</f>
        <v>10666.229420000001</v>
      </c>
      <c r="M45" s="4">
        <f t="shared" si="1"/>
        <v>5318.17</v>
      </c>
      <c r="N45" s="4">
        <f>(L45-Calculations!M45)</f>
        <v>5348.0594200000014</v>
      </c>
      <c r="O45" s="10">
        <f t="shared" si="2"/>
        <v>50.140112399719982</v>
      </c>
    </row>
    <row r="46" spans="1:15" x14ac:dyDescent="0.45">
      <c r="A46" t="s">
        <v>59</v>
      </c>
      <c r="B46" s="32">
        <v>45432</v>
      </c>
      <c r="C46" s="32">
        <v>45445</v>
      </c>
      <c r="D46" s="28" t="str">
        <f t="shared" si="0"/>
        <v>QUARTER 2</v>
      </c>
      <c r="E46" s="5" t="s">
        <v>723</v>
      </c>
      <c r="F46" s="5" t="s">
        <v>727</v>
      </c>
      <c r="G46" t="s">
        <v>778</v>
      </c>
      <c r="H46" s="4">
        <v>675.43</v>
      </c>
      <c r="I46" s="4">
        <v>996.36</v>
      </c>
      <c r="J46" s="7">
        <v>0.182</v>
      </c>
      <c r="K46" s="4">
        <v>22</v>
      </c>
      <c r="L46" s="4">
        <f>(Calculations!I46*Calculations!K46*(1-Calculations!J46))</f>
        <v>17930.494560000003</v>
      </c>
      <c r="M46" s="4">
        <f t="shared" si="1"/>
        <v>14859.46</v>
      </c>
      <c r="N46" s="4">
        <f>(L46-Calculations!M46)</f>
        <v>3071.0345600000037</v>
      </c>
      <c r="O46" s="10">
        <f t="shared" si="2"/>
        <v>17.127439233332574</v>
      </c>
    </row>
    <row r="47" spans="1:15" x14ac:dyDescent="0.45">
      <c r="A47" t="s">
        <v>60</v>
      </c>
      <c r="B47" s="32">
        <v>45035</v>
      </c>
      <c r="C47" s="32">
        <v>45046</v>
      </c>
      <c r="D47" s="28" t="str">
        <f t="shared" si="0"/>
        <v>QUARTER 2</v>
      </c>
      <c r="E47" s="5" t="s">
        <v>720</v>
      </c>
      <c r="F47" s="5" t="s">
        <v>729</v>
      </c>
      <c r="G47" t="s">
        <v>779</v>
      </c>
      <c r="H47" s="4">
        <v>826.55</v>
      </c>
      <c r="I47" s="4">
        <v>1397.05</v>
      </c>
      <c r="J47" s="7">
        <v>0.16900000000000001</v>
      </c>
      <c r="K47" s="4">
        <v>28</v>
      </c>
      <c r="L47" s="4">
        <f>(Calculations!I47*Calculations!K47*(1-Calculations!J47))</f>
        <v>32506.559399999998</v>
      </c>
      <c r="M47" s="4">
        <f t="shared" si="1"/>
        <v>23143.399999999998</v>
      </c>
      <c r="N47" s="4">
        <f>(L47-Calculations!M47)</f>
        <v>9363.1594000000005</v>
      </c>
      <c r="O47" s="10">
        <f t="shared" si="2"/>
        <v>28.803907804527601</v>
      </c>
    </row>
    <row r="48" spans="1:15" x14ac:dyDescent="0.45">
      <c r="A48" t="s">
        <v>61</v>
      </c>
      <c r="B48" s="32">
        <v>45100</v>
      </c>
      <c r="C48" s="32">
        <v>45110</v>
      </c>
      <c r="D48" s="28" t="str">
        <f t="shared" si="0"/>
        <v>QUARTER 2</v>
      </c>
      <c r="E48" s="5" t="s">
        <v>713</v>
      </c>
      <c r="F48" s="5" t="s">
        <v>728</v>
      </c>
      <c r="G48" t="s">
        <v>780</v>
      </c>
      <c r="H48" s="4">
        <v>337.75</v>
      </c>
      <c r="I48" s="4">
        <v>548.89</v>
      </c>
      <c r="J48" s="7">
        <v>0</v>
      </c>
      <c r="K48" s="4">
        <v>13</v>
      </c>
      <c r="L48" s="4">
        <f>(Calculations!I48*Calculations!K48*(1-Calculations!J48))</f>
        <v>7135.57</v>
      </c>
      <c r="M48" s="4">
        <f t="shared" si="1"/>
        <v>4390.75</v>
      </c>
      <c r="N48" s="4">
        <f>(L48-Calculations!M48)</f>
        <v>2744.8199999999997</v>
      </c>
      <c r="O48" s="10">
        <f t="shared" si="2"/>
        <v>38.466723751571351</v>
      </c>
    </row>
    <row r="49" spans="1:15" x14ac:dyDescent="0.45">
      <c r="A49" t="s">
        <v>62</v>
      </c>
      <c r="B49" s="32">
        <v>45426</v>
      </c>
      <c r="C49" s="32">
        <v>45440</v>
      </c>
      <c r="D49" s="28" t="str">
        <f t="shared" si="0"/>
        <v>QUARTER 2</v>
      </c>
      <c r="E49" s="5" t="s">
        <v>717</v>
      </c>
      <c r="F49" s="5" t="s">
        <v>729</v>
      </c>
      <c r="G49" t="s">
        <v>781</v>
      </c>
      <c r="H49" s="4">
        <v>1421.14</v>
      </c>
      <c r="I49" s="4">
        <v>3524</v>
      </c>
      <c r="J49" s="7">
        <v>0</v>
      </c>
      <c r="K49" s="4">
        <v>31</v>
      </c>
      <c r="L49" s="4">
        <f>(Calculations!I49*Calculations!K49*(1-Calculations!J49))</f>
        <v>109244</v>
      </c>
      <c r="M49" s="4">
        <f t="shared" si="1"/>
        <v>44055.340000000004</v>
      </c>
      <c r="N49" s="4">
        <f>(L49-Calculations!M49)</f>
        <v>65188.659999999996</v>
      </c>
      <c r="O49" s="10">
        <f t="shared" si="2"/>
        <v>59.672531214528945</v>
      </c>
    </row>
    <row r="50" spans="1:15" x14ac:dyDescent="0.45">
      <c r="A50" t="s">
        <v>63</v>
      </c>
      <c r="B50" s="32">
        <v>45579</v>
      </c>
      <c r="C50" s="32">
        <v>45604</v>
      </c>
      <c r="D50" s="28" t="str">
        <f t="shared" si="0"/>
        <v>QUARTER 4</v>
      </c>
      <c r="E50" s="5" t="s">
        <v>719</v>
      </c>
      <c r="F50" s="5" t="s">
        <v>729</v>
      </c>
      <c r="G50" t="s">
        <v>782</v>
      </c>
      <c r="H50" s="4">
        <v>859.35</v>
      </c>
      <c r="I50" s="4">
        <v>1825.61</v>
      </c>
      <c r="J50" s="7">
        <v>0.187</v>
      </c>
      <c r="K50" s="4">
        <v>24</v>
      </c>
      <c r="L50" s="4">
        <f>(Calculations!I50*Calculations!K50*(1-Calculations!J50))</f>
        <v>35621.302319999995</v>
      </c>
      <c r="M50" s="4">
        <f t="shared" si="1"/>
        <v>20624.400000000001</v>
      </c>
      <c r="N50" s="4">
        <f>(L50-Calculations!M50)</f>
        <v>14996.902319999994</v>
      </c>
      <c r="O50" s="10">
        <f t="shared" si="2"/>
        <v>42.100937762681987</v>
      </c>
    </row>
    <row r="51" spans="1:15" x14ac:dyDescent="0.45">
      <c r="A51" t="s">
        <v>64</v>
      </c>
      <c r="B51" s="32">
        <v>45117</v>
      </c>
      <c r="C51" s="32">
        <v>45139</v>
      </c>
      <c r="D51" s="28" t="str">
        <f t="shared" si="0"/>
        <v>QUARTER 3</v>
      </c>
      <c r="E51" s="5" t="s">
        <v>717</v>
      </c>
      <c r="F51" s="5" t="s">
        <v>728</v>
      </c>
      <c r="G51" t="s">
        <v>783</v>
      </c>
      <c r="H51" s="4">
        <v>1303.56</v>
      </c>
      <c r="I51" s="4">
        <v>1791.37</v>
      </c>
      <c r="J51" s="7">
        <v>0.126</v>
      </c>
      <c r="K51" s="4">
        <v>22</v>
      </c>
      <c r="L51" s="4">
        <f>(Calculations!I51*Calculations!K51*(1-Calculations!J51))</f>
        <v>34444.462359999998</v>
      </c>
      <c r="M51" s="4">
        <f t="shared" si="1"/>
        <v>28678.32</v>
      </c>
      <c r="N51" s="4">
        <f>(L51-Calculations!M51)</f>
        <v>5766.142359999998</v>
      </c>
      <c r="O51" s="10">
        <f t="shared" si="2"/>
        <v>16.74040459605536</v>
      </c>
    </row>
    <row r="52" spans="1:15" x14ac:dyDescent="0.45">
      <c r="A52" t="s">
        <v>65</v>
      </c>
      <c r="B52" s="32">
        <v>45602</v>
      </c>
      <c r="C52" s="32">
        <v>45618</v>
      </c>
      <c r="D52" s="28" t="str">
        <f t="shared" si="0"/>
        <v>QUARTER 4</v>
      </c>
      <c r="E52" s="5" t="s">
        <v>726</v>
      </c>
      <c r="F52" s="5" t="s">
        <v>733</v>
      </c>
      <c r="G52" t="s">
        <v>784</v>
      </c>
      <c r="H52" s="4">
        <v>1454.11</v>
      </c>
      <c r="I52" s="4">
        <v>2629.75</v>
      </c>
      <c r="J52" s="7">
        <v>0.29199999999999998</v>
      </c>
      <c r="K52" s="4">
        <v>8</v>
      </c>
      <c r="L52" s="4">
        <f>(Calculations!I52*Calculations!K52*(1-Calculations!J52))</f>
        <v>14894.903999999999</v>
      </c>
      <c r="M52" s="4">
        <f t="shared" si="1"/>
        <v>11632.88</v>
      </c>
      <c r="N52" s="4">
        <f>(L52-Calculations!M52)</f>
        <v>3262.0239999999994</v>
      </c>
      <c r="O52" s="10">
        <f t="shared" si="2"/>
        <v>21.900268709351867</v>
      </c>
    </row>
    <row r="53" spans="1:15" x14ac:dyDescent="0.45">
      <c r="A53" t="s">
        <v>66</v>
      </c>
      <c r="B53" s="32">
        <v>45582</v>
      </c>
      <c r="C53" s="32">
        <v>45602</v>
      </c>
      <c r="D53" s="28" t="str">
        <f t="shared" si="0"/>
        <v>QUARTER 4</v>
      </c>
      <c r="E53" s="5" t="s">
        <v>719</v>
      </c>
      <c r="F53" s="5" t="s">
        <v>732</v>
      </c>
      <c r="G53" t="s">
        <v>785</v>
      </c>
      <c r="H53" s="4">
        <v>72.94</v>
      </c>
      <c r="I53" s="4">
        <v>106.3</v>
      </c>
      <c r="J53" s="7">
        <v>0.29499999999999998</v>
      </c>
      <c r="K53" s="4">
        <v>8</v>
      </c>
      <c r="L53" s="4">
        <f>(Calculations!I53*Calculations!K53*(1-Calculations!J53))</f>
        <v>599.53200000000004</v>
      </c>
      <c r="M53" s="4">
        <f t="shared" si="1"/>
        <v>583.52</v>
      </c>
      <c r="N53" s="4">
        <f>(L53-Calculations!M53)</f>
        <v>16.012000000000057</v>
      </c>
      <c r="O53" s="10">
        <f t="shared" si="2"/>
        <v>2.6707498515508856</v>
      </c>
    </row>
    <row r="54" spans="1:15" x14ac:dyDescent="0.45">
      <c r="A54" t="s">
        <v>67</v>
      </c>
      <c r="B54" s="32">
        <v>45016</v>
      </c>
      <c r="C54" s="32">
        <v>45021</v>
      </c>
      <c r="D54" s="28" t="str">
        <f t="shared" si="0"/>
        <v>QUARTER 1</v>
      </c>
      <c r="E54" s="5" t="s">
        <v>717</v>
      </c>
      <c r="F54" s="5" t="s">
        <v>731</v>
      </c>
      <c r="G54" t="s">
        <v>786</v>
      </c>
      <c r="H54" s="4">
        <v>533.26</v>
      </c>
      <c r="I54" s="4">
        <v>385.72</v>
      </c>
      <c r="J54" s="7">
        <v>0</v>
      </c>
      <c r="K54" s="4">
        <v>15</v>
      </c>
      <c r="L54" s="4">
        <f>(Calculations!I54*Calculations!K54*(1-Calculations!J54))</f>
        <v>5785.8</v>
      </c>
      <c r="M54" s="4">
        <f t="shared" si="1"/>
        <v>7998.9</v>
      </c>
      <c r="N54" s="4">
        <f>(L54-Calculations!M54)</f>
        <v>-2213.0999999999995</v>
      </c>
      <c r="O54" s="10">
        <f t="shared" si="2"/>
        <v>-38.250544436378711</v>
      </c>
    </row>
    <row r="55" spans="1:15" x14ac:dyDescent="0.45">
      <c r="A55" t="s">
        <v>68</v>
      </c>
      <c r="B55" s="32">
        <v>45678</v>
      </c>
      <c r="C55" s="32">
        <v>45704</v>
      </c>
      <c r="D55" s="28" t="str">
        <f t="shared" si="0"/>
        <v>QUARTER 1</v>
      </c>
      <c r="E55" s="5" t="s">
        <v>719</v>
      </c>
      <c r="F55" s="5" t="s">
        <v>731</v>
      </c>
      <c r="G55" t="s">
        <v>787</v>
      </c>
      <c r="H55" s="4">
        <v>204.11</v>
      </c>
      <c r="I55" s="4">
        <v>236.87</v>
      </c>
      <c r="J55" s="7">
        <v>0.182</v>
      </c>
      <c r="K55" s="4">
        <v>13</v>
      </c>
      <c r="L55" s="4">
        <f>(Calculations!I55*Calculations!K55*(1-Calculations!J55))</f>
        <v>2518.8755800000004</v>
      </c>
      <c r="M55" s="4">
        <f t="shared" si="1"/>
        <v>2653.4300000000003</v>
      </c>
      <c r="N55" s="4">
        <f>(L55-Calculations!M55)</f>
        <v>-134.55441999999994</v>
      </c>
      <c r="O55" s="10">
        <f t="shared" si="2"/>
        <v>-5.3418446337075496</v>
      </c>
    </row>
    <row r="56" spans="1:15" x14ac:dyDescent="0.45">
      <c r="A56" t="s">
        <v>69</v>
      </c>
      <c r="B56" s="32">
        <v>45168</v>
      </c>
      <c r="C56" s="32">
        <v>45170</v>
      </c>
      <c r="D56" s="28" t="str">
        <f t="shared" si="0"/>
        <v>QUARTER 3</v>
      </c>
      <c r="E56" s="5" t="s">
        <v>725</v>
      </c>
      <c r="F56" s="5" t="s">
        <v>729</v>
      </c>
      <c r="G56" t="s">
        <v>788</v>
      </c>
      <c r="H56" s="4">
        <v>44.42</v>
      </c>
      <c r="I56" s="4">
        <v>41.9</v>
      </c>
      <c r="J56" s="7">
        <v>0.14399999999999999</v>
      </c>
      <c r="K56" s="4">
        <v>6</v>
      </c>
      <c r="L56" s="4">
        <f>(Calculations!I56*Calculations!K56*(1-Calculations!J56))</f>
        <v>215.19839999999996</v>
      </c>
      <c r="M56" s="4">
        <f t="shared" si="1"/>
        <v>266.52</v>
      </c>
      <c r="N56" s="4">
        <f>(L56-Calculations!M56)</f>
        <v>-51.321600000000018</v>
      </c>
      <c r="O56" s="10">
        <f t="shared" si="2"/>
        <v>-23.848504449847223</v>
      </c>
    </row>
    <row r="57" spans="1:15" x14ac:dyDescent="0.45">
      <c r="A57" t="s">
        <v>70</v>
      </c>
      <c r="B57" s="32">
        <v>45753</v>
      </c>
      <c r="C57" s="32">
        <v>45777</v>
      </c>
      <c r="D57" s="28" t="str">
        <f t="shared" si="0"/>
        <v>QUARTER 2</v>
      </c>
      <c r="E57" s="5" t="s">
        <v>723</v>
      </c>
      <c r="F57" s="5" t="s">
        <v>732</v>
      </c>
      <c r="G57" t="s">
        <v>789</v>
      </c>
      <c r="H57" s="4">
        <v>855.78</v>
      </c>
      <c r="I57" s="4">
        <v>977.38</v>
      </c>
      <c r="J57" s="7">
        <v>0.14699999999999999</v>
      </c>
      <c r="K57" s="4">
        <v>38</v>
      </c>
      <c r="L57" s="4">
        <f>(Calculations!I57*Calculations!K57*(1-Calculations!J57))</f>
        <v>31680.795320000001</v>
      </c>
      <c r="M57" s="4">
        <f t="shared" si="1"/>
        <v>32519.64</v>
      </c>
      <c r="N57" s="4">
        <f>(L57-Calculations!M57)</f>
        <v>-838.84467999999833</v>
      </c>
      <c r="O57" s="10">
        <f t="shared" si="2"/>
        <v>-2.6478018355506308</v>
      </c>
    </row>
    <row r="58" spans="1:15" x14ac:dyDescent="0.45">
      <c r="A58" t="s">
        <v>71</v>
      </c>
      <c r="B58" s="32">
        <v>45697</v>
      </c>
      <c r="C58" s="32">
        <v>45717</v>
      </c>
      <c r="D58" s="28" t="str">
        <f t="shared" si="0"/>
        <v>QUARTER 1</v>
      </c>
      <c r="E58" s="5" t="s">
        <v>717</v>
      </c>
      <c r="F58" s="5" t="s">
        <v>731</v>
      </c>
      <c r="G58" t="s">
        <v>790</v>
      </c>
      <c r="H58" s="4">
        <v>1154.6400000000001</v>
      </c>
      <c r="I58" s="4">
        <v>2794.13</v>
      </c>
      <c r="J58" s="7">
        <v>3.5000000000000003E-2</v>
      </c>
      <c r="K58" s="4">
        <v>11</v>
      </c>
      <c r="L58" s="4">
        <f>(Calculations!I58*Calculations!K58*(1-Calculations!J58))</f>
        <v>29659.68995</v>
      </c>
      <c r="M58" s="4">
        <f t="shared" si="1"/>
        <v>12701.04</v>
      </c>
      <c r="N58" s="4">
        <f>(L58-Calculations!M58)</f>
        <v>16958.649949999999</v>
      </c>
      <c r="O58" s="10">
        <f t="shared" si="2"/>
        <v>57.177435025749482</v>
      </c>
    </row>
    <row r="59" spans="1:15" x14ac:dyDescent="0.45">
      <c r="A59" t="s">
        <v>72</v>
      </c>
      <c r="B59" s="32">
        <v>45643</v>
      </c>
      <c r="C59" s="32">
        <v>45644</v>
      </c>
      <c r="D59" s="28" t="str">
        <f t="shared" si="0"/>
        <v>QUARTER 4</v>
      </c>
      <c r="E59" s="5" t="s">
        <v>716</v>
      </c>
      <c r="F59" s="5" t="s">
        <v>733</v>
      </c>
      <c r="G59" t="s">
        <v>791</v>
      </c>
      <c r="H59" s="4">
        <v>346.82</v>
      </c>
      <c r="I59" s="4">
        <v>701.95</v>
      </c>
      <c r="J59" s="7">
        <v>0.14699999999999999</v>
      </c>
      <c r="K59" s="4">
        <v>8</v>
      </c>
      <c r="L59" s="4">
        <f>(Calculations!I59*Calculations!K59*(1-Calculations!J59))</f>
        <v>4790.1068000000005</v>
      </c>
      <c r="M59" s="4">
        <f t="shared" si="1"/>
        <v>2774.56</v>
      </c>
      <c r="N59" s="4">
        <f>(L59-Calculations!M59)</f>
        <v>2015.5468000000005</v>
      </c>
      <c r="O59" s="10">
        <f t="shared" si="2"/>
        <v>42.077283120284505</v>
      </c>
    </row>
    <row r="60" spans="1:15" x14ac:dyDescent="0.45">
      <c r="A60" t="s">
        <v>73</v>
      </c>
      <c r="B60" s="32">
        <v>45817</v>
      </c>
      <c r="C60" s="32">
        <v>45826</v>
      </c>
      <c r="D60" s="28" t="str">
        <f t="shared" si="0"/>
        <v>QUARTER 2</v>
      </c>
      <c r="E60" s="5" t="s">
        <v>722</v>
      </c>
      <c r="F60" s="5" t="s">
        <v>733</v>
      </c>
      <c r="G60" t="s">
        <v>792</v>
      </c>
      <c r="H60" s="4">
        <v>1225.5</v>
      </c>
      <c r="I60" s="4">
        <v>1221</v>
      </c>
      <c r="J60" s="7">
        <v>7.4999999999999997E-2</v>
      </c>
      <c r="K60" s="4">
        <v>56</v>
      </c>
      <c r="L60" s="4">
        <f>(Calculations!I60*Calculations!K60*(1-Calculations!J60))</f>
        <v>63247.8</v>
      </c>
      <c r="M60" s="4">
        <f t="shared" si="1"/>
        <v>68628</v>
      </c>
      <c r="N60" s="4">
        <f>(L60-Calculations!M60)</f>
        <v>-5380.1999999999971</v>
      </c>
      <c r="O60" s="10">
        <f t="shared" si="2"/>
        <v>-8.5065409389733677</v>
      </c>
    </row>
    <row r="61" spans="1:15" x14ac:dyDescent="0.45">
      <c r="A61" t="s">
        <v>74</v>
      </c>
      <c r="B61" s="32">
        <v>45779</v>
      </c>
      <c r="C61" s="32">
        <v>45790</v>
      </c>
      <c r="D61" s="28" t="str">
        <f t="shared" si="0"/>
        <v>QUARTER 2</v>
      </c>
      <c r="E61" s="5" t="s">
        <v>720</v>
      </c>
      <c r="F61" s="5" t="s">
        <v>733</v>
      </c>
      <c r="G61" t="s">
        <v>793</v>
      </c>
      <c r="H61" s="4">
        <v>1057.5999999999999</v>
      </c>
      <c r="I61" s="4">
        <v>1437.06</v>
      </c>
      <c r="J61" s="7">
        <v>0.20499999999999999</v>
      </c>
      <c r="K61" s="4">
        <v>4</v>
      </c>
      <c r="L61" s="4">
        <f>(Calculations!I61*Calculations!K61*(1-Calculations!J61))</f>
        <v>4569.8508000000002</v>
      </c>
      <c r="M61" s="4">
        <f t="shared" si="1"/>
        <v>4230.3999999999996</v>
      </c>
      <c r="N61" s="4">
        <f>(L61-Calculations!M61)</f>
        <v>339.45080000000053</v>
      </c>
      <c r="O61" s="10">
        <f t="shared" si="2"/>
        <v>7.428049948589142</v>
      </c>
    </row>
    <row r="62" spans="1:15" x14ac:dyDescent="0.45">
      <c r="A62" t="s">
        <v>75</v>
      </c>
      <c r="B62" s="32">
        <v>45361</v>
      </c>
      <c r="C62" s="32">
        <v>45391</v>
      </c>
      <c r="D62" s="28" t="str">
        <f t="shared" si="0"/>
        <v>QUARTER 1</v>
      </c>
      <c r="E62" s="5" t="s">
        <v>714</v>
      </c>
      <c r="F62" s="5" t="s">
        <v>727</v>
      </c>
      <c r="G62" t="s">
        <v>794</v>
      </c>
      <c r="H62" s="4">
        <v>1176.56</v>
      </c>
      <c r="I62" s="4">
        <v>1911.89</v>
      </c>
      <c r="J62" s="7">
        <v>0.11899999999999999</v>
      </c>
      <c r="K62" s="4">
        <v>20</v>
      </c>
      <c r="L62" s="4">
        <f>(Calculations!I62*Calculations!K62*(1-Calculations!J62))</f>
        <v>33687.501800000005</v>
      </c>
      <c r="M62" s="4">
        <f t="shared" si="1"/>
        <v>23531.199999999997</v>
      </c>
      <c r="N62" s="4">
        <f>(L62-Calculations!M62)</f>
        <v>10156.301800000008</v>
      </c>
      <c r="O62" s="10">
        <f t="shared" si="2"/>
        <v>30.148575160892477</v>
      </c>
    </row>
    <row r="63" spans="1:15" x14ac:dyDescent="0.45">
      <c r="A63" t="s">
        <v>76</v>
      </c>
      <c r="B63" s="32">
        <v>45910</v>
      </c>
      <c r="C63" s="32">
        <v>45912</v>
      </c>
      <c r="D63" s="28" t="str">
        <f t="shared" si="0"/>
        <v>QUARTER 3</v>
      </c>
      <c r="E63" s="5" t="s">
        <v>719</v>
      </c>
      <c r="F63" s="5" t="s">
        <v>727</v>
      </c>
      <c r="G63" t="s">
        <v>795</v>
      </c>
      <c r="H63" s="4">
        <v>1470.15</v>
      </c>
      <c r="I63" s="4">
        <v>2593.7800000000002</v>
      </c>
      <c r="J63" s="7">
        <v>0.11</v>
      </c>
      <c r="K63" s="4">
        <v>12</v>
      </c>
      <c r="L63" s="4">
        <f>(Calculations!I63*Calculations!K63*(1-Calculations!J63))</f>
        <v>27701.570400000001</v>
      </c>
      <c r="M63" s="4">
        <f t="shared" si="1"/>
        <v>17641.800000000003</v>
      </c>
      <c r="N63" s="4">
        <f>(L63-Calculations!M63)</f>
        <v>10059.770399999998</v>
      </c>
      <c r="O63" s="10">
        <f t="shared" si="2"/>
        <v>36.314801849645306</v>
      </c>
    </row>
    <row r="64" spans="1:15" x14ac:dyDescent="0.45">
      <c r="A64" t="s">
        <v>77</v>
      </c>
      <c r="B64" s="32">
        <v>45774</v>
      </c>
      <c r="C64" s="32">
        <v>45802</v>
      </c>
      <c r="D64" s="28" t="str">
        <f t="shared" si="0"/>
        <v>QUARTER 2</v>
      </c>
      <c r="E64" s="5" t="s">
        <v>714</v>
      </c>
      <c r="F64" s="5" t="s">
        <v>730</v>
      </c>
      <c r="G64" t="s">
        <v>796</v>
      </c>
      <c r="H64" s="4">
        <v>603.45000000000005</v>
      </c>
      <c r="I64" s="4">
        <v>1244.08</v>
      </c>
      <c r="J64" s="7">
        <v>0.2</v>
      </c>
      <c r="K64" s="4">
        <v>11</v>
      </c>
      <c r="L64" s="4">
        <f>(Calculations!I64*Calculations!K64*(1-Calculations!J64))</f>
        <v>10947.904</v>
      </c>
      <c r="M64" s="4">
        <f t="shared" si="1"/>
        <v>6637.9500000000007</v>
      </c>
      <c r="N64" s="4">
        <f>(L64-Calculations!M64)</f>
        <v>4309.9539999999997</v>
      </c>
      <c r="O64" s="10">
        <f t="shared" si="2"/>
        <v>39.367846119220623</v>
      </c>
    </row>
    <row r="65" spans="1:15" x14ac:dyDescent="0.45">
      <c r="A65" t="s">
        <v>78</v>
      </c>
      <c r="B65" s="32">
        <v>45598</v>
      </c>
      <c r="C65" s="32">
        <v>45614</v>
      </c>
      <c r="D65" s="28" t="str">
        <f t="shared" si="0"/>
        <v>QUARTER 4</v>
      </c>
      <c r="E65" s="5" t="s">
        <v>719</v>
      </c>
      <c r="F65" s="5" t="s">
        <v>732</v>
      </c>
      <c r="G65" t="s">
        <v>797</v>
      </c>
      <c r="H65" s="4">
        <v>1233.58</v>
      </c>
      <c r="I65" s="4">
        <v>1912.51</v>
      </c>
      <c r="J65" s="7">
        <v>0.255</v>
      </c>
      <c r="K65" s="4">
        <v>51</v>
      </c>
      <c r="L65" s="4">
        <f>(Calculations!I65*Calculations!K65*(1-Calculations!J65))</f>
        <v>72665.817450000002</v>
      </c>
      <c r="M65" s="4">
        <f t="shared" si="1"/>
        <v>62912.579999999994</v>
      </c>
      <c r="N65" s="4">
        <f>(L65-Calculations!M65)</f>
        <v>9753.2374500000078</v>
      </c>
      <c r="O65" s="10">
        <f t="shared" si="2"/>
        <v>13.4220432553601</v>
      </c>
    </row>
    <row r="66" spans="1:15" x14ac:dyDescent="0.45">
      <c r="A66" t="s">
        <v>79</v>
      </c>
      <c r="B66" s="32">
        <v>44972</v>
      </c>
      <c r="C66" s="32">
        <v>44983</v>
      </c>
      <c r="D66" s="28" t="str">
        <f t="shared" si="0"/>
        <v>QUARTER 1</v>
      </c>
      <c r="E66" s="5" t="s">
        <v>723</v>
      </c>
      <c r="F66" s="5" t="s">
        <v>731</v>
      </c>
      <c r="G66" t="s">
        <v>798</v>
      </c>
      <c r="H66" s="4">
        <v>498.5</v>
      </c>
      <c r="I66" s="4">
        <v>755.87</v>
      </c>
      <c r="J66" s="7">
        <v>0.13</v>
      </c>
      <c r="K66" s="4">
        <v>40</v>
      </c>
      <c r="L66" s="4">
        <f>(Calculations!I66*Calculations!K66*(1-Calculations!J66))</f>
        <v>26304.275999999998</v>
      </c>
      <c r="M66" s="4">
        <f t="shared" si="1"/>
        <v>19940</v>
      </c>
      <c r="N66" s="4">
        <f>(L66-Calculations!M66)</f>
        <v>6364.275999999998</v>
      </c>
      <c r="O66" s="10">
        <f t="shared" si="2"/>
        <v>24.194834330357537</v>
      </c>
    </row>
    <row r="67" spans="1:15" x14ac:dyDescent="0.45">
      <c r="A67" t="s">
        <v>80</v>
      </c>
      <c r="B67" s="32">
        <v>45263</v>
      </c>
      <c r="C67" s="32">
        <v>45286</v>
      </c>
      <c r="D67" s="28" t="str">
        <f t="shared" ref="D67:D130" si="3">IF(AND(MONTH(B67)&gt;=1,MONTH(B67)&lt;=3),"QUARTER 1",IF(AND(MONTH(B67)&gt;=4,MONTH(B67)&lt;=6),"QUARTER 2",IF(AND(MONTH(B67)&gt;=7,MONTH(B67)&lt;=9),"QUARTER 3",IF(AND(MONTH(B67)&gt;=10,MONTH(B67)&lt;=12),"QUARTER 4"))))</f>
        <v>QUARTER 4</v>
      </c>
      <c r="E67" s="5" t="s">
        <v>719</v>
      </c>
      <c r="F67" s="5" t="s">
        <v>730</v>
      </c>
      <c r="G67" t="s">
        <v>799</v>
      </c>
      <c r="H67" s="4">
        <v>1303.1099999999999</v>
      </c>
      <c r="I67" s="4">
        <v>1145.67</v>
      </c>
      <c r="J67" s="7">
        <v>0.184</v>
      </c>
      <c r="K67" s="4">
        <v>13</v>
      </c>
      <c r="L67" s="4">
        <f>(Calculations!I67*Calculations!K67*(1-Calculations!J67))</f>
        <v>12153.267360000002</v>
      </c>
      <c r="M67" s="4">
        <f t="shared" ref="M67:M130" si="4">(H67*K67)</f>
        <v>16940.43</v>
      </c>
      <c r="N67" s="4">
        <f>(L67-Calculations!M67)</f>
        <v>-4787.1626399999986</v>
      </c>
      <c r="O67" s="10">
        <f t="shared" ref="O67:O130" si="5">(N67/L67)*100</f>
        <v>-39.389922875851205</v>
      </c>
    </row>
    <row r="68" spans="1:15" x14ac:dyDescent="0.45">
      <c r="A68" t="s">
        <v>81</v>
      </c>
      <c r="B68" s="32">
        <v>45004</v>
      </c>
      <c r="C68" s="32">
        <v>45025</v>
      </c>
      <c r="D68" s="28" t="str">
        <f t="shared" si="3"/>
        <v>QUARTER 1</v>
      </c>
      <c r="E68" s="5" t="s">
        <v>716</v>
      </c>
      <c r="F68" s="5" t="s">
        <v>733</v>
      </c>
      <c r="G68" t="s">
        <v>800</v>
      </c>
      <c r="H68" s="4">
        <v>1082.17</v>
      </c>
      <c r="I68" s="4">
        <v>1234.0999999999999</v>
      </c>
      <c r="J68" s="7">
        <v>0.189</v>
      </c>
      <c r="K68" s="4">
        <v>16</v>
      </c>
      <c r="L68" s="4">
        <f>(Calculations!I68*Calculations!K68*(1-Calculations!J68))</f>
        <v>16013.681599999998</v>
      </c>
      <c r="M68" s="4">
        <f t="shared" si="4"/>
        <v>17314.72</v>
      </c>
      <c r="N68" s="4">
        <f>(L68-Calculations!M68)</f>
        <v>-1301.0384000000031</v>
      </c>
      <c r="O68" s="10">
        <f t="shared" si="5"/>
        <v>-8.1245427035342281</v>
      </c>
    </row>
    <row r="69" spans="1:15" x14ac:dyDescent="0.45">
      <c r="A69" t="s">
        <v>82</v>
      </c>
      <c r="B69" s="32">
        <v>45434</v>
      </c>
      <c r="C69" s="32">
        <v>45449</v>
      </c>
      <c r="D69" s="28" t="str">
        <f t="shared" si="3"/>
        <v>QUARTER 2</v>
      </c>
      <c r="E69" s="5" t="s">
        <v>712</v>
      </c>
      <c r="F69" s="5" t="s">
        <v>732</v>
      </c>
      <c r="G69" t="s">
        <v>801</v>
      </c>
      <c r="H69" s="4">
        <v>673.88</v>
      </c>
      <c r="I69" s="4">
        <v>1228.01</v>
      </c>
      <c r="J69" s="7">
        <v>0.105</v>
      </c>
      <c r="K69" s="4">
        <v>13</v>
      </c>
      <c r="L69" s="4">
        <f>(Calculations!I69*Calculations!K69*(1-Calculations!J69))</f>
        <v>14287.896349999999</v>
      </c>
      <c r="M69" s="4">
        <f t="shared" si="4"/>
        <v>8760.44</v>
      </c>
      <c r="N69" s="4">
        <f>(L69-Calculations!M69)</f>
        <v>5527.4563499999986</v>
      </c>
      <c r="O69" s="10">
        <f t="shared" si="5"/>
        <v>38.686285332689998</v>
      </c>
    </row>
    <row r="70" spans="1:15" x14ac:dyDescent="0.45">
      <c r="A70" t="s">
        <v>83</v>
      </c>
      <c r="B70" s="32">
        <v>45157</v>
      </c>
      <c r="C70" s="32">
        <v>45176</v>
      </c>
      <c r="D70" s="28" t="str">
        <f t="shared" si="3"/>
        <v>QUARTER 3</v>
      </c>
      <c r="E70" s="5" t="s">
        <v>726</v>
      </c>
      <c r="F70" s="5" t="s">
        <v>732</v>
      </c>
      <c r="G70" t="s">
        <v>802</v>
      </c>
      <c r="H70" s="4">
        <v>494.61</v>
      </c>
      <c r="I70" s="4">
        <v>605.23</v>
      </c>
      <c r="J70" s="7">
        <v>0.20399999999999999</v>
      </c>
      <c r="K70" s="4">
        <v>18</v>
      </c>
      <c r="L70" s="4">
        <f>(Calculations!I70*Calculations!K70*(1-Calculations!J70))</f>
        <v>8671.7354400000004</v>
      </c>
      <c r="M70" s="4">
        <f t="shared" si="4"/>
        <v>8902.98</v>
      </c>
      <c r="N70" s="4">
        <f>(L70-Calculations!M70)</f>
        <v>-231.24455999999918</v>
      </c>
      <c r="O70" s="10">
        <f t="shared" si="5"/>
        <v>-2.6666468505639647</v>
      </c>
    </row>
    <row r="71" spans="1:15" x14ac:dyDescent="0.45">
      <c r="A71" t="s">
        <v>84</v>
      </c>
      <c r="B71" s="32">
        <v>45037</v>
      </c>
      <c r="C71" s="32">
        <v>45056</v>
      </c>
      <c r="D71" s="28" t="str">
        <f t="shared" si="3"/>
        <v>QUARTER 2</v>
      </c>
      <c r="E71" s="5" t="s">
        <v>720</v>
      </c>
      <c r="F71" s="5" t="s">
        <v>727</v>
      </c>
      <c r="G71" t="s">
        <v>803</v>
      </c>
      <c r="H71" s="4">
        <v>882.33</v>
      </c>
      <c r="I71" s="4">
        <v>1880.15</v>
      </c>
      <c r="J71" s="7">
        <v>0.05</v>
      </c>
      <c r="K71" s="4">
        <v>5</v>
      </c>
      <c r="L71" s="4">
        <f>(Calculations!I71*Calculations!K71*(1-Calculations!J71))</f>
        <v>8930.7124999999996</v>
      </c>
      <c r="M71" s="4">
        <f t="shared" si="4"/>
        <v>4411.6500000000005</v>
      </c>
      <c r="N71" s="4">
        <f>(L71-Calculations!M71)</f>
        <v>4519.0624999999991</v>
      </c>
      <c r="O71" s="10">
        <f t="shared" si="5"/>
        <v>50.601365792482952</v>
      </c>
    </row>
    <row r="72" spans="1:15" x14ac:dyDescent="0.45">
      <c r="A72" t="s">
        <v>85</v>
      </c>
      <c r="B72" s="32">
        <v>45369</v>
      </c>
      <c r="C72" s="32">
        <v>45372</v>
      </c>
      <c r="D72" s="28" t="str">
        <f t="shared" si="3"/>
        <v>QUARTER 1</v>
      </c>
      <c r="E72" s="5" t="s">
        <v>724</v>
      </c>
      <c r="F72" s="5" t="s">
        <v>733</v>
      </c>
      <c r="G72" t="s">
        <v>804</v>
      </c>
      <c r="H72" s="4">
        <v>910.63</v>
      </c>
      <c r="I72" s="4">
        <v>1269.4000000000001</v>
      </c>
      <c r="J72" s="7">
        <v>6.8000000000000005E-2</v>
      </c>
      <c r="K72" s="4">
        <v>9</v>
      </c>
      <c r="L72" s="4">
        <f>(Calculations!I72*Calculations!K72*(1-Calculations!J72))</f>
        <v>10647.727199999999</v>
      </c>
      <c r="M72" s="4">
        <f t="shared" si="4"/>
        <v>8195.67</v>
      </c>
      <c r="N72" s="4">
        <f>(L72-Calculations!M72)</f>
        <v>2452.0571999999993</v>
      </c>
      <c r="O72" s="10">
        <f t="shared" si="5"/>
        <v>23.028925834989455</v>
      </c>
    </row>
    <row r="73" spans="1:15" x14ac:dyDescent="0.45">
      <c r="A73" t="s">
        <v>86</v>
      </c>
      <c r="B73" s="32">
        <v>45756</v>
      </c>
      <c r="C73" s="32">
        <v>45783</v>
      </c>
      <c r="D73" s="28" t="str">
        <f t="shared" si="3"/>
        <v>QUARTER 2</v>
      </c>
      <c r="E73" s="5" t="s">
        <v>721</v>
      </c>
      <c r="F73" s="5" t="s">
        <v>731</v>
      </c>
      <c r="G73" t="s">
        <v>805</v>
      </c>
      <c r="H73" s="4">
        <v>264.19</v>
      </c>
      <c r="I73" s="4">
        <v>620.92999999999995</v>
      </c>
      <c r="J73" s="7">
        <v>0.14199999999999999</v>
      </c>
      <c r="K73" s="4">
        <v>12</v>
      </c>
      <c r="L73" s="4">
        <f>(Calculations!I73*Calculations!K73*(1-Calculations!J73))</f>
        <v>6393.0952799999995</v>
      </c>
      <c r="M73" s="4">
        <f t="shared" si="4"/>
        <v>3170.2799999999997</v>
      </c>
      <c r="N73" s="4">
        <f>(L73-Calculations!M73)</f>
        <v>3222.8152799999998</v>
      </c>
      <c r="O73" s="10">
        <f t="shared" si="5"/>
        <v>50.410875152794532</v>
      </c>
    </row>
    <row r="74" spans="1:15" x14ac:dyDescent="0.45">
      <c r="A74" t="s">
        <v>87</v>
      </c>
      <c r="B74" s="32">
        <v>45394</v>
      </c>
      <c r="C74" s="32">
        <v>45419</v>
      </c>
      <c r="D74" s="28" t="str">
        <f t="shared" si="3"/>
        <v>QUARTER 2</v>
      </c>
      <c r="E74" s="5" t="s">
        <v>720</v>
      </c>
      <c r="F74" s="5" t="s">
        <v>731</v>
      </c>
      <c r="G74" t="s">
        <v>806</v>
      </c>
      <c r="H74" s="4">
        <v>1376.51</v>
      </c>
      <c r="I74" s="4">
        <v>1455.91</v>
      </c>
      <c r="J74" s="7">
        <v>0.185</v>
      </c>
      <c r="K74" s="4">
        <v>17</v>
      </c>
      <c r="L74" s="4">
        <f>(Calculations!I74*Calculations!K74*(1-Calculations!J74))</f>
        <v>20171.63305</v>
      </c>
      <c r="M74" s="4">
        <f t="shared" si="4"/>
        <v>23400.67</v>
      </c>
      <c r="N74" s="4">
        <f>(L74-Calculations!M74)</f>
        <v>-3229.0369499999979</v>
      </c>
      <c r="O74" s="10">
        <f t="shared" si="5"/>
        <v>-16.007811276340849</v>
      </c>
    </row>
    <row r="75" spans="1:15" x14ac:dyDescent="0.45">
      <c r="A75" t="s">
        <v>88</v>
      </c>
      <c r="B75" s="32">
        <v>45641</v>
      </c>
      <c r="C75" s="32">
        <v>45646</v>
      </c>
      <c r="D75" s="28" t="str">
        <f t="shared" si="3"/>
        <v>QUARTER 4</v>
      </c>
      <c r="E75" s="5" t="s">
        <v>713</v>
      </c>
      <c r="F75" s="5" t="s">
        <v>729</v>
      </c>
      <c r="G75" t="s">
        <v>807</v>
      </c>
      <c r="H75" s="4">
        <v>717.55</v>
      </c>
      <c r="I75" s="4">
        <v>546.42999999999995</v>
      </c>
      <c r="J75" s="7">
        <v>4.7E-2</v>
      </c>
      <c r="K75" s="4">
        <v>18</v>
      </c>
      <c r="L75" s="4">
        <f>(Calculations!I75*Calculations!K75*(1-Calculations!J75))</f>
        <v>9373.460219999999</v>
      </c>
      <c r="M75" s="4">
        <f t="shared" si="4"/>
        <v>12915.9</v>
      </c>
      <c r="N75" s="4">
        <f>(L75-Calculations!M75)</f>
        <v>-3542.4397800000006</v>
      </c>
      <c r="O75" s="10">
        <f t="shared" si="5"/>
        <v>-37.792231437026366</v>
      </c>
    </row>
    <row r="76" spans="1:15" x14ac:dyDescent="0.45">
      <c r="A76" t="s">
        <v>89</v>
      </c>
      <c r="B76" s="33">
        <v>45064</v>
      </c>
      <c r="C76" s="35">
        <v>45066</v>
      </c>
      <c r="D76" s="28" t="str">
        <f t="shared" si="3"/>
        <v>QUARTER 2</v>
      </c>
      <c r="E76" s="5" t="s">
        <v>720</v>
      </c>
      <c r="F76" s="5" t="s">
        <v>727</v>
      </c>
      <c r="G76" t="s">
        <v>808</v>
      </c>
      <c r="H76" s="4">
        <v>917.88</v>
      </c>
      <c r="I76" s="4">
        <v>1347.92</v>
      </c>
      <c r="J76" s="7">
        <v>0.34300000000000003</v>
      </c>
      <c r="K76" s="4">
        <v>5</v>
      </c>
      <c r="L76" s="4">
        <f>(Calculations!I76*Calculations!K76*(1-Calculations!J76))</f>
        <v>4427.9172000000008</v>
      </c>
      <c r="M76" s="4">
        <f t="shared" si="4"/>
        <v>4589.3999999999996</v>
      </c>
      <c r="N76" s="4">
        <f>(L76-Calculations!M76)</f>
        <v>-161.48279999999886</v>
      </c>
      <c r="O76" s="10">
        <f t="shared" si="5"/>
        <v>-3.6469245630880094</v>
      </c>
    </row>
    <row r="77" spans="1:15" x14ac:dyDescent="0.45">
      <c r="A77" t="s">
        <v>90</v>
      </c>
      <c r="B77" s="32">
        <v>45187</v>
      </c>
      <c r="C77" s="32">
        <v>45207</v>
      </c>
      <c r="D77" s="28" t="str">
        <f t="shared" si="3"/>
        <v>QUARTER 3</v>
      </c>
      <c r="E77" s="5" t="s">
        <v>717</v>
      </c>
      <c r="F77" s="5" t="s">
        <v>727</v>
      </c>
      <c r="G77" t="s">
        <v>809</v>
      </c>
      <c r="H77" s="4">
        <v>825.64</v>
      </c>
      <c r="I77" s="4">
        <v>1108.43</v>
      </c>
      <c r="J77" s="7">
        <v>0.114</v>
      </c>
      <c r="K77" s="4">
        <v>7</v>
      </c>
      <c r="L77" s="4">
        <f>(Calculations!I77*Calculations!K77*(1-Calculations!J77))</f>
        <v>6874.4828600000001</v>
      </c>
      <c r="M77" s="4">
        <f t="shared" si="4"/>
        <v>5779.48</v>
      </c>
      <c r="N77" s="4">
        <f>(L77-Calculations!M77)</f>
        <v>1095.0028600000005</v>
      </c>
      <c r="O77" s="10">
        <f t="shared" si="5"/>
        <v>15.928512475773349</v>
      </c>
    </row>
    <row r="78" spans="1:15" x14ac:dyDescent="0.45">
      <c r="A78" t="s">
        <v>91</v>
      </c>
      <c r="B78" s="32">
        <v>45532</v>
      </c>
      <c r="C78" s="32">
        <v>45560</v>
      </c>
      <c r="D78" s="28" t="str">
        <f t="shared" si="3"/>
        <v>QUARTER 3</v>
      </c>
      <c r="E78" s="26" t="s">
        <v>715</v>
      </c>
      <c r="F78" s="5" t="s">
        <v>733</v>
      </c>
      <c r="G78" t="s">
        <v>810</v>
      </c>
      <c r="H78" s="4">
        <v>1394.65</v>
      </c>
      <c r="I78" s="4">
        <v>3144.1</v>
      </c>
      <c r="J78" s="7">
        <v>0.13400000000000001</v>
      </c>
      <c r="K78" s="4">
        <v>13</v>
      </c>
      <c r="L78" s="4">
        <f>(Calculations!I78*Calculations!K78*(1-Calculations!J78))</f>
        <v>35396.277799999996</v>
      </c>
      <c r="M78" s="4">
        <f t="shared" si="4"/>
        <v>18130.45</v>
      </c>
      <c r="N78" s="4">
        <f>(L78-Calculations!M78)</f>
        <v>17265.827799999995</v>
      </c>
      <c r="O78" s="10">
        <f t="shared" si="5"/>
        <v>48.778653782630208</v>
      </c>
    </row>
    <row r="79" spans="1:15" x14ac:dyDescent="0.45">
      <c r="A79" t="s">
        <v>92</v>
      </c>
      <c r="B79" s="33">
        <v>45471</v>
      </c>
      <c r="C79" s="35">
        <v>45473</v>
      </c>
      <c r="D79" s="28" t="str">
        <f t="shared" si="3"/>
        <v>QUARTER 2</v>
      </c>
      <c r="E79" s="5" t="s">
        <v>716</v>
      </c>
      <c r="F79" s="5" t="s">
        <v>733</v>
      </c>
      <c r="G79" t="s">
        <v>811</v>
      </c>
      <c r="H79" s="4">
        <v>1112.98</v>
      </c>
      <c r="I79" s="4">
        <v>2095.73</v>
      </c>
      <c r="J79" s="7">
        <v>7.1999999999999995E-2</v>
      </c>
      <c r="K79" s="4">
        <v>17</v>
      </c>
      <c r="L79" s="4">
        <f>(Calculations!I79*Calculations!K79*(1-Calculations!J79))</f>
        <v>33062.236480000007</v>
      </c>
      <c r="M79" s="4">
        <f t="shared" si="4"/>
        <v>18920.66</v>
      </c>
      <c r="N79" s="4">
        <f>(L79-Calculations!M79)</f>
        <v>14141.576480000007</v>
      </c>
      <c r="O79" s="10">
        <f t="shared" si="5"/>
        <v>42.772594916724778</v>
      </c>
    </row>
    <row r="80" spans="1:15" x14ac:dyDescent="0.45">
      <c r="A80" t="s">
        <v>93</v>
      </c>
      <c r="B80" s="32">
        <v>45091</v>
      </c>
      <c r="C80" s="32">
        <v>45093</v>
      </c>
      <c r="D80" s="28" t="str">
        <f t="shared" si="3"/>
        <v>QUARTER 2</v>
      </c>
      <c r="E80" s="5" t="s">
        <v>723</v>
      </c>
      <c r="F80" s="5" t="s">
        <v>727</v>
      </c>
      <c r="G80" t="s">
        <v>812</v>
      </c>
      <c r="H80" s="4">
        <v>357.36</v>
      </c>
      <c r="I80" s="4">
        <v>703.62</v>
      </c>
      <c r="J80" s="7">
        <v>0.25700000000000001</v>
      </c>
      <c r="K80" s="4">
        <v>20</v>
      </c>
      <c r="L80" s="4">
        <f>(Calculations!I80*Calculations!K80*(1-Calculations!J80))</f>
        <v>10455.7932</v>
      </c>
      <c r="M80" s="4">
        <f t="shared" si="4"/>
        <v>7147.2000000000007</v>
      </c>
      <c r="N80" s="4">
        <f>(L80-Calculations!M80)</f>
        <v>3308.5931999999993</v>
      </c>
      <c r="O80" s="10">
        <f t="shared" si="5"/>
        <v>31.643636563125593</v>
      </c>
    </row>
    <row r="81" spans="1:15" x14ac:dyDescent="0.45">
      <c r="A81" t="s">
        <v>94</v>
      </c>
      <c r="B81" s="32">
        <v>45617</v>
      </c>
      <c r="C81" s="32">
        <v>45647</v>
      </c>
      <c r="D81" s="28" t="str">
        <f t="shared" si="3"/>
        <v>QUARTER 4</v>
      </c>
      <c r="E81" s="5" t="s">
        <v>714</v>
      </c>
      <c r="F81" s="5" t="s">
        <v>732</v>
      </c>
      <c r="G81" t="s">
        <v>813</v>
      </c>
      <c r="H81" s="4">
        <v>1122.68</v>
      </c>
      <c r="I81" s="4">
        <v>1997.19</v>
      </c>
      <c r="J81" s="7">
        <v>0.186</v>
      </c>
      <c r="K81" s="4">
        <v>3</v>
      </c>
      <c r="L81" s="4">
        <f>(Calculations!I81*Calculations!K81*(1-Calculations!J81))</f>
        <v>4877.1379800000004</v>
      </c>
      <c r="M81" s="4">
        <f t="shared" si="4"/>
        <v>3368.04</v>
      </c>
      <c r="N81" s="4">
        <f>(L81-Calculations!M81)</f>
        <v>1509.0979800000005</v>
      </c>
      <c r="O81" s="10">
        <f t="shared" si="5"/>
        <v>30.942285951073305</v>
      </c>
    </row>
    <row r="82" spans="1:15" x14ac:dyDescent="0.45">
      <c r="A82" t="s">
        <v>95</v>
      </c>
      <c r="B82" s="32">
        <v>44965</v>
      </c>
      <c r="C82" s="32">
        <v>44968</v>
      </c>
      <c r="D82" s="28" t="str">
        <f t="shared" si="3"/>
        <v>QUARTER 1</v>
      </c>
      <c r="E82" s="5" t="s">
        <v>724</v>
      </c>
      <c r="F82" s="5" t="s">
        <v>729</v>
      </c>
      <c r="G82" t="s">
        <v>814</v>
      </c>
      <c r="H82" s="4">
        <v>1410.05</v>
      </c>
      <c r="I82" s="4">
        <v>2763.95</v>
      </c>
      <c r="J82" s="7">
        <v>0.161</v>
      </c>
      <c r="K82" s="4">
        <v>26</v>
      </c>
      <c r="L82" s="4">
        <f>(Calculations!I82*Calculations!K82*(1-Calculations!J82))</f>
        <v>60292.805299999993</v>
      </c>
      <c r="M82" s="4">
        <f t="shared" si="4"/>
        <v>36661.299999999996</v>
      </c>
      <c r="N82" s="4">
        <f>(L82-Calculations!M82)</f>
        <v>23631.505299999997</v>
      </c>
      <c r="O82" s="10">
        <f t="shared" si="5"/>
        <v>39.194569206750778</v>
      </c>
    </row>
    <row r="83" spans="1:15" x14ac:dyDescent="0.45">
      <c r="A83" t="s">
        <v>96</v>
      </c>
      <c r="B83" s="32">
        <v>45157</v>
      </c>
      <c r="C83" s="32">
        <v>45181</v>
      </c>
      <c r="D83" s="28" t="str">
        <f t="shared" si="3"/>
        <v>QUARTER 3</v>
      </c>
      <c r="E83" s="5" t="s">
        <v>714</v>
      </c>
      <c r="F83" s="5" t="s">
        <v>728</v>
      </c>
      <c r="G83" t="s">
        <v>815</v>
      </c>
      <c r="H83" s="4">
        <v>1183.95</v>
      </c>
      <c r="I83" s="4">
        <v>1503.53</v>
      </c>
      <c r="J83" s="7">
        <v>0.24099999999999999</v>
      </c>
      <c r="K83" s="4">
        <v>16</v>
      </c>
      <c r="L83" s="4">
        <f>(Calculations!I83*Calculations!K83*(1-Calculations!J83))</f>
        <v>18258.868320000001</v>
      </c>
      <c r="M83" s="4">
        <f t="shared" si="4"/>
        <v>18943.2</v>
      </c>
      <c r="N83" s="4">
        <f>(L83-Calculations!M83)</f>
        <v>-684.33167999999932</v>
      </c>
      <c r="O83" s="10">
        <f t="shared" si="5"/>
        <v>-3.7479413729623703</v>
      </c>
    </row>
    <row r="84" spans="1:15" x14ac:dyDescent="0.45">
      <c r="A84" t="s">
        <v>97</v>
      </c>
      <c r="B84" s="32">
        <v>45791</v>
      </c>
      <c r="C84" s="32">
        <v>45801</v>
      </c>
      <c r="D84" s="28" t="str">
        <f t="shared" si="3"/>
        <v>QUARTER 2</v>
      </c>
      <c r="E84" s="5" t="s">
        <v>723</v>
      </c>
      <c r="F84" s="5" t="s">
        <v>727</v>
      </c>
      <c r="G84" t="s">
        <v>816</v>
      </c>
      <c r="H84" s="4">
        <v>170.39</v>
      </c>
      <c r="I84" s="4">
        <v>388.04</v>
      </c>
      <c r="J84" s="7">
        <v>8.4000000000000005E-2</v>
      </c>
      <c r="K84" s="4">
        <v>15</v>
      </c>
      <c r="L84" s="4">
        <f>(Calculations!I84*Calculations!K84*(1-Calculations!J84))</f>
        <v>5331.6696000000002</v>
      </c>
      <c r="M84" s="4">
        <f t="shared" si="4"/>
        <v>2555.85</v>
      </c>
      <c r="N84" s="4">
        <f>(L84-Calculations!M84)</f>
        <v>2775.8196000000003</v>
      </c>
      <c r="O84" s="10">
        <f t="shared" si="5"/>
        <v>52.062858508711798</v>
      </c>
    </row>
    <row r="85" spans="1:15" x14ac:dyDescent="0.45">
      <c r="A85" t="s">
        <v>98</v>
      </c>
      <c r="B85" s="33">
        <v>45769</v>
      </c>
      <c r="C85" s="35">
        <v>45770</v>
      </c>
      <c r="D85" s="28" t="str">
        <f t="shared" si="3"/>
        <v>QUARTER 2</v>
      </c>
      <c r="E85" s="5" t="s">
        <v>726</v>
      </c>
      <c r="F85" s="5" t="s">
        <v>732</v>
      </c>
      <c r="G85" t="s">
        <v>817</v>
      </c>
      <c r="H85" s="4">
        <v>23.24</v>
      </c>
      <c r="I85" s="4">
        <v>44.57</v>
      </c>
      <c r="J85" s="7">
        <v>0.215</v>
      </c>
      <c r="K85" s="4">
        <v>15</v>
      </c>
      <c r="L85" s="4">
        <f>(Calculations!I85*Calculations!K85*(1-Calculations!J85))</f>
        <v>524.81174999999996</v>
      </c>
      <c r="M85" s="4">
        <f t="shared" si="4"/>
        <v>348.59999999999997</v>
      </c>
      <c r="N85" s="4">
        <f>(L85-Calculations!M85)</f>
        <v>176.21174999999999</v>
      </c>
      <c r="O85" s="10">
        <f t="shared" si="5"/>
        <v>33.576182316802168</v>
      </c>
    </row>
    <row r="86" spans="1:15" x14ac:dyDescent="0.45">
      <c r="A86" t="s">
        <v>99</v>
      </c>
      <c r="B86" s="32">
        <v>45741</v>
      </c>
      <c r="C86" s="32">
        <v>45764</v>
      </c>
      <c r="D86" s="28" t="str">
        <f t="shared" si="3"/>
        <v>QUARTER 1</v>
      </c>
      <c r="E86" s="5" t="s">
        <v>722</v>
      </c>
      <c r="F86" s="5" t="s">
        <v>729</v>
      </c>
      <c r="G86" t="s">
        <v>818</v>
      </c>
      <c r="H86" s="4">
        <v>1421.19</v>
      </c>
      <c r="I86" s="4">
        <v>1808.26</v>
      </c>
      <c r="J86" s="7">
        <v>0.104</v>
      </c>
      <c r="K86" s="4">
        <v>13</v>
      </c>
      <c r="L86" s="4">
        <f>(Calculations!I86*Calculations!K86*(1-Calculations!J86))</f>
        <v>21062.61248</v>
      </c>
      <c r="M86" s="4">
        <f t="shared" si="4"/>
        <v>18475.47</v>
      </c>
      <c r="N86" s="4">
        <f>(L86-Calculations!M86)</f>
        <v>2587.1424799999986</v>
      </c>
      <c r="O86" s="10">
        <f t="shared" si="5"/>
        <v>12.283103449093122</v>
      </c>
    </row>
    <row r="87" spans="1:15" x14ac:dyDescent="0.45">
      <c r="A87" t="s">
        <v>100</v>
      </c>
      <c r="B87" s="32">
        <v>45282</v>
      </c>
      <c r="C87" s="32">
        <v>45283</v>
      </c>
      <c r="D87" s="28" t="str">
        <f t="shared" si="3"/>
        <v>QUARTER 4</v>
      </c>
      <c r="E87" s="5" t="s">
        <v>726</v>
      </c>
      <c r="F87" s="5" t="s">
        <v>727</v>
      </c>
      <c r="G87" t="s">
        <v>819</v>
      </c>
      <c r="H87" s="4">
        <v>1186.18</v>
      </c>
      <c r="I87" s="4">
        <v>1285.0899999999999</v>
      </c>
      <c r="J87" s="7">
        <v>7.0000000000000007E-2</v>
      </c>
      <c r="K87" s="4">
        <v>11</v>
      </c>
      <c r="L87" s="4">
        <f>(Calculations!I87*Calculations!K87*(1-Calculations!J87))</f>
        <v>13146.470699999998</v>
      </c>
      <c r="M87" s="4">
        <f t="shared" si="4"/>
        <v>13047.980000000001</v>
      </c>
      <c r="N87" s="4">
        <f>(L87-Calculations!M87)</f>
        <v>98.49069999999665</v>
      </c>
      <c r="O87" s="10">
        <f t="shared" si="5"/>
        <v>0.7491797779612186</v>
      </c>
    </row>
    <row r="88" spans="1:15" x14ac:dyDescent="0.45">
      <c r="A88" t="s">
        <v>101</v>
      </c>
      <c r="B88" s="32">
        <v>45388</v>
      </c>
      <c r="C88" s="32">
        <v>45407</v>
      </c>
      <c r="D88" s="28" t="str">
        <f t="shared" si="3"/>
        <v>QUARTER 2</v>
      </c>
      <c r="E88" s="5" t="s">
        <v>723</v>
      </c>
      <c r="F88" s="5" t="s">
        <v>727</v>
      </c>
      <c r="G88" t="s">
        <v>820</v>
      </c>
      <c r="H88" s="4">
        <v>1366.48</v>
      </c>
      <c r="I88" s="4">
        <v>1678.14</v>
      </c>
      <c r="J88" s="7">
        <v>0.154</v>
      </c>
      <c r="K88" s="4">
        <v>10</v>
      </c>
      <c r="L88" s="4">
        <f>(Calculations!I88*Calculations!K88*(1-Calculations!J88))</f>
        <v>14197.064400000001</v>
      </c>
      <c r="M88" s="4">
        <f t="shared" si="4"/>
        <v>13664.8</v>
      </c>
      <c r="N88" s="4">
        <f>(L88-Calculations!M88)</f>
        <v>532.26440000000184</v>
      </c>
      <c r="O88" s="10">
        <f t="shared" si="5"/>
        <v>3.7491159087790131</v>
      </c>
    </row>
    <row r="89" spans="1:15" x14ac:dyDescent="0.45">
      <c r="A89" t="s">
        <v>102</v>
      </c>
      <c r="B89" s="32">
        <v>45876</v>
      </c>
      <c r="C89" s="32">
        <v>45888</v>
      </c>
      <c r="D89" s="28" t="str">
        <f t="shared" si="3"/>
        <v>QUARTER 3</v>
      </c>
      <c r="E89" s="5" t="s">
        <v>724</v>
      </c>
      <c r="F89" s="5" t="s">
        <v>727</v>
      </c>
      <c r="G89" t="s">
        <v>821</v>
      </c>
      <c r="H89" s="4">
        <v>601.51</v>
      </c>
      <c r="I89" s="4">
        <v>679.35</v>
      </c>
      <c r="J89" s="7">
        <v>0.188</v>
      </c>
      <c r="K89" s="4">
        <v>3</v>
      </c>
      <c r="L89" s="4">
        <f>(Calculations!I89*Calculations!K89*(1-Calculations!J89))</f>
        <v>1654.8966000000003</v>
      </c>
      <c r="M89" s="4">
        <f t="shared" si="4"/>
        <v>1804.53</v>
      </c>
      <c r="N89" s="4">
        <f>(L89-Calculations!M89)</f>
        <v>-149.63339999999971</v>
      </c>
      <c r="O89" s="10">
        <f t="shared" si="5"/>
        <v>-9.0418579626062243</v>
      </c>
    </row>
    <row r="90" spans="1:15" x14ac:dyDescent="0.45">
      <c r="A90" t="s">
        <v>103</v>
      </c>
      <c r="B90" s="32">
        <v>45312</v>
      </c>
      <c r="C90" s="32">
        <v>45316</v>
      </c>
      <c r="D90" s="28" t="str">
        <f t="shared" si="3"/>
        <v>QUARTER 1</v>
      </c>
      <c r="E90" s="5" t="s">
        <v>712</v>
      </c>
      <c r="F90" s="5" t="s">
        <v>732</v>
      </c>
      <c r="G90" t="s">
        <v>822</v>
      </c>
      <c r="H90" s="4">
        <v>523.70000000000005</v>
      </c>
      <c r="I90" s="4">
        <v>1109.92</v>
      </c>
      <c r="J90" s="7">
        <v>0.03</v>
      </c>
      <c r="K90" s="4">
        <v>11</v>
      </c>
      <c r="L90" s="4">
        <f>(Calculations!I90*Calculations!K90*(1-Calculations!J90))</f>
        <v>11842.8464</v>
      </c>
      <c r="M90" s="4">
        <f t="shared" si="4"/>
        <v>5760.7000000000007</v>
      </c>
      <c r="N90" s="4">
        <f>(L90-Calculations!M90)</f>
        <v>6082.1463999999996</v>
      </c>
      <c r="O90" s="10">
        <f t="shared" si="5"/>
        <v>51.357133197302971</v>
      </c>
    </row>
    <row r="91" spans="1:15" x14ac:dyDescent="0.45">
      <c r="A91" t="s">
        <v>104</v>
      </c>
      <c r="B91" s="32">
        <v>45106</v>
      </c>
      <c r="C91" s="32">
        <v>45109</v>
      </c>
      <c r="D91" s="28" t="str">
        <f t="shared" si="3"/>
        <v>QUARTER 2</v>
      </c>
      <c r="E91" s="5" t="s">
        <v>721</v>
      </c>
      <c r="F91" s="5" t="s">
        <v>732</v>
      </c>
      <c r="G91" t="s">
        <v>823</v>
      </c>
      <c r="H91" s="4">
        <v>55.65</v>
      </c>
      <c r="I91" s="4">
        <v>83.57</v>
      </c>
      <c r="J91" s="7">
        <v>6.6000000000000003E-2</v>
      </c>
      <c r="K91" s="4">
        <v>8</v>
      </c>
      <c r="L91" s="4">
        <f>(Calculations!I91*Calculations!K91*(1-Calculations!J91))</f>
        <v>624.43503999999996</v>
      </c>
      <c r="M91" s="4">
        <f t="shared" si="4"/>
        <v>445.2</v>
      </c>
      <c r="N91" s="4">
        <f>(L91-Calculations!M91)</f>
        <v>179.23503999999997</v>
      </c>
      <c r="O91" s="10">
        <f t="shared" si="5"/>
        <v>28.70355257449998</v>
      </c>
    </row>
    <row r="92" spans="1:15" x14ac:dyDescent="0.45">
      <c r="A92" t="s">
        <v>105</v>
      </c>
      <c r="B92" s="32">
        <v>45775</v>
      </c>
      <c r="C92" s="32">
        <v>45792</v>
      </c>
      <c r="D92" s="28" t="str">
        <f t="shared" si="3"/>
        <v>QUARTER 2</v>
      </c>
      <c r="E92" s="5" t="s">
        <v>725</v>
      </c>
      <c r="F92" s="5" t="s">
        <v>729</v>
      </c>
      <c r="G92" t="s">
        <v>824</v>
      </c>
      <c r="H92" s="4">
        <v>691.19</v>
      </c>
      <c r="I92" s="4">
        <v>1284.3</v>
      </c>
      <c r="J92" s="7">
        <v>7.3999999999999996E-2</v>
      </c>
      <c r="K92" s="4">
        <v>7</v>
      </c>
      <c r="L92" s="4">
        <f>(Calculations!I92*Calculations!K92*(1-Calculations!J92))</f>
        <v>8324.8326000000015</v>
      </c>
      <c r="M92" s="4">
        <f t="shared" si="4"/>
        <v>4838.33</v>
      </c>
      <c r="N92" s="4">
        <f>(L92-Calculations!M92)</f>
        <v>3486.5026000000016</v>
      </c>
      <c r="O92" s="10">
        <f t="shared" si="5"/>
        <v>41.880753253825198</v>
      </c>
    </row>
    <row r="93" spans="1:15" x14ac:dyDescent="0.45">
      <c r="A93" t="s">
        <v>106</v>
      </c>
      <c r="B93" s="32">
        <v>45817</v>
      </c>
      <c r="C93" s="32">
        <v>45833</v>
      </c>
      <c r="D93" s="28" t="str">
        <f t="shared" si="3"/>
        <v>QUARTER 2</v>
      </c>
      <c r="E93" s="5" t="s">
        <v>724</v>
      </c>
      <c r="F93" s="5" t="s">
        <v>730</v>
      </c>
      <c r="G93" t="s">
        <v>825</v>
      </c>
      <c r="H93" s="4">
        <v>527.33000000000004</v>
      </c>
      <c r="I93" s="4">
        <v>911.72</v>
      </c>
      <c r="J93" s="7">
        <v>0.14399999999999999</v>
      </c>
      <c r="K93" s="4">
        <v>25</v>
      </c>
      <c r="L93" s="4">
        <f>(Calculations!I93*Calculations!K93*(1-Calculations!J93))</f>
        <v>19510.808000000001</v>
      </c>
      <c r="M93" s="4">
        <f t="shared" si="4"/>
        <v>13183.250000000002</v>
      </c>
      <c r="N93" s="4">
        <f>(L93-Calculations!M93)</f>
        <v>6327.5579999999991</v>
      </c>
      <c r="O93" s="10">
        <f t="shared" si="5"/>
        <v>32.431040272652979</v>
      </c>
    </row>
    <row r="94" spans="1:15" x14ac:dyDescent="0.45">
      <c r="A94" t="s">
        <v>107</v>
      </c>
      <c r="B94" s="33">
        <v>45100</v>
      </c>
      <c r="C94" s="35">
        <v>45101</v>
      </c>
      <c r="D94" s="28" t="str">
        <f t="shared" si="3"/>
        <v>QUARTER 2</v>
      </c>
      <c r="E94" s="5" t="s">
        <v>718</v>
      </c>
      <c r="F94" s="5" t="s">
        <v>728</v>
      </c>
      <c r="G94" t="s">
        <v>826</v>
      </c>
      <c r="H94" s="4">
        <v>804.01</v>
      </c>
      <c r="I94" s="4">
        <v>1405.07</v>
      </c>
      <c r="J94" s="7">
        <v>9.6000000000000002E-2</v>
      </c>
      <c r="K94" s="4">
        <v>8</v>
      </c>
      <c r="L94" s="4">
        <f>(Calculations!I94*Calculations!K94*(1-Calculations!J94))</f>
        <v>10161.46624</v>
      </c>
      <c r="M94" s="4">
        <f t="shared" si="4"/>
        <v>6432.08</v>
      </c>
      <c r="N94" s="4">
        <f>(L94-Calculations!M94)</f>
        <v>3729.3862399999998</v>
      </c>
      <c r="O94" s="10">
        <f t="shared" si="5"/>
        <v>36.701260939287437</v>
      </c>
    </row>
    <row r="95" spans="1:15" x14ac:dyDescent="0.45">
      <c r="A95" t="s">
        <v>108</v>
      </c>
      <c r="B95" s="32">
        <v>45569</v>
      </c>
      <c r="C95" s="32">
        <v>45598</v>
      </c>
      <c r="D95" s="28" t="str">
        <f t="shared" si="3"/>
        <v>QUARTER 4</v>
      </c>
      <c r="E95" s="5" t="s">
        <v>721</v>
      </c>
      <c r="F95" s="5" t="s">
        <v>733</v>
      </c>
      <c r="G95" t="s">
        <v>827</v>
      </c>
      <c r="H95" s="4">
        <v>412.09</v>
      </c>
      <c r="I95" s="4">
        <v>968.94</v>
      </c>
      <c r="J95" s="7">
        <v>9.9000000000000005E-2</v>
      </c>
      <c r="K95" s="4">
        <v>23</v>
      </c>
      <c r="L95" s="4">
        <f>(Calculations!I95*Calculations!K95*(1-Calculations!J95))</f>
        <v>20079.343620000003</v>
      </c>
      <c r="M95" s="4">
        <f t="shared" si="4"/>
        <v>9478.07</v>
      </c>
      <c r="N95" s="4">
        <f>(L95-Calculations!M95)</f>
        <v>10601.273620000004</v>
      </c>
      <c r="O95" s="10">
        <f t="shared" si="5"/>
        <v>52.79691318913742</v>
      </c>
    </row>
    <row r="96" spans="1:15" x14ac:dyDescent="0.45">
      <c r="A96" t="s">
        <v>109</v>
      </c>
      <c r="B96" s="32">
        <v>45910</v>
      </c>
      <c r="C96" s="32">
        <v>45930</v>
      </c>
      <c r="D96" s="28" t="str">
        <f t="shared" si="3"/>
        <v>QUARTER 3</v>
      </c>
      <c r="E96" s="5" t="s">
        <v>716</v>
      </c>
      <c r="F96" s="5" t="s">
        <v>730</v>
      </c>
      <c r="G96" t="s">
        <v>828</v>
      </c>
      <c r="H96" s="4">
        <v>1009.48</v>
      </c>
      <c r="I96" s="4">
        <v>1088.81</v>
      </c>
      <c r="J96" s="7">
        <v>0.16</v>
      </c>
      <c r="K96" s="4">
        <v>6</v>
      </c>
      <c r="L96" s="4">
        <f>(Calculations!I96*Calculations!K96*(1-Calculations!J96))</f>
        <v>5487.6023999999998</v>
      </c>
      <c r="M96" s="4">
        <f t="shared" si="4"/>
        <v>6056.88</v>
      </c>
      <c r="N96" s="4">
        <f>(L96-Calculations!M96)</f>
        <v>-569.27760000000035</v>
      </c>
      <c r="O96" s="10">
        <f t="shared" si="5"/>
        <v>-10.373885688219692</v>
      </c>
    </row>
    <row r="97" spans="1:15" x14ac:dyDescent="0.45">
      <c r="A97" t="s">
        <v>110</v>
      </c>
      <c r="B97" s="32">
        <v>45022</v>
      </c>
      <c r="C97" s="32">
        <v>45043</v>
      </c>
      <c r="D97" s="28" t="str">
        <f t="shared" si="3"/>
        <v>QUARTER 2</v>
      </c>
      <c r="E97" s="5" t="s">
        <v>714</v>
      </c>
      <c r="F97" s="5" t="s">
        <v>728</v>
      </c>
      <c r="G97" t="s">
        <v>829</v>
      </c>
      <c r="H97" s="4">
        <v>1084.79</v>
      </c>
      <c r="I97" s="4">
        <v>2484.9899999999998</v>
      </c>
      <c r="J97" s="7">
        <v>3.4000000000000002E-2</v>
      </c>
      <c r="K97" s="4">
        <v>18</v>
      </c>
      <c r="L97" s="4">
        <f>(Calculations!I97*Calculations!K97*(1-Calculations!J97))</f>
        <v>43209.006119999991</v>
      </c>
      <c r="M97" s="4">
        <f t="shared" si="4"/>
        <v>19526.22</v>
      </c>
      <c r="N97" s="4">
        <f>(L97-Calculations!M97)</f>
        <v>23682.78611999999</v>
      </c>
      <c r="O97" s="10">
        <f t="shared" si="5"/>
        <v>54.809837685755113</v>
      </c>
    </row>
    <row r="98" spans="1:15" x14ac:dyDescent="0.45">
      <c r="A98" t="s">
        <v>111</v>
      </c>
      <c r="B98" s="32">
        <v>45870</v>
      </c>
      <c r="C98" s="32">
        <v>45885</v>
      </c>
      <c r="D98" s="28" t="str">
        <f t="shared" si="3"/>
        <v>QUARTER 3</v>
      </c>
      <c r="E98" s="5" t="s">
        <v>719</v>
      </c>
      <c r="F98" s="5" t="s">
        <v>732</v>
      </c>
      <c r="G98" t="s">
        <v>830</v>
      </c>
      <c r="H98" s="4">
        <v>24.44</v>
      </c>
      <c r="I98" s="4">
        <v>28.69</v>
      </c>
      <c r="J98" s="7">
        <v>0.14599999999999999</v>
      </c>
      <c r="K98" s="4">
        <v>6</v>
      </c>
      <c r="L98" s="4">
        <f>(Calculations!I98*Calculations!K98*(1-Calculations!J98))</f>
        <v>147.00756000000001</v>
      </c>
      <c r="M98" s="4">
        <f t="shared" si="4"/>
        <v>146.64000000000001</v>
      </c>
      <c r="N98" s="4">
        <f>(L98-Calculations!M98)</f>
        <v>0.36755999999999744</v>
      </c>
      <c r="O98" s="10">
        <f t="shared" si="5"/>
        <v>0.25002795774584474</v>
      </c>
    </row>
    <row r="99" spans="1:15" x14ac:dyDescent="0.45">
      <c r="A99" t="s">
        <v>112</v>
      </c>
      <c r="B99" s="33">
        <v>45438</v>
      </c>
      <c r="C99" s="35">
        <v>45440</v>
      </c>
      <c r="D99" s="28" t="str">
        <f t="shared" si="3"/>
        <v>QUARTER 2</v>
      </c>
      <c r="E99" s="5" t="s">
        <v>721</v>
      </c>
      <c r="F99" s="5" t="s">
        <v>733</v>
      </c>
      <c r="G99" t="s">
        <v>831</v>
      </c>
      <c r="H99" s="4">
        <v>1227.08</v>
      </c>
      <c r="I99" s="4">
        <v>1896.62</v>
      </c>
      <c r="J99" s="7">
        <v>0</v>
      </c>
      <c r="K99" s="4">
        <v>18</v>
      </c>
      <c r="L99" s="4">
        <f>(Calculations!I99*Calculations!K99*(1-Calculations!J99))</f>
        <v>34139.159999999996</v>
      </c>
      <c r="M99" s="4">
        <f t="shared" si="4"/>
        <v>22087.439999999999</v>
      </c>
      <c r="N99" s="4">
        <f>(L99-Calculations!M99)</f>
        <v>12051.719999999998</v>
      </c>
      <c r="O99" s="10">
        <f t="shared" si="5"/>
        <v>35.3017473189147</v>
      </c>
    </row>
    <row r="100" spans="1:15" x14ac:dyDescent="0.45">
      <c r="A100" t="s">
        <v>113</v>
      </c>
      <c r="B100" s="32">
        <v>45860</v>
      </c>
      <c r="C100" s="32">
        <v>45887</v>
      </c>
      <c r="D100" s="28" t="str">
        <f t="shared" si="3"/>
        <v>QUARTER 3</v>
      </c>
      <c r="E100" s="5" t="s">
        <v>724</v>
      </c>
      <c r="F100" s="5" t="s">
        <v>729</v>
      </c>
      <c r="G100" t="s">
        <v>832</v>
      </c>
      <c r="H100" s="4">
        <v>547.32000000000005</v>
      </c>
      <c r="I100" s="4">
        <v>419.17</v>
      </c>
      <c r="J100" s="7">
        <v>9.1999999999999998E-2</v>
      </c>
      <c r="K100" s="4">
        <v>14</v>
      </c>
      <c r="L100" s="4">
        <f>(Calculations!I100*Calculations!K100*(1-Calculations!J100))</f>
        <v>5328.4890400000004</v>
      </c>
      <c r="M100" s="4">
        <f t="shared" si="4"/>
        <v>7662.4800000000005</v>
      </c>
      <c r="N100" s="4">
        <f>(L100-Calculations!M100)</f>
        <v>-2333.9909600000001</v>
      </c>
      <c r="O100" s="10">
        <f t="shared" si="5"/>
        <v>-43.802116181137905</v>
      </c>
    </row>
    <row r="101" spans="1:15" x14ac:dyDescent="0.45">
      <c r="A101" t="s">
        <v>114</v>
      </c>
      <c r="B101" s="32">
        <v>44985</v>
      </c>
      <c r="C101" s="32">
        <v>45005</v>
      </c>
      <c r="D101" s="28" t="str">
        <f t="shared" si="3"/>
        <v>QUARTER 1</v>
      </c>
      <c r="E101" s="5" t="s">
        <v>722</v>
      </c>
      <c r="F101" s="5" t="s">
        <v>731</v>
      </c>
      <c r="G101" t="s">
        <v>833</v>
      </c>
      <c r="H101" s="4">
        <v>1200.78</v>
      </c>
      <c r="I101" s="4">
        <v>2001.17</v>
      </c>
      <c r="J101" s="7">
        <v>0.29199999999999998</v>
      </c>
      <c r="K101" s="4">
        <v>18</v>
      </c>
      <c r="L101" s="4">
        <f>(Calculations!I101*Calculations!K101*(1-Calculations!J101))</f>
        <v>25502.910479999999</v>
      </c>
      <c r="M101" s="4">
        <f t="shared" si="4"/>
        <v>21614.04</v>
      </c>
      <c r="N101" s="4">
        <f>(L101-Calculations!M101)</f>
        <v>3888.8704799999978</v>
      </c>
      <c r="O101" s="10">
        <f t="shared" si="5"/>
        <v>15.248732034132907</v>
      </c>
    </row>
    <row r="102" spans="1:15" x14ac:dyDescent="0.45">
      <c r="A102" t="s">
        <v>115</v>
      </c>
      <c r="B102" s="32">
        <v>45684</v>
      </c>
      <c r="C102" s="32">
        <v>45703</v>
      </c>
      <c r="D102" s="28" t="str">
        <f t="shared" si="3"/>
        <v>QUARTER 1</v>
      </c>
      <c r="E102" s="5" t="s">
        <v>716</v>
      </c>
      <c r="F102" s="5" t="s">
        <v>730</v>
      </c>
      <c r="G102" t="s">
        <v>834</v>
      </c>
      <c r="H102" s="4">
        <v>1253.22</v>
      </c>
      <c r="I102" s="4">
        <v>3104.71</v>
      </c>
      <c r="J102" s="7">
        <v>0</v>
      </c>
      <c r="K102" s="4">
        <v>17</v>
      </c>
      <c r="L102" s="4">
        <f>(Calculations!I102*Calculations!K102*(1-Calculations!J102))</f>
        <v>52780.07</v>
      </c>
      <c r="M102" s="4">
        <f t="shared" si="4"/>
        <v>21304.74</v>
      </c>
      <c r="N102" s="4">
        <f>(L102-Calculations!M102)</f>
        <v>31475.329999999998</v>
      </c>
      <c r="O102" s="10">
        <f t="shared" si="5"/>
        <v>59.634877331538206</v>
      </c>
    </row>
    <row r="103" spans="1:15" x14ac:dyDescent="0.45">
      <c r="A103" t="s">
        <v>116</v>
      </c>
      <c r="B103" s="32">
        <v>45304</v>
      </c>
      <c r="C103" s="32">
        <v>45313</v>
      </c>
      <c r="D103" s="28" t="str">
        <f t="shared" si="3"/>
        <v>QUARTER 1</v>
      </c>
      <c r="E103" s="5" t="s">
        <v>713</v>
      </c>
      <c r="F103" s="5" t="s">
        <v>727</v>
      </c>
      <c r="G103" t="s">
        <v>835</v>
      </c>
      <c r="H103" s="4">
        <v>313.60000000000002</v>
      </c>
      <c r="I103" s="4">
        <v>334.28</v>
      </c>
      <c r="J103" s="7">
        <v>0.14000000000000001</v>
      </c>
      <c r="K103" s="4">
        <v>22</v>
      </c>
      <c r="L103" s="4">
        <f>(Calculations!I103*Calculations!K103*(1-Calculations!J103))</f>
        <v>6324.5775999999996</v>
      </c>
      <c r="M103" s="4">
        <f t="shared" si="4"/>
        <v>6899.2000000000007</v>
      </c>
      <c r="N103" s="4">
        <f>(L103-Calculations!M103)</f>
        <v>-574.62240000000111</v>
      </c>
      <c r="O103" s="10">
        <f t="shared" si="5"/>
        <v>-9.0855458868905519</v>
      </c>
    </row>
    <row r="104" spans="1:15" x14ac:dyDescent="0.45">
      <c r="A104" t="s">
        <v>117</v>
      </c>
      <c r="B104" s="32">
        <v>45747</v>
      </c>
      <c r="C104" s="32">
        <v>45751</v>
      </c>
      <c r="D104" s="28" t="str">
        <f t="shared" si="3"/>
        <v>QUARTER 1</v>
      </c>
      <c r="E104" s="5" t="s">
        <v>712</v>
      </c>
      <c r="F104" s="5" t="s">
        <v>731</v>
      </c>
      <c r="G104" t="s">
        <v>836</v>
      </c>
      <c r="H104" s="4">
        <v>862.08</v>
      </c>
      <c r="I104" s="4">
        <v>1952.83</v>
      </c>
      <c r="J104" s="7">
        <v>0</v>
      </c>
      <c r="K104" s="4">
        <v>7</v>
      </c>
      <c r="L104" s="4">
        <f>(Calculations!I104*Calculations!K104*(1-Calculations!J104))</f>
        <v>13669.81</v>
      </c>
      <c r="M104" s="4">
        <f t="shared" si="4"/>
        <v>6034.56</v>
      </c>
      <c r="N104" s="4">
        <f>(L104-Calculations!M104)</f>
        <v>7635.2499999999991</v>
      </c>
      <c r="O104" s="10">
        <f t="shared" si="5"/>
        <v>55.854836314476927</v>
      </c>
    </row>
    <row r="105" spans="1:15" x14ac:dyDescent="0.45">
      <c r="A105" t="s">
        <v>118</v>
      </c>
      <c r="B105" s="32">
        <v>45631</v>
      </c>
      <c r="C105" s="32">
        <v>45654</v>
      </c>
      <c r="D105" s="28" t="str">
        <f t="shared" si="3"/>
        <v>QUARTER 4</v>
      </c>
      <c r="E105" s="5" t="s">
        <v>721</v>
      </c>
      <c r="F105" s="5" t="s">
        <v>733</v>
      </c>
      <c r="G105" t="s">
        <v>837</v>
      </c>
      <c r="H105" s="4">
        <v>107.03</v>
      </c>
      <c r="I105" s="4">
        <v>242.29</v>
      </c>
      <c r="J105" s="7">
        <v>0.18</v>
      </c>
      <c r="K105" s="4">
        <v>30</v>
      </c>
      <c r="L105" s="4">
        <f>(Calculations!I105*Calculations!K105*(1-Calculations!J105))</f>
        <v>5960.3340000000007</v>
      </c>
      <c r="M105" s="4">
        <f t="shared" si="4"/>
        <v>3210.9</v>
      </c>
      <c r="N105" s="4">
        <f>(L105-Calculations!M105)</f>
        <v>2749.4340000000007</v>
      </c>
      <c r="O105" s="10">
        <f t="shared" si="5"/>
        <v>46.128857879440986</v>
      </c>
    </row>
    <row r="106" spans="1:15" x14ac:dyDescent="0.45">
      <c r="A106" t="s">
        <v>119</v>
      </c>
      <c r="B106" s="32">
        <v>45549</v>
      </c>
      <c r="C106" s="32">
        <v>45570</v>
      </c>
      <c r="D106" s="28" t="str">
        <f t="shared" si="3"/>
        <v>QUARTER 3</v>
      </c>
      <c r="E106" s="5" t="s">
        <v>722</v>
      </c>
      <c r="F106" s="5" t="s">
        <v>731</v>
      </c>
      <c r="G106" t="s">
        <v>838</v>
      </c>
      <c r="H106" s="4">
        <v>1405.56</v>
      </c>
      <c r="I106" s="4">
        <v>2968.87</v>
      </c>
      <c r="J106" s="7">
        <v>0.16900000000000001</v>
      </c>
      <c r="K106" s="4">
        <v>5</v>
      </c>
      <c r="L106" s="4">
        <f>(Calculations!I106*Calculations!K106*(1-Calculations!J106))</f>
        <v>12335.654849999999</v>
      </c>
      <c r="M106" s="4">
        <f t="shared" si="4"/>
        <v>7027.7999999999993</v>
      </c>
      <c r="N106" s="4">
        <f>(L106-Calculations!M106)</f>
        <v>5307.8548499999997</v>
      </c>
      <c r="O106" s="10">
        <f t="shared" si="5"/>
        <v>43.028561633272346</v>
      </c>
    </row>
    <row r="107" spans="1:15" x14ac:dyDescent="0.45">
      <c r="A107" t="s">
        <v>120</v>
      </c>
      <c r="B107" s="32">
        <v>45433</v>
      </c>
      <c r="C107" s="32">
        <v>45439</v>
      </c>
      <c r="D107" s="28" t="str">
        <f t="shared" si="3"/>
        <v>QUARTER 2</v>
      </c>
      <c r="E107" s="5" t="s">
        <v>724</v>
      </c>
      <c r="F107" s="5" t="s">
        <v>727</v>
      </c>
      <c r="G107" t="s">
        <v>839</v>
      </c>
      <c r="H107" s="4">
        <v>1157.51</v>
      </c>
      <c r="I107" s="4">
        <v>1394.3</v>
      </c>
      <c r="J107" s="7">
        <v>0.27800000000000002</v>
      </c>
      <c r="K107" s="4">
        <v>12</v>
      </c>
      <c r="L107" s="4">
        <f>(Calculations!I107*Calculations!K107*(1-Calculations!J107))</f>
        <v>12080.215199999999</v>
      </c>
      <c r="M107" s="4">
        <f t="shared" si="4"/>
        <v>13890.119999999999</v>
      </c>
      <c r="N107" s="4">
        <f>(L107-Calculations!M107)</f>
        <v>-1809.9048000000003</v>
      </c>
      <c r="O107" s="10">
        <f t="shared" si="5"/>
        <v>-14.982388724333326</v>
      </c>
    </row>
    <row r="108" spans="1:15" x14ac:dyDescent="0.45">
      <c r="A108" t="s">
        <v>121</v>
      </c>
      <c r="B108" s="32">
        <v>45057</v>
      </c>
      <c r="C108" s="32">
        <v>45084</v>
      </c>
      <c r="D108" s="28" t="str">
        <f t="shared" si="3"/>
        <v>QUARTER 2</v>
      </c>
      <c r="E108" s="5" t="s">
        <v>713</v>
      </c>
      <c r="F108" s="5" t="s">
        <v>730</v>
      </c>
      <c r="G108" t="s">
        <v>840</v>
      </c>
      <c r="H108" s="4">
        <v>12.85</v>
      </c>
      <c r="I108" s="4">
        <v>15.41</v>
      </c>
      <c r="J108" s="7">
        <v>0.13700000000000001</v>
      </c>
      <c r="K108" s="4">
        <v>39</v>
      </c>
      <c r="L108" s="4">
        <f>(Calculations!I108*Calculations!K108*(1-Calculations!J108))</f>
        <v>518.65436999999997</v>
      </c>
      <c r="M108" s="4">
        <f t="shared" si="4"/>
        <v>501.15</v>
      </c>
      <c r="N108" s="4">
        <f>(L108-Calculations!M108)</f>
        <v>17.504369999999994</v>
      </c>
      <c r="O108" s="10">
        <f t="shared" si="5"/>
        <v>3.374958548985135</v>
      </c>
    </row>
    <row r="109" spans="1:15" x14ac:dyDescent="0.45">
      <c r="A109" t="s">
        <v>122</v>
      </c>
      <c r="B109" s="32">
        <v>45518</v>
      </c>
      <c r="C109" s="32">
        <v>45539</v>
      </c>
      <c r="D109" s="28" t="str">
        <f t="shared" si="3"/>
        <v>QUARTER 3</v>
      </c>
      <c r="E109" s="5" t="s">
        <v>713</v>
      </c>
      <c r="F109" s="5" t="s">
        <v>730</v>
      </c>
      <c r="G109" t="s">
        <v>841</v>
      </c>
      <c r="H109" s="4">
        <v>1138.8</v>
      </c>
      <c r="I109" s="4">
        <v>2250.81</v>
      </c>
      <c r="J109" s="7">
        <v>0.123</v>
      </c>
      <c r="K109" s="4">
        <v>12</v>
      </c>
      <c r="L109" s="4">
        <f>(Calculations!I109*Calculations!K109*(1-Calculations!J109))</f>
        <v>23687.524440000001</v>
      </c>
      <c r="M109" s="4">
        <f t="shared" si="4"/>
        <v>13665.599999999999</v>
      </c>
      <c r="N109" s="4">
        <f>(L109-Calculations!M109)</f>
        <v>10021.924440000003</v>
      </c>
      <c r="O109" s="10">
        <f t="shared" si="5"/>
        <v>42.308872188756261</v>
      </c>
    </row>
    <row r="110" spans="1:15" x14ac:dyDescent="0.45">
      <c r="A110" t="s">
        <v>123</v>
      </c>
      <c r="B110" s="32">
        <v>45581</v>
      </c>
      <c r="C110" s="32">
        <v>45604</v>
      </c>
      <c r="D110" s="28" t="str">
        <f t="shared" si="3"/>
        <v>QUARTER 4</v>
      </c>
      <c r="E110" s="5" t="s">
        <v>713</v>
      </c>
      <c r="F110" s="5" t="s">
        <v>729</v>
      </c>
      <c r="G110" t="s">
        <v>842</v>
      </c>
      <c r="H110" s="4">
        <v>82.14</v>
      </c>
      <c r="I110" s="4">
        <v>166.04</v>
      </c>
      <c r="J110" s="7">
        <v>0</v>
      </c>
      <c r="K110" s="4">
        <v>10</v>
      </c>
      <c r="L110" s="4">
        <f>(Calculations!I110*Calculations!K110*(1-Calculations!J110))</f>
        <v>1660.3999999999999</v>
      </c>
      <c r="M110" s="4">
        <f t="shared" si="4"/>
        <v>821.4</v>
      </c>
      <c r="N110" s="4">
        <f>(L110-Calculations!M110)</f>
        <v>838.99999999999989</v>
      </c>
      <c r="O110" s="10">
        <f t="shared" si="5"/>
        <v>50.529992772825828</v>
      </c>
    </row>
    <row r="111" spans="1:15" x14ac:dyDescent="0.45">
      <c r="A111" t="s">
        <v>124</v>
      </c>
      <c r="B111" s="32">
        <v>45445</v>
      </c>
      <c r="C111" s="32">
        <v>45451</v>
      </c>
      <c r="D111" s="28" t="str">
        <f t="shared" si="3"/>
        <v>QUARTER 2</v>
      </c>
      <c r="E111" s="5" t="s">
        <v>720</v>
      </c>
      <c r="F111" s="5" t="s">
        <v>733</v>
      </c>
      <c r="G111" t="s">
        <v>843</v>
      </c>
      <c r="H111" s="4">
        <v>292.94</v>
      </c>
      <c r="I111" s="4">
        <v>356.55</v>
      </c>
      <c r="J111" s="7">
        <v>0.22900000000000001</v>
      </c>
      <c r="K111" s="4">
        <v>2</v>
      </c>
      <c r="L111" s="4">
        <f>(Calculations!I111*Calculations!K111*(1-Calculations!J111))</f>
        <v>549.80010000000004</v>
      </c>
      <c r="M111" s="4">
        <f t="shared" si="4"/>
        <v>585.88</v>
      </c>
      <c r="N111" s="4">
        <f>(L111-Calculations!M111)</f>
        <v>-36.079899999999952</v>
      </c>
      <c r="O111" s="10">
        <f t="shared" si="5"/>
        <v>-6.5623669402751927</v>
      </c>
    </row>
    <row r="112" spans="1:15" x14ac:dyDescent="0.45">
      <c r="A112" t="s">
        <v>125</v>
      </c>
      <c r="B112" s="32">
        <v>45452</v>
      </c>
      <c r="C112" s="32">
        <v>45480</v>
      </c>
      <c r="D112" s="28" t="str">
        <f t="shared" si="3"/>
        <v>QUARTER 2</v>
      </c>
      <c r="E112" s="5" t="s">
        <v>713</v>
      </c>
      <c r="F112" s="5" t="s">
        <v>727</v>
      </c>
      <c r="G112" t="s">
        <v>844</v>
      </c>
      <c r="H112" s="4">
        <v>550.22</v>
      </c>
      <c r="I112" s="4">
        <v>1025.05</v>
      </c>
      <c r="J112" s="7">
        <v>0</v>
      </c>
      <c r="K112" s="4">
        <v>27</v>
      </c>
      <c r="L112" s="4">
        <f>(Calculations!I112*Calculations!K112*(1-Calculations!J112))</f>
        <v>27676.35</v>
      </c>
      <c r="M112" s="4">
        <f t="shared" si="4"/>
        <v>14855.94</v>
      </c>
      <c r="N112" s="4">
        <f>(L112-Calculations!M112)</f>
        <v>12820.409999999998</v>
      </c>
      <c r="O112" s="10">
        <f t="shared" si="5"/>
        <v>46.322618408858105</v>
      </c>
    </row>
    <row r="113" spans="1:15" x14ac:dyDescent="0.45">
      <c r="A113" t="s">
        <v>126</v>
      </c>
      <c r="B113" s="32">
        <v>45453</v>
      </c>
      <c r="C113" s="32">
        <v>45454</v>
      </c>
      <c r="D113" s="28" t="str">
        <f t="shared" si="3"/>
        <v>QUARTER 2</v>
      </c>
      <c r="E113" s="5" t="s">
        <v>724</v>
      </c>
      <c r="F113" s="5" t="s">
        <v>731</v>
      </c>
      <c r="G113" t="s">
        <v>845</v>
      </c>
      <c r="H113" s="4">
        <v>1187.1300000000001</v>
      </c>
      <c r="I113" s="4">
        <v>1795.17</v>
      </c>
      <c r="J113" s="7">
        <v>1.2E-2</v>
      </c>
      <c r="K113" s="4">
        <v>17</v>
      </c>
      <c r="L113" s="4">
        <f>(Calculations!I113*Calculations!K113*(1-Calculations!J113))</f>
        <v>30151.675319999998</v>
      </c>
      <c r="M113" s="4">
        <f t="shared" si="4"/>
        <v>20181.210000000003</v>
      </c>
      <c r="N113" s="4">
        <f>(L113-Calculations!M113)</f>
        <v>9970.4653199999957</v>
      </c>
      <c r="O113" s="10">
        <f t="shared" si="5"/>
        <v>33.067699271046664</v>
      </c>
    </row>
    <row r="114" spans="1:15" x14ac:dyDescent="0.45">
      <c r="A114" t="s">
        <v>127</v>
      </c>
      <c r="B114" s="32">
        <v>45472</v>
      </c>
      <c r="C114" s="32">
        <v>45499</v>
      </c>
      <c r="D114" s="28" t="str">
        <f t="shared" si="3"/>
        <v>QUARTER 2</v>
      </c>
      <c r="E114" s="5" t="s">
        <v>717</v>
      </c>
      <c r="F114" s="5" t="s">
        <v>729</v>
      </c>
      <c r="G114" t="s">
        <v>846</v>
      </c>
      <c r="H114" s="4">
        <v>5.36</v>
      </c>
      <c r="I114" s="4">
        <v>4.37</v>
      </c>
      <c r="J114" s="7">
        <v>0.11799999999999999</v>
      </c>
      <c r="K114" s="4">
        <v>9</v>
      </c>
      <c r="L114" s="4">
        <f>(Calculations!I114*Calculations!K114*(1-Calculations!J114))</f>
        <v>34.689059999999998</v>
      </c>
      <c r="M114" s="4">
        <f t="shared" si="4"/>
        <v>48.24</v>
      </c>
      <c r="N114" s="4">
        <f>(L114-Calculations!M114)</f>
        <v>-13.550940000000004</v>
      </c>
      <c r="O114" s="10">
        <f t="shared" si="5"/>
        <v>-39.064016148030547</v>
      </c>
    </row>
    <row r="115" spans="1:15" x14ac:dyDescent="0.45">
      <c r="A115" t="s">
        <v>128</v>
      </c>
      <c r="B115" s="32">
        <v>45674</v>
      </c>
      <c r="C115" s="32">
        <v>45681</v>
      </c>
      <c r="D115" s="28" t="str">
        <f t="shared" si="3"/>
        <v>QUARTER 1</v>
      </c>
      <c r="E115" s="5" t="s">
        <v>715</v>
      </c>
      <c r="F115" s="5" t="s">
        <v>733</v>
      </c>
      <c r="G115" t="s">
        <v>847</v>
      </c>
      <c r="H115" s="4">
        <v>142.09</v>
      </c>
      <c r="I115" s="4">
        <v>218.5</v>
      </c>
      <c r="J115" s="7">
        <v>0.11899999999999999</v>
      </c>
      <c r="K115" s="4">
        <v>11</v>
      </c>
      <c r="L115" s="4">
        <f>(Calculations!I115*Calculations!K115*(1-Calculations!J115))</f>
        <v>2117.4834999999998</v>
      </c>
      <c r="M115" s="4">
        <f t="shared" si="4"/>
        <v>1562.99</v>
      </c>
      <c r="N115" s="4">
        <f>(L115-Calculations!M115)</f>
        <v>554.49349999999981</v>
      </c>
      <c r="O115" s="10">
        <f t="shared" si="5"/>
        <v>26.186437816398563</v>
      </c>
    </row>
    <row r="116" spans="1:15" x14ac:dyDescent="0.45">
      <c r="A116" t="s">
        <v>129</v>
      </c>
      <c r="B116" s="32">
        <v>45250</v>
      </c>
      <c r="C116" s="32">
        <v>45265</v>
      </c>
      <c r="D116" s="28" t="str">
        <f t="shared" si="3"/>
        <v>QUARTER 4</v>
      </c>
      <c r="E116" s="5" t="s">
        <v>716</v>
      </c>
      <c r="F116" s="5" t="s">
        <v>729</v>
      </c>
      <c r="G116" t="s">
        <v>848</v>
      </c>
      <c r="H116" s="4">
        <v>354.24</v>
      </c>
      <c r="I116" s="4">
        <v>249.87</v>
      </c>
      <c r="J116" s="7">
        <v>0</v>
      </c>
      <c r="K116" s="4">
        <v>6</v>
      </c>
      <c r="L116" s="4">
        <f>(Calculations!I116*Calculations!K116*(1-Calculations!J116))</f>
        <v>1499.22</v>
      </c>
      <c r="M116" s="4">
        <f t="shared" si="4"/>
        <v>2125.44</v>
      </c>
      <c r="N116" s="4">
        <f>(L116-Calculations!M116)</f>
        <v>-626.22</v>
      </c>
      <c r="O116" s="10">
        <f t="shared" si="5"/>
        <v>-41.769720254532352</v>
      </c>
    </row>
    <row r="117" spans="1:15" x14ac:dyDescent="0.45">
      <c r="A117" t="s">
        <v>130</v>
      </c>
      <c r="B117" s="32">
        <v>44987</v>
      </c>
      <c r="C117" s="32">
        <v>44990</v>
      </c>
      <c r="D117" s="28" t="str">
        <f t="shared" si="3"/>
        <v>QUARTER 1</v>
      </c>
      <c r="E117" s="5" t="s">
        <v>715</v>
      </c>
      <c r="F117" s="5" t="s">
        <v>732</v>
      </c>
      <c r="G117" t="s">
        <v>849</v>
      </c>
      <c r="H117" s="4">
        <v>1473.58</v>
      </c>
      <c r="I117" s="4">
        <v>3436.52</v>
      </c>
      <c r="J117" s="7">
        <v>0.108</v>
      </c>
      <c r="K117" s="4">
        <v>8</v>
      </c>
      <c r="L117" s="4">
        <f>(Calculations!I117*Calculations!K117*(1-Calculations!J117))</f>
        <v>24523.006720000001</v>
      </c>
      <c r="M117" s="4">
        <f t="shared" si="4"/>
        <v>11788.64</v>
      </c>
      <c r="N117" s="4">
        <f>(L117-Calculations!M117)</f>
        <v>12734.366720000002</v>
      </c>
      <c r="O117" s="10">
        <f t="shared" si="5"/>
        <v>51.928243813652564</v>
      </c>
    </row>
    <row r="118" spans="1:15" x14ac:dyDescent="0.45">
      <c r="A118" t="s">
        <v>131</v>
      </c>
      <c r="B118" s="32">
        <v>45811</v>
      </c>
      <c r="C118" s="32">
        <v>45818</v>
      </c>
      <c r="D118" s="28" t="str">
        <f t="shared" si="3"/>
        <v>QUARTER 2</v>
      </c>
      <c r="E118" s="5" t="s">
        <v>719</v>
      </c>
      <c r="F118" s="5" t="s">
        <v>728</v>
      </c>
      <c r="G118" t="s">
        <v>850</v>
      </c>
      <c r="H118" s="4">
        <v>75.180000000000007</v>
      </c>
      <c r="I118" s="4">
        <v>53.45</v>
      </c>
      <c r="J118" s="7">
        <v>0.157</v>
      </c>
      <c r="K118" s="4">
        <v>17</v>
      </c>
      <c r="L118" s="4">
        <f>(Calculations!I118*Calculations!K118*(1-Calculations!J118))</f>
        <v>765.99195000000009</v>
      </c>
      <c r="M118" s="4">
        <f t="shared" si="4"/>
        <v>1278.0600000000002</v>
      </c>
      <c r="N118" s="4">
        <f>(L118-Calculations!M118)</f>
        <v>-512.06805000000008</v>
      </c>
      <c r="O118" s="10">
        <f t="shared" si="5"/>
        <v>-66.850317421743142</v>
      </c>
    </row>
    <row r="119" spans="1:15" x14ac:dyDescent="0.45">
      <c r="A119" t="s">
        <v>132</v>
      </c>
      <c r="B119" s="32">
        <v>45653</v>
      </c>
      <c r="C119" s="32">
        <v>45659</v>
      </c>
      <c r="D119" s="28" t="str">
        <f t="shared" si="3"/>
        <v>QUARTER 4</v>
      </c>
      <c r="E119" s="5" t="s">
        <v>721</v>
      </c>
      <c r="F119" s="5" t="s">
        <v>731</v>
      </c>
      <c r="G119" t="s">
        <v>851</v>
      </c>
      <c r="H119" s="4">
        <v>1391.99</v>
      </c>
      <c r="I119" s="4">
        <v>3469.7</v>
      </c>
      <c r="J119" s="7">
        <v>0.184</v>
      </c>
      <c r="K119" s="4">
        <v>23</v>
      </c>
      <c r="L119" s="4">
        <f>(Calculations!I119*Calculations!K119*(1-Calculations!J119))</f>
        <v>65119.329599999997</v>
      </c>
      <c r="M119" s="4">
        <f t="shared" si="4"/>
        <v>32015.77</v>
      </c>
      <c r="N119" s="4">
        <f>(L119-Calculations!M119)</f>
        <v>33103.559599999993</v>
      </c>
      <c r="O119" s="10">
        <f t="shared" si="5"/>
        <v>50.835227886006976</v>
      </c>
    </row>
    <row r="120" spans="1:15" x14ac:dyDescent="0.45">
      <c r="A120" t="s">
        <v>133</v>
      </c>
      <c r="B120" s="32">
        <v>45086</v>
      </c>
      <c r="C120" s="32">
        <v>45096</v>
      </c>
      <c r="D120" s="28" t="str">
        <f t="shared" si="3"/>
        <v>QUARTER 2</v>
      </c>
      <c r="E120" s="5" t="s">
        <v>721</v>
      </c>
      <c r="F120" s="5" t="s">
        <v>732</v>
      </c>
      <c r="G120" t="s">
        <v>852</v>
      </c>
      <c r="H120" s="4">
        <v>339.61</v>
      </c>
      <c r="I120" s="4">
        <v>621.02</v>
      </c>
      <c r="J120" s="7">
        <v>7.0999999999999994E-2</v>
      </c>
      <c r="K120" s="4">
        <v>10</v>
      </c>
      <c r="L120" s="4">
        <f>(Calculations!I120*Calculations!K120*(1-Calculations!J120))</f>
        <v>5769.2758000000003</v>
      </c>
      <c r="M120" s="4">
        <f t="shared" si="4"/>
        <v>3396.1000000000004</v>
      </c>
      <c r="N120" s="4">
        <f>(L120-Calculations!M120)</f>
        <v>2373.1758</v>
      </c>
      <c r="O120" s="10">
        <f t="shared" si="5"/>
        <v>41.13472612975098</v>
      </c>
    </row>
    <row r="121" spans="1:15" x14ac:dyDescent="0.45">
      <c r="A121" t="s">
        <v>134</v>
      </c>
      <c r="B121" s="32">
        <v>45847</v>
      </c>
      <c r="C121" s="32">
        <v>45856</v>
      </c>
      <c r="D121" s="28" t="str">
        <f t="shared" si="3"/>
        <v>QUARTER 3</v>
      </c>
      <c r="E121" s="5" t="s">
        <v>714</v>
      </c>
      <c r="F121" s="5" t="s">
        <v>731</v>
      </c>
      <c r="G121" t="s">
        <v>853</v>
      </c>
      <c r="H121" s="4">
        <v>57.96</v>
      </c>
      <c r="I121" s="4">
        <v>88.51</v>
      </c>
      <c r="J121" s="7">
        <v>4.2999999999999997E-2</v>
      </c>
      <c r="K121" s="4">
        <v>7</v>
      </c>
      <c r="L121" s="4">
        <f>(Calculations!I121*Calculations!K121*(1-Calculations!J121))</f>
        <v>592.92849000000001</v>
      </c>
      <c r="M121" s="4">
        <f t="shared" si="4"/>
        <v>405.72</v>
      </c>
      <c r="N121" s="4">
        <f>(L121-Calculations!M121)</f>
        <v>187.20848999999998</v>
      </c>
      <c r="O121" s="10">
        <f t="shared" si="5"/>
        <v>31.573535958779779</v>
      </c>
    </row>
    <row r="122" spans="1:15" x14ac:dyDescent="0.45">
      <c r="A122" t="s">
        <v>135</v>
      </c>
      <c r="B122" s="32">
        <v>45827</v>
      </c>
      <c r="C122" s="32">
        <v>45850</v>
      </c>
      <c r="D122" s="28" t="str">
        <f t="shared" si="3"/>
        <v>QUARTER 2</v>
      </c>
      <c r="E122" s="26" t="s">
        <v>721</v>
      </c>
      <c r="F122" s="5" t="s">
        <v>729</v>
      </c>
      <c r="G122" t="s">
        <v>854</v>
      </c>
      <c r="H122" s="4">
        <v>801.24</v>
      </c>
      <c r="I122" s="4">
        <v>1959.09</v>
      </c>
      <c r="J122" s="7">
        <v>0.123</v>
      </c>
      <c r="K122" s="4">
        <v>23</v>
      </c>
      <c r="L122" s="4">
        <f>(Calculations!I122*Calculations!K122*(1-Calculations!J122))</f>
        <v>39516.804389999998</v>
      </c>
      <c r="M122" s="4">
        <f t="shared" si="4"/>
        <v>18428.52</v>
      </c>
      <c r="N122" s="4">
        <f>(L122-Calculations!M122)</f>
        <v>21088.284389999997</v>
      </c>
      <c r="O122" s="10">
        <f t="shared" si="5"/>
        <v>53.365358650651764</v>
      </c>
    </row>
    <row r="123" spans="1:15" x14ac:dyDescent="0.45">
      <c r="A123" t="s">
        <v>136</v>
      </c>
      <c r="B123" s="32">
        <v>45249</v>
      </c>
      <c r="C123" s="32">
        <v>45273</v>
      </c>
      <c r="D123" s="28" t="str">
        <f t="shared" si="3"/>
        <v>QUARTER 4</v>
      </c>
      <c r="E123" s="5" t="s">
        <v>722</v>
      </c>
      <c r="F123" s="5" t="s">
        <v>732</v>
      </c>
      <c r="G123" t="s">
        <v>855</v>
      </c>
      <c r="H123" s="4">
        <v>1297.42</v>
      </c>
      <c r="I123" s="4">
        <v>2742.97</v>
      </c>
      <c r="J123" s="7">
        <v>6.9000000000000006E-2</v>
      </c>
      <c r="K123" s="4">
        <v>9</v>
      </c>
      <c r="L123" s="4">
        <f>(Calculations!I123*Calculations!K123*(1-Calculations!J123))</f>
        <v>22983.34563</v>
      </c>
      <c r="M123" s="4">
        <f t="shared" si="4"/>
        <v>11676.78</v>
      </c>
      <c r="N123" s="4">
        <f>(L123-Calculations!M123)</f>
        <v>11306.565629999999</v>
      </c>
      <c r="O123" s="10">
        <f t="shared" si="5"/>
        <v>49.194602961727291</v>
      </c>
    </row>
    <row r="124" spans="1:15" x14ac:dyDescent="0.45">
      <c r="A124" t="s">
        <v>137</v>
      </c>
      <c r="B124" s="32">
        <v>45289</v>
      </c>
      <c r="C124" s="32">
        <v>45311</v>
      </c>
      <c r="D124" s="28" t="str">
        <f t="shared" si="3"/>
        <v>QUARTER 4</v>
      </c>
      <c r="E124" s="5" t="s">
        <v>716</v>
      </c>
      <c r="F124" s="5" t="s">
        <v>730</v>
      </c>
      <c r="G124" t="s">
        <v>856</v>
      </c>
      <c r="H124" s="4">
        <v>1395.49</v>
      </c>
      <c r="I124" s="4">
        <v>1679.42</v>
      </c>
      <c r="J124" s="7">
        <v>0.20300000000000001</v>
      </c>
      <c r="K124" s="4">
        <v>12</v>
      </c>
      <c r="L124" s="4">
        <f>(Calculations!I124*Calculations!K124*(1-Calculations!J124))</f>
        <v>16061.972879999999</v>
      </c>
      <c r="M124" s="4">
        <f t="shared" si="4"/>
        <v>16745.88</v>
      </c>
      <c r="N124" s="4">
        <f>(L124-Calculations!M124)</f>
        <v>-683.90712000000167</v>
      </c>
      <c r="O124" s="10">
        <f t="shared" si="5"/>
        <v>-4.2579272490964488</v>
      </c>
    </row>
    <row r="125" spans="1:15" x14ac:dyDescent="0.45">
      <c r="A125" t="s">
        <v>138</v>
      </c>
      <c r="B125" s="32">
        <v>45598</v>
      </c>
      <c r="C125" s="32">
        <v>45625</v>
      </c>
      <c r="D125" s="28" t="str">
        <f t="shared" si="3"/>
        <v>QUARTER 4</v>
      </c>
      <c r="E125" s="5" t="s">
        <v>714</v>
      </c>
      <c r="F125" s="5" t="s">
        <v>729</v>
      </c>
      <c r="G125" t="s">
        <v>857</v>
      </c>
      <c r="H125" s="4">
        <v>1363.51</v>
      </c>
      <c r="I125" s="4">
        <v>1433.9</v>
      </c>
      <c r="J125" s="7">
        <v>5.7000000000000002E-2</v>
      </c>
      <c r="K125" s="4">
        <v>8</v>
      </c>
      <c r="L125" s="4">
        <f>(Calculations!I125*Calculations!K125*(1-Calculations!J125))</f>
        <v>10817.3416</v>
      </c>
      <c r="M125" s="4">
        <f t="shared" si="4"/>
        <v>10908.08</v>
      </c>
      <c r="N125" s="4">
        <f>(L125-Calculations!M125)</f>
        <v>-90.738400000000183</v>
      </c>
      <c r="O125" s="10">
        <f t="shared" si="5"/>
        <v>-0.83882346842037592</v>
      </c>
    </row>
    <row r="126" spans="1:15" x14ac:dyDescent="0.45">
      <c r="A126" t="s">
        <v>139</v>
      </c>
      <c r="B126" s="32">
        <v>45159</v>
      </c>
      <c r="C126" s="32">
        <v>45173</v>
      </c>
      <c r="D126" s="28" t="str">
        <f t="shared" si="3"/>
        <v>QUARTER 3</v>
      </c>
      <c r="E126" s="5" t="s">
        <v>721</v>
      </c>
      <c r="F126" s="5" t="s">
        <v>727</v>
      </c>
      <c r="G126" t="s">
        <v>858</v>
      </c>
      <c r="H126" s="4">
        <v>178.19</v>
      </c>
      <c r="I126" s="4">
        <v>284.43</v>
      </c>
      <c r="J126" s="7">
        <v>8.8999999999999996E-2</v>
      </c>
      <c r="K126" s="4">
        <v>8</v>
      </c>
      <c r="L126" s="4">
        <f>(Calculations!I126*Calculations!K126*(1-Calculations!J126))</f>
        <v>2072.9258400000003</v>
      </c>
      <c r="M126" s="4">
        <f t="shared" si="4"/>
        <v>1425.52</v>
      </c>
      <c r="N126" s="4">
        <f>(L126-Calculations!M126)</f>
        <v>647.40584000000035</v>
      </c>
      <c r="O126" s="10">
        <f t="shared" si="5"/>
        <v>31.231500302972741</v>
      </c>
    </row>
    <row r="127" spans="1:15" x14ac:dyDescent="0.45">
      <c r="A127" t="s">
        <v>140</v>
      </c>
      <c r="B127" s="32">
        <v>45150</v>
      </c>
      <c r="C127" s="32">
        <v>45175</v>
      </c>
      <c r="D127" s="28" t="str">
        <f t="shared" si="3"/>
        <v>QUARTER 3</v>
      </c>
      <c r="E127" s="5" t="s">
        <v>717</v>
      </c>
      <c r="F127" s="5" t="s">
        <v>727</v>
      </c>
      <c r="G127" t="s">
        <v>859</v>
      </c>
      <c r="H127" s="4">
        <v>950.77</v>
      </c>
      <c r="I127" s="4">
        <v>694.78</v>
      </c>
      <c r="J127" s="7">
        <v>8.4000000000000005E-2</v>
      </c>
      <c r="K127" s="4">
        <v>14</v>
      </c>
      <c r="L127" s="4">
        <f>(Calculations!I127*Calculations!K127*(1-Calculations!J127))</f>
        <v>8909.8587200000002</v>
      </c>
      <c r="M127" s="4">
        <f t="shared" si="4"/>
        <v>13310.779999999999</v>
      </c>
      <c r="N127" s="4">
        <f>(L127-Calculations!M127)</f>
        <v>-4400.9212799999987</v>
      </c>
      <c r="O127" s="10">
        <f t="shared" si="5"/>
        <v>-49.393839097821278</v>
      </c>
    </row>
    <row r="128" spans="1:15" x14ac:dyDescent="0.45">
      <c r="A128" t="s">
        <v>141</v>
      </c>
      <c r="B128" s="32">
        <v>45450</v>
      </c>
      <c r="C128" s="32">
        <v>45469</v>
      </c>
      <c r="D128" s="28" t="str">
        <f t="shared" si="3"/>
        <v>QUARTER 2</v>
      </c>
      <c r="E128" s="5" t="s">
        <v>724</v>
      </c>
      <c r="F128" s="5" t="s">
        <v>727</v>
      </c>
      <c r="G128" t="s">
        <v>860</v>
      </c>
      <c r="H128" s="4">
        <v>1064.32</v>
      </c>
      <c r="I128" s="4">
        <v>1848.39</v>
      </c>
      <c r="J128" s="7">
        <v>7.2999999999999995E-2</v>
      </c>
      <c r="K128" s="4">
        <v>38</v>
      </c>
      <c r="L128" s="4">
        <f>(Calculations!I128*Calculations!K128*(1-Calculations!J128))</f>
        <v>65111.38614000001</v>
      </c>
      <c r="M128" s="4">
        <f t="shared" si="4"/>
        <v>40444.159999999996</v>
      </c>
      <c r="N128" s="4">
        <f>(L128-Calculations!M128)</f>
        <v>24667.226140000013</v>
      </c>
      <c r="O128" s="10">
        <f t="shared" si="5"/>
        <v>37.88465827921631</v>
      </c>
    </row>
    <row r="129" spans="1:15" x14ac:dyDescent="0.45">
      <c r="A129" t="s">
        <v>142</v>
      </c>
      <c r="B129" s="32">
        <v>45874</v>
      </c>
      <c r="C129" s="32">
        <v>45883</v>
      </c>
      <c r="D129" s="28" t="str">
        <f t="shared" si="3"/>
        <v>QUARTER 3</v>
      </c>
      <c r="E129" s="5" t="s">
        <v>718</v>
      </c>
      <c r="F129" s="5" t="s">
        <v>727</v>
      </c>
      <c r="G129" t="s">
        <v>861</v>
      </c>
      <c r="H129" s="4">
        <v>41.76</v>
      </c>
      <c r="I129" s="4">
        <v>45.19</v>
      </c>
      <c r="J129" s="7">
        <v>0.17899999999999999</v>
      </c>
      <c r="K129" s="4">
        <v>23</v>
      </c>
      <c r="L129" s="4">
        <f>(Calculations!I129*Calculations!K129*(1-Calculations!J129))</f>
        <v>853.32276999999988</v>
      </c>
      <c r="M129" s="4">
        <f t="shared" si="4"/>
        <v>960.4799999999999</v>
      </c>
      <c r="N129" s="4">
        <f>(L129-Calculations!M129)</f>
        <v>-107.15723000000003</v>
      </c>
      <c r="O129" s="10">
        <f t="shared" si="5"/>
        <v>-12.557643340514637</v>
      </c>
    </row>
    <row r="130" spans="1:15" x14ac:dyDescent="0.45">
      <c r="A130" t="s">
        <v>143</v>
      </c>
      <c r="B130" s="32">
        <v>45442</v>
      </c>
      <c r="C130" s="32">
        <v>45456</v>
      </c>
      <c r="D130" s="28" t="str">
        <f t="shared" si="3"/>
        <v>QUARTER 2</v>
      </c>
      <c r="E130" s="5" t="s">
        <v>721</v>
      </c>
      <c r="F130" s="5" t="s">
        <v>730</v>
      </c>
      <c r="G130" t="s">
        <v>862</v>
      </c>
      <c r="H130" s="4">
        <v>157.78</v>
      </c>
      <c r="I130" s="4">
        <v>361.1</v>
      </c>
      <c r="J130" s="7">
        <v>0.187</v>
      </c>
      <c r="K130" s="4">
        <v>9</v>
      </c>
      <c r="L130" s="4">
        <f>(Calculations!I130*Calculations!K130*(1-Calculations!J130))</f>
        <v>2642.1686999999997</v>
      </c>
      <c r="M130" s="4">
        <f t="shared" si="4"/>
        <v>1420.02</v>
      </c>
      <c r="N130" s="4">
        <f>(L130-Calculations!M130)</f>
        <v>1222.1486999999997</v>
      </c>
      <c r="O130" s="10">
        <f t="shared" si="5"/>
        <v>46.255513510549115</v>
      </c>
    </row>
    <row r="131" spans="1:15" x14ac:dyDescent="0.45">
      <c r="A131" t="s">
        <v>144</v>
      </c>
      <c r="B131" s="32">
        <v>44948</v>
      </c>
      <c r="C131" s="32">
        <v>44956</v>
      </c>
      <c r="D131" s="28" t="str">
        <f t="shared" ref="D131:D194" si="6">IF(AND(MONTH(B131)&gt;=1,MONTH(B131)&lt;=3),"QUARTER 1",IF(AND(MONTH(B131)&gt;=4,MONTH(B131)&lt;=6),"QUARTER 2",IF(AND(MONTH(B131)&gt;=7,MONTH(B131)&lt;=9),"QUARTER 3",IF(AND(MONTH(B131)&gt;=10,MONTH(B131)&lt;=12),"QUARTER 4"))))</f>
        <v>QUARTER 1</v>
      </c>
      <c r="E131" s="5" t="s">
        <v>720</v>
      </c>
      <c r="F131" s="5" t="s">
        <v>729</v>
      </c>
      <c r="G131" t="s">
        <v>863</v>
      </c>
      <c r="H131" s="4">
        <v>413.52</v>
      </c>
      <c r="I131" s="4">
        <v>1004.34</v>
      </c>
      <c r="J131" s="7">
        <v>0.111</v>
      </c>
      <c r="K131" s="4">
        <v>18</v>
      </c>
      <c r="L131" s="4">
        <f>(Calculations!I131*Calculations!K131*(1-Calculations!J131))</f>
        <v>16071.44868</v>
      </c>
      <c r="M131" s="4">
        <f t="shared" ref="M131:M194" si="7">(H131*K131)</f>
        <v>7443.36</v>
      </c>
      <c r="N131" s="4">
        <f>(L131-Calculations!M131)</f>
        <v>8628.0886800000007</v>
      </c>
      <c r="O131" s="10">
        <f t="shared" ref="O131:O194" si="8">(N131/L131)*100</f>
        <v>53.685817948304596</v>
      </c>
    </row>
    <row r="132" spans="1:15" x14ac:dyDescent="0.45">
      <c r="A132" t="s">
        <v>145</v>
      </c>
      <c r="B132" s="32">
        <v>45700</v>
      </c>
      <c r="C132" s="32">
        <v>45716</v>
      </c>
      <c r="D132" s="28" t="str">
        <f t="shared" si="6"/>
        <v>QUARTER 1</v>
      </c>
      <c r="E132" s="5" t="s">
        <v>717</v>
      </c>
      <c r="F132" s="5" t="s">
        <v>732</v>
      </c>
      <c r="G132" t="s">
        <v>864</v>
      </c>
      <c r="H132" s="4">
        <v>414.95</v>
      </c>
      <c r="I132" s="4">
        <v>1027.73</v>
      </c>
      <c r="J132" s="7">
        <v>6.3E-2</v>
      </c>
      <c r="K132" s="4">
        <v>8</v>
      </c>
      <c r="L132" s="4">
        <f>(Calculations!I132*Calculations!K132*(1-Calculations!J132))</f>
        <v>7703.8640800000003</v>
      </c>
      <c r="M132" s="4">
        <f t="shared" si="7"/>
        <v>3319.6</v>
      </c>
      <c r="N132" s="4">
        <f>(L132-Calculations!M132)</f>
        <v>4384.2640800000008</v>
      </c>
      <c r="O132" s="10">
        <f t="shared" si="8"/>
        <v>56.909935513815569</v>
      </c>
    </row>
    <row r="133" spans="1:15" x14ac:dyDescent="0.45">
      <c r="A133" t="s">
        <v>146</v>
      </c>
      <c r="B133" s="32">
        <v>45719</v>
      </c>
      <c r="C133" s="32">
        <v>45740</v>
      </c>
      <c r="D133" s="28" t="str">
        <f t="shared" si="6"/>
        <v>QUARTER 1</v>
      </c>
      <c r="E133" s="5" t="s">
        <v>722</v>
      </c>
      <c r="F133" s="5" t="s">
        <v>733</v>
      </c>
      <c r="G133" t="s">
        <v>865</v>
      </c>
      <c r="H133" s="4">
        <v>555.95000000000005</v>
      </c>
      <c r="I133" s="4">
        <v>468.09</v>
      </c>
      <c r="J133" s="7">
        <v>0.14199999999999999</v>
      </c>
      <c r="K133" s="4">
        <v>11</v>
      </c>
      <c r="L133" s="4">
        <f>(Calculations!I133*Calculations!K133*(1-Calculations!J133))</f>
        <v>4417.8334199999999</v>
      </c>
      <c r="M133" s="4">
        <f t="shared" si="7"/>
        <v>6115.4500000000007</v>
      </c>
      <c r="N133" s="4">
        <f>(L133-Calculations!M133)</f>
        <v>-1697.6165800000008</v>
      </c>
      <c r="O133" s="10">
        <f t="shared" si="8"/>
        <v>-38.426450674095378</v>
      </c>
    </row>
    <row r="134" spans="1:15" x14ac:dyDescent="0.45">
      <c r="A134" t="s">
        <v>147</v>
      </c>
      <c r="B134" s="32">
        <v>44953</v>
      </c>
      <c r="C134" s="32">
        <v>44957</v>
      </c>
      <c r="D134" s="28" t="str">
        <f t="shared" si="6"/>
        <v>QUARTER 1</v>
      </c>
      <c r="E134" s="5" t="s">
        <v>725</v>
      </c>
      <c r="F134" s="5" t="s">
        <v>731</v>
      </c>
      <c r="G134" t="s">
        <v>866</v>
      </c>
      <c r="H134" s="4">
        <v>941.2</v>
      </c>
      <c r="I134" s="4">
        <v>668.02</v>
      </c>
      <c r="J134" s="7">
        <v>0.22</v>
      </c>
      <c r="K134" s="4">
        <v>16</v>
      </c>
      <c r="L134" s="4">
        <f>(Calculations!I134*Calculations!K134*(1-Calculations!J134))</f>
        <v>8336.8896000000004</v>
      </c>
      <c r="M134" s="4">
        <f t="shared" si="7"/>
        <v>15059.2</v>
      </c>
      <c r="N134" s="4">
        <f>(L134-Calculations!M134)</f>
        <v>-6722.3104000000003</v>
      </c>
      <c r="O134" s="10">
        <f t="shared" si="8"/>
        <v>-80.633314371825193</v>
      </c>
    </row>
    <row r="135" spans="1:15" x14ac:dyDescent="0.45">
      <c r="A135" t="s">
        <v>148</v>
      </c>
      <c r="B135" s="32">
        <v>45666</v>
      </c>
      <c r="C135" s="32">
        <v>45672</v>
      </c>
      <c r="D135" s="28" t="str">
        <f t="shared" si="6"/>
        <v>QUARTER 1</v>
      </c>
      <c r="E135" s="5" t="s">
        <v>712</v>
      </c>
      <c r="F135" s="5" t="s">
        <v>730</v>
      </c>
      <c r="G135" t="s">
        <v>867</v>
      </c>
      <c r="H135" s="4">
        <v>304.77999999999997</v>
      </c>
      <c r="I135" s="4">
        <v>537.27</v>
      </c>
      <c r="J135" s="7">
        <v>0.187</v>
      </c>
      <c r="K135" s="4">
        <v>8</v>
      </c>
      <c r="L135" s="4">
        <f>(Calculations!I135*Calculations!K135*(1-Calculations!J135))</f>
        <v>3494.4040799999998</v>
      </c>
      <c r="M135" s="4">
        <f t="shared" si="7"/>
        <v>2438.2399999999998</v>
      </c>
      <c r="N135" s="4">
        <f>(L135-Calculations!M135)</f>
        <v>1056.16408</v>
      </c>
      <c r="O135" s="10">
        <f t="shared" si="8"/>
        <v>30.22444044307549</v>
      </c>
    </row>
    <row r="136" spans="1:15" x14ac:dyDescent="0.45">
      <c r="A136" t="s">
        <v>149</v>
      </c>
      <c r="B136" s="32">
        <v>45647</v>
      </c>
      <c r="C136" s="32">
        <v>45652</v>
      </c>
      <c r="D136" s="28" t="str">
        <f t="shared" si="6"/>
        <v>QUARTER 4</v>
      </c>
      <c r="E136" s="5" t="s">
        <v>724</v>
      </c>
      <c r="F136" s="5" t="s">
        <v>728</v>
      </c>
      <c r="G136" t="s">
        <v>868</v>
      </c>
      <c r="H136" s="4">
        <v>699.57</v>
      </c>
      <c r="I136" s="4">
        <v>572.71</v>
      </c>
      <c r="J136" s="7">
        <v>0.192</v>
      </c>
      <c r="K136" s="4">
        <v>26</v>
      </c>
      <c r="L136" s="4">
        <f>(Calculations!I136*Calculations!K136*(1-Calculations!J136))</f>
        <v>12031.491680000001</v>
      </c>
      <c r="M136" s="4">
        <f t="shared" si="7"/>
        <v>18188.82</v>
      </c>
      <c r="N136" s="4">
        <f>(L136-Calculations!M136)</f>
        <v>-6157.3283199999987</v>
      </c>
      <c r="O136" s="10">
        <f t="shared" si="8"/>
        <v>-51.176765805651115</v>
      </c>
    </row>
    <row r="137" spans="1:15" x14ac:dyDescent="0.45">
      <c r="A137" t="s">
        <v>150</v>
      </c>
      <c r="B137" s="32">
        <v>45028</v>
      </c>
      <c r="C137" s="32">
        <v>45033</v>
      </c>
      <c r="D137" s="28" t="str">
        <f t="shared" si="6"/>
        <v>QUARTER 2</v>
      </c>
      <c r="E137" s="5" t="s">
        <v>718</v>
      </c>
      <c r="F137" s="5" t="s">
        <v>732</v>
      </c>
      <c r="G137" t="s">
        <v>869</v>
      </c>
      <c r="H137" s="4">
        <v>1087.81</v>
      </c>
      <c r="I137" s="4">
        <v>2323.87</v>
      </c>
      <c r="J137" s="7">
        <v>9.4E-2</v>
      </c>
      <c r="K137" s="4">
        <v>13</v>
      </c>
      <c r="L137" s="4">
        <f>(Calculations!I137*Calculations!K137*(1-Calculations!J137))</f>
        <v>27370.540859999997</v>
      </c>
      <c r="M137" s="4">
        <f t="shared" si="7"/>
        <v>14141.529999999999</v>
      </c>
      <c r="N137" s="4">
        <f>(L137-Calculations!M137)</f>
        <v>13229.010859999999</v>
      </c>
      <c r="O137" s="10">
        <f t="shared" si="8"/>
        <v>48.333026839572653</v>
      </c>
    </row>
    <row r="138" spans="1:15" x14ac:dyDescent="0.45">
      <c r="A138" t="s">
        <v>151</v>
      </c>
      <c r="B138" s="32">
        <v>45640</v>
      </c>
      <c r="C138" s="32">
        <v>45669</v>
      </c>
      <c r="D138" s="28" t="str">
        <f t="shared" si="6"/>
        <v>QUARTER 4</v>
      </c>
      <c r="E138" s="5" t="s">
        <v>713</v>
      </c>
      <c r="F138" s="5" t="s">
        <v>727</v>
      </c>
      <c r="G138" t="s">
        <v>870</v>
      </c>
      <c r="H138" s="4">
        <v>1412.15</v>
      </c>
      <c r="I138" s="4">
        <v>1631.04</v>
      </c>
      <c r="J138" s="7">
        <v>8.9999999999999993E-3</v>
      </c>
      <c r="K138" s="4">
        <v>6</v>
      </c>
      <c r="L138" s="4">
        <f>(Calculations!I138*Calculations!K138*(1-Calculations!J138))</f>
        <v>9698.1638399999993</v>
      </c>
      <c r="M138" s="4">
        <f t="shared" si="7"/>
        <v>8472.9000000000015</v>
      </c>
      <c r="N138" s="4">
        <f>(L138-Calculations!M138)</f>
        <v>1225.2638399999978</v>
      </c>
      <c r="O138" s="10">
        <f t="shared" si="8"/>
        <v>12.633977526203536</v>
      </c>
    </row>
    <row r="139" spans="1:15" x14ac:dyDescent="0.45">
      <c r="A139" t="s">
        <v>152</v>
      </c>
      <c r="B139" s="32">
        <v>45016</v>
      </c>
      <c r="C139" s="32">
        <v>45028</v>
      </c>
      <c r="D139" s="28" t="str">
        <f t="shared" si="6"/>
        <v>QUARTER 1</v>
      </c>
      <c r="E139" s="5" t="s">
        <v>712</v>
      </c>
      <c r="F139" s="5" t="s">
        <v>730</v>
      </c>
      <c r="G139" t="s">
        <v>871</v>
      </c>
      <c r="H139" s="4">
        <v>304.22000000000003</v>
      </c>
      <c r="I139" s="4">
        <v>393.31</v>
      </c>
      <c r="J139" s="7">
        <v>0.26500000000000001</v>
      </c>
      <c r="K139" s="4">
        <v>15</v>
      </c>
      <c r="L139" s="4">
        <f>(Calculations!I139*Calculations!K139*(1-Calculations!J139))</f>
        <v>4336.2427499999994</v>
      </c>
      <c r="M139" s="4">
        <f t="shared" si="7"/>
        <v>4563.3</v>
      </c>
      <c r="N139" s="4">
        <f>(L139-Calculations!M139)</f>
        <v>-227.05725000000075</v>
      </c>
      <c r="O139" s="10">
        <f t="shared" si="8"/>
        <v>-5.2362670424759035</v>
      </c>
    </row>
    <row r="140" spans="1:15" x14ac:dyDescent="0.45">
      <c r="A140" t="s">
        <v>153</v>
      </c>
      <c r="B140" s="32">
        <v>45616</v>
      </c>
      <c r="C140" s="32">
        <v>45641</v>
      </c>
      <c r="D140" s="28" t="str">
        <f t="shared" si="6"/>
        <v>QUARTER 4</v>
      </c>
      <c r="E140" s="5" t="s">
        <v>715</v>
      </c>
      <c r="F140" s="5" t="s">
        <v>728</v>
      </c>
      <c r="G140" t="s">
        <v>872</v>
      </c>
      <c r="H140" s="4">
        <v>1203.58</v>
      </c>
      <c r="I140" s="4">
        <v>1856.16</v>
      </c>
      <c r="J140" s="7">
        <v>0.129</v>
      </c>
      <c r="K140" s="4">
        <v>22</v>
      </c>
      <c r="L140" s="4">
        <f>(Calculations!I140*Calculations!K140*(1-Calculations!J140))</f>
        <v>35567.737920000007</v>
      </c>
      <c r="M140" s="4">
        <f t="shared" si="7"/>
        <v>26478.76</v>
      </c>
      <c r="N140" s="4">
        <f>(L140-Calculations!M140)</f>
        <v>9088.9779200000085</v>
      </c>
      <c r="O140" s="10">
        <f t="shared" si="8"/>
        <v>25.553994860295031</v>
      </c>
    </row>
    <row r="141" spans="1:15" x14ac:dyDescent="0.45">
      <c r="A141" t="s">
        <v>154</v>
      </c>
      <c r="B141" s="32">
        <v>45336</v>
      </c>
      <c r="C141" s="32">
        <v>45336</v>
      </c>
      <c r="D141" s="28" t="str">
        <f t="shared" si="6"/>
        <v>QUARTER 1</v>
      </c>
      <c r="E141" s="5" t="s">
        <v>716</v>
      </c>
      <c r="F141" s="5" t="s">
        <v>733</v>
      </c>
      <c r="G141" t="s">
        <v>873</v>
      </c>
      <c r="H141" s="4">
        <v>65.930000000000007</v>
      </c>
      <c r="I141" s="4">
        <v>84.9</v>
      </c>
      <c r="J141" s="7">
        <v>0.25900000000000001</v>
      </c>
      <c r="K141" s="4">
        <v>23</v>
      </c>
      <c r="L141" s="4">
        <f>(Calculations!I141*Calculations!K141*(1-Calculations!J141))</f>
        <v>1446.9507000000001</v>
      </c>
      <c r="M141" s="4">
        <f t="shared" si="7"/>
        <v>1516.39</v>
      </c>
      <c r="N141" s="4">
        <f>(L141-Calculations!M141)</f>
        <v>-69.439300000000003</v>
      </c>
      <c r="O141" s="10">
        <f t="shared" si="8"/>
        <v>-4.7990093926489692</v>
      </c>
    </row>
    <row r="142" spans="1:15" x14ac:dyDescent="0.45">
      <c r="A142" t="s">
        <v>155</v>
      </c>
      <c r="B142" s="32">
        <v>45048</v>
      </c>
      <c r="C142" s="32">
        <v>45064</v>
      </c>
      <c r="D142" s="28" t="str">
        <f t="shared" si="6"/>
        <v>QUARTER 2</v>
      </c>
      <c r="E142" s="5" t="s">
        <v>723</v>
      </c>
      <c r="F142" s="5" t="s">
        <v>732</v>
      </c>
      <c r="G142" t="s">
        <v>874</v>
      </c>
      <c r="H142" s="4">
        <v>1463.92</v>
      </c>
      <c r="I142" s="4">
        <v>2252.2399999999998</v>
      </c>
      <c r="J142" s="7">
        <v>0.11799999999999999</v>
      </c>
      <c r="K142" s="4">
        <v>44</v>
      </c>
      <c r="L142" s="4">
        <f>(Calculations!I142*Calculations!K142*(1-Calculations!J142))</f>
        <v>87404.929919999995</v>
      </c>
      <c r="M142" s="4">
        <f t="shared" si="7"/>
        <v>64412.480000000003</v>
      </c>
      <c r="N142" s="4">
        <f>(L142-Calculations!M142)</f>
        <v>22992.449919999992</v>
      </c>
      <c r="O142" s="10">
        <f t="shared" si="8"/>
        <v>26.30566713004006</v>
      </c>
    </row>
    <row r="143" spans="1:15" x14ac:dyDescent="0.45">
      <c r="A143" t="s">
        <v>156</v>
      </c>
      <c r="B143" s="32">
        <v>45649</v>
      </c>
      <c r="C143" s="32">
        <v>45668</v>
      </c>
      <c r="D143" s="28" t="str">
        <f t="shared" si="6"/>
        <v>QUARTER 4</v>
      </c>
      <c r="E143" s="5" t="s">
        <v>723</v>
      </c>
      <c r="F143" s="5" t="s">
        <v>730</v>
      </c>
      <c r="G143" t="s">
        <v>875</v>
      </c>
      <c r="H143" s="4">
        <v>501.81</v>
      </c>
      <c r="I143" s="4">
        <v>921.62</v>
      </c>
      <c r="J143" s="7">
        <v>0.01</v>
      </c>
      <c r="K143" s="4">
        <v>9</v>
      </c>
      <c r="L143" s="4">
        <f>(Calculations!I143*Calculations!K143*(1-Calculations!J143))</f>
        <v>8211.6342000000004</v>
      </c>
      <c r="M143" s="4">
        <f t="shared" si="7"/>
        <v>4516.29</v>
      </c>
      <c r="N143" s="4">
        <f>(L143-Calculations!M143)</f>
        <v>3695.3442000000005</v>
      </c>
      <c r="O143" s="10">
        <f t="shared" si="8"/>
        <v>45.001325071202032</v>
      </c>
    </row>
    <row r="144" spans="1:15" x14ac:dyDescent="0.45">
      <c r="A144" t="s">
        <v>157</v>
      </c>
      <c r="B144" s="32">
        <v>45133</v>
      </c>
      <c r="C144" s="32">
        <v>45163</v>
      </c>
      <c r="D144" s="28" t="str">
        <f t="shared" si="6"/>
        <v>QUARTER 3</v>
      </c>
      <c r="E144" s="5" t="s">
        <v>724</v>
      </c>
      <c r="F144" s="5" t="s">
        <v>733</v>
      </c>
      <c r="G144" t="s">
        <v>876</v>
      </c>
      <c r="H144" s="4">
        <v>1261.48</v>
      </c>
      <c r="I144" s="4">
        <v>1643.18</v>
      </c>
      <c r="J144" s="7">
        <v>0.151</v>
      </c>
      <c r="K144" s="4">
        <v>23</v>
      </c>
      <c r="L144" s="4">
        <f>(Calculations!I144*Calculations!K144*(1-Calculations!J144))</f>
        <v>32086.37586</v>
      </c>
      <c r="M144" s="4">
        <f t="shared" si="7"/>
        <v>29014.04</v>
      </c>
      <c r="N144" s="4">
        <f>(L144-Calculations!M144)</f>
        <v>3072.3358599999992</v>
      </c>
      <c r="O144" s="10">
        <f t="shared" si="8"/>
        <v>9.5752037357079054</v>
      </c>
    </row>
    <row r="145" spans="1:15" x14ac:dyDescent="0.45">
      <c r="A145" t="s">
        <v>158</v>
      </c>
      <c r="B145" s="32">
        <v>45458</v>
      </c>
      <c r="C145" s="32">
        <v>45479</v>
      </c>
      <c r="D145" s="28" t="str">
        <f t="shared" si="6"/>
        <v>QUARTER 2</v>
      </c>
      <c r="E145" s="5" t="s">
        <v>716</v>
      </c>
      <c r="F145" s="5" t="s">
        <v>728</v>
      </c>
      <c r="G145" t="s">
        <v>877</v>
      </c>
      <c r="H145" s="4">
        <v>817.23</v>
      </c>
      <c r="I145" s="4">
        <v>1467.17</v>
      </c>
      <c r="J145" s="7">
        <v>0.245</v>
      </c>
      <c r="K145" s="4">
        <v>9</v>
      </c>
      <c r="L145" s="4">
        <f>(Calculations!I145*Calculations!K145*(1-Calculations!J145))</f>
        <v>9969.4201499999999</v>
      </c>
      <c r="M145" s="4">
        <f t="shared" si="7"/>
        <v>7355.07</v>
      </c>
      <c r="N145" s="4">
        <f>(L145-Calculations!M145)</f>
        <v>2614.3501500000002</v>
      </c>
      <c r="O145" s="10">
        <f t="shared" si="8"/>
        <v>26.223693160328892</v>
      </c>
    </row>
    <row r="146" spans="1:15" x14ac:dyDescent="0.45">
      <c r="A146" t="s">
        <v>159</v>
      </c>
      <c r="B146" s="32">
        <v>45112</v>
      </c>
      <c r="C146" s="32">
        <v>45121</v>
      </c>
      <c r="D146" s="28" t="str">
        <f t="shared" si="6"/>
        <v>QUARTER 3</v>
      </c>
      <c r="E146" s="5" t="s">
        <v>717</v>
      </c>
      <c r="F146" s="5" t="s">
        <v>729</v>
      </c>
      <c r="G146" t="s">
        <v>878</v>
      </c>
      <c r="H146" s="4">
        <v>578.85</v>
      </c>
      <c r="I146" s="4">
        <v>998.76</v>
      </c>
      <c r="J146" s="7">
        <v>8.2000000000000003E-2</v>
      </c>
      <c r="K146" s="4">
        <v>28</v>
      </c>
      <c r="L146" s="4">
        <f>(Calculations!I146*Calculations!K146*(1-Calculations!J146))</f>
        <v>25672.127039999999</v>
      </c>
      <c r="M146" s="4">
        <f t="shared" si="7"/>
        <v>16207.800000000001</v>
      </c>
      <c r="N146" s="4">
        <f>(L146-Calculations!M146)</f>
        <v>9464.3270399999983</v>
      </c>
      <c r="O146" s="10">
        <f t="shared" si="8"/>
        <v>36.866158480960834</v>
      </c>
    </row>
    <row r="147" spans="1:15" x14ac:dyDescent="0.45">
      <c r="A147" t="s">
        <v>160</v>
      </c>
      <c r="B147" s="33">
        <v>45259</v>
      </c>
      <c r="C147" s="35">
        <v>45260</v>
      </c>
      <c r="D147" s="28" t="str">
        <f t="shared" si="6"/>
        <v>QUARTER 4</v>
      </c>
      <c r="E147" s="5" t="s">
        <v>718</v>
      </c>
      <c r="F147" s="5" t="s">
        <v>731</v>
      </c>
      <c r="G147" t="s">
        <v>879</v>
      </c>
      <c r="H147" s="4">
        <v>275.56</v>
      </c>
      <c r="I147" s="4">
        <v>630.72</v>
      </c>
      <c r="J147" s="7">
        <v>0.107</v>
      </c>
      <c r="K147" s="4">
        <v>23</v>
      </c>
      <c r="L147" s="4">
        <f>(Calculations!I147*Calculations!K147*(1-Calculations!J147))</f>
        <v>12954.358080000002</v>
      </c>
      <c r="M147" s="4">
        <f t="shared" si="7"/>
        <v>6337.88</v>
      </c>
      <c r="N147" s="4">
        <f>(L147-Calculations!M147)</f>
        <v>6616.4780800000017</v>
      </c>
      <c r="O147" s="10">
        <f t="shared" si="8"/>
        <v>51.075306388319333</v>
      </c>
    </row>
    <row r="148" spans="1:15" x14ac:dyDescent="0.45">
      <c r="A148" t="s">
        <v>161</v>
      </c>
      <c r="B148" s="32">
        <v>45911</v>
      </c>
      <c r="C148" s="32">
        <v>45928</v>
      </c>
      <c r="D148" s="28" t="str">
        <f t="shared" si="6"/>
        <v>QUARTER 3</v>
      </c>
      <c r="E148" s="5" t="s">
        <v>713</v>
      </c>
      <c r="F148" s="5" t="s">
        <v>731</v>
      </c>
      <c r="G148" t="s">
        <v>880</v>
      </c>
      <c r="H148" s="4">
        <v>891.46</v>
      </c>
      <c r="I148" s="4">
        <v>728.61</v>
      </c>
      <c r="J148" s="7">
        <v>0.185</v>
      </c>
      <c r="K148" s="4">
        <v>6</v>
      </c>
      <c r="L148" s="4">
        <f>(Calculations!I148*Calculations!K148*(1-Calculations!J148))</f>
        <v>3562.9028999999996</v>
      </c>
      <c r="M148" s="4">
        <f t="shared" si="7"/>
        <v>5348.76</v>
      </c>
      <c r="N148" s="4">
        <f>(L148-Calculations!M148)</f>
        <v>-1785.8571000000006</v>
      </c>
      <c r="O148" s="10">
        <f t="shared" si="8"/>
        <v>-50.123653383874171</v>
      </c>
    </row>
    <row r="149" spans="1:15" x14ac:dyDescent="0.45">
      <c r="A149" t="s">
        <v>162</v>
      </c>
      <c r="B149" s="32">
        <v>45386</v>
      </c>
      <c r="C149" s="32">
        <v>45406</v>
      </c>
      <c r="D149" s="28" t="str">
        <f t="shared" si="6"/>
        <v>QUARTER 2</v>
      </c>
      <c r="E149" s="5" t="s">
        <v>719</v>
      </c>
      <c r="F149" s="5" t="s">
        <v>733</v>
      </c>
      <c r="G149" t="s">
        <v>881</v>
      </c>
      <c r="H149" s="4">
        <v>683.42</v>
      </c>
      <c r="I149" s="4">
        <v>951.51</v>
      </c>
      <c r="J149" s="7">
        <v>0</v>
      </c>
      <c r="K149" s="4">
        <v>14</v>
      </c>
      <c r="L149" s="4">
        <f>(Calculations!I149*Calculations!K149*(1-Calculations!J149))</f>
        <v>13321.14</v>
      </c>
      <c r="M149" s="4">
        <f t="shared" si="7"/>
        <v>9567.8799999999992</v>
      </c>
      <c r="N149" s="4">
        <f>(L149-Calculations!M149)</f>
        <v>3753.26</v>
      </c>
      <c r="O149" s="10">
        <f t="shared" si="8"/>
        <v>28.175216235247134</v>
      </c>
    </row>
    <row r="150" spans="1:15" x14ac:dyDescent="0.45">
      <c r="A150" t="s">
        <v>163</v>
      </c>
      <c r="B150" s="32">
        <v>45183</v>
      </c>
      <c r="C150" s="32">
        <v>45185</v>
      </c>
      <c r="D150" s="28" t="str">
        <f t="shared" si="6"/>
        <v>QUARTER 3</v>
      </c>
      <c r="E150" s="5" t="s">
        <v>717</v>
      </c>
      <c r="F150" s="5" t="s">
        <v>728</v>
      </c>
      <c r="G150" t="s">
        <v>882</v>
      </c>
      <c r="H150" s="4">
        <v>376.83</v>
      </c>
      <c r="I150" s="4">
        <v>732.88</v>
      </c>
      <c r="J150" s="7">
        <v>0.188</v>
      </c>
      <c r="K150" s="4">
        <v>25</v>
      </c>
      <c r="L150" s="4">
        <f>(Calculations!I150*Calculations!K150*(1-Calculations!J150))</f>
        <v>14877.464000000002</v>
      </c>
      <c r="M150" s="4">
        <f t="shared" si="7"/>
        <v>9420.75</v>
      </c>
      <c r="N150" s="4">
        <f>(L150-Calculations!M150)</f>
        <v>5456.7140000000018</v>
      </c>
      <c r="O150" s="10">
        <f t="shared" si="8"/>
        <v>36.677716040852133</v>
      </c>
    </row>
    <row r="151" spans="1:15" x14ac:dyDescent="0.45">
      <c r="A151" t="s">
        <v>164</v>
      </c>
      <c r="B151" s="32">
        <v>45558</v>
      </c>
      <c r="C151" s="32">
        <v>45583</v>
      </c>
      <c r="D151" s="28" t="str">
        <f t="shared" si="6"/>
        <v>QUARTER 3</v>
      </c>
      <c r="E151" s="5" t="s">
        <v>725</v>
      </c>
      <c r="F151" s="5" t="s">
        <v>730</v>
      </c>
      <c r="G151" t="s">
        <v>883</v>
      </c>
      <c r="H151" s="4">
        <v>1297</v>
      </c>
      <c r="I151" s="4">
        <v>2411.52</v>
      </c>
      <c r="J151" s="7">
        <v>2.1000000000000001E-2</v>
      </c>
      <c r="K151" s="4">
        <v>18</v>
      </c>
      <c r="L151" s="4">
        <f>(Calculations!I151*Calculations!K151*(1-Calculations!J151))</f>
        <v>42495.805439999996</v>
      </c>
      <c r="M151" s="4">
        <f t="shared" si="7"/>
        <v>23346</v>
      </c>
      <c r="N151" s="4">
        <f>(L151-Calculations!M151)</f>
        <v>19149.805439999996</v>
      </c>
      <c r="O151" s="10">
        <f t="shared" si="8"/>
        <v>45.06281323938591</v>
      </c>
    </row>
    <row r="152" spans="1:15" x14ac:dyDescent="0.45">
      <c r="A152" t="s">
        <v>165</v>
      </c>
      <c r="B152" s="32">
        <v>45763</v>
      </c>
      <c r="C152" s="32">
        <v>45793</v>
      </c>
      <c r="D152" s="28" t="str">
        <f t="shared" si="6"/>
        <v>QUARTER 2</v>
      </c>
      <c r="E152" s="5" t="s">
        <v>723</v>
      </c>
      <c r="F152" s="5" t="s">
        <v>728</v>
      </c>
      <c r="G152" t="s">
        <v>884</v>
      </c>
      <c r="H152" s="4">
        <v>763.32</v>
      </c>
      <c r="I152" s="4">
        <v>568.29</v>
      </c>
      <c r="J152" s="7">
        <v>0.13100000000000001</v>
      </c>
      <c r="K152" s="4">
        <v>16</v>
      </c>
      <c r="L152" s="4">
        <f>(Calculations!I152*Calculations!K152*(1-Calculations!J152))</f>
        <v>7901.5041599999995</v>
      </c>
      <c r="M152" s="4">
        <f t="shared" si="7"/>
        <v>12213.12</v>
      </c>
      <c r="N152" s="4">
        <f>(L152-Calculations!M152)</f>
        <v>-4311.6158400000013</v>
      </c>
      <c r="O152" s="10">
        <f t="shared" si="8"/>
        <v>-54.567026134426555</v>
      </c>
    </row>
    <row r="153" spans="1:15" x14ac:dyDescent="0.45">
      <c r="A153" t="s">
        <v>166</v>
      </c>
      <c r="B153" s="32">
        <v>45110</v>
      </c>
      <c r="C153" s="32">
        <v>45130</v>
      </c>
      <c r="D153" s="28" t="str">
        <f t="shared" si="6"/>
        <v>QUARTER 3</v>
      </c>
      <c r="E153" s="5" t="s">
        <v>721</v>
      </c>
      <c r="F153" s="5" t="s">
        <v>731</v>
      </c>
      <c r="G153" t="s">
        <v>885</v>
      </c>
      <c r="H153" s="4">
        <v>1001.96</v>
      </c>
      <c r="I153" s="4">
        <v>1254.95</v>
      </c>
      <c r="J153" s="7">
        <v>4.4999999999999998E-2</v>
      </c>
      <c r="K153" s="4">
        <v>18</v>
      </c>
      <c r="L153" s="4">
        <f>(Calculations!I153*Calculations!K153*(1-Calculations!J153))</f>
        <v>21572.590500000002</v>
      </c>
      <c r="M153" s="4">
        <f t="shared" si="7"/>
        <v>18035.28</v>
      </c>
      <c r="N153" s="4">
        <f>(L153-Calculations!M153)</f>
        <v>3537.3105000000032</v>
      </c>
      <c r="O153" s="10">
        <f t="shared" si="8"/>
        <v>16.397244920585699</v>
      </c>
    </row>
    <row r="154" spans="1:15" x14ac:dyDescent="0.45">
      <c r="A154" t="s">
        <v>167</v>
      </c>
      <c r="B154" s="33">
        <v>45265</v>
      </c>
      <c r="C154" s="35">
        <v>45267</v>
      </c>
      <c r="D154" s="28" t="str">
        <f t="shared" si="6"/>
        <v>QUARTER 4</v>
      </c>
      <c r="E154" s="5" t="s">
        <v>722</v>
      </c>
      <c r="F154" s="5" t="s">
        <v>728</v>
      </c>
      <c r="G154" t="s">
        <v>886</v>
      </c>
      <c r="H154" s="4">
        <v>1097.5899999999999</v>
      </c>
      <c r="I154" s="4">
        <v>845.55</v>
      </c>
      <c r="J154" s="7">
        <v>0.184</v>
      </c>
      <c r="K154" s="4">
        <v>6</v>
      </c>
      <c r="L154" s="4">
        <f>(Calculations!I154*Calculations!K154*(1-Calculations!J154))</f>
        <v>4139.8127999999997</v>
      </c>
      <c r="M154" s="4">
        <f t="shared" si="7"/>
        <v>6585.5399999999991</v>
      </c>
      <c r="N154" s="4">
        <f>(L154-Calculations!M154)</f>
        <v>-2445.7271999999994</v>
      </c>
      <c r="O154" s="10">
        <f t="shared" si="8"/>
        <v>-59.078207594314399</v>
      </c>
    </row>
    <row r="155" spans="1:15" x14ac:dyDescent="0.45">
      <c r="A155" t="s">
        <v>168</v>
      </c>
      <c r="B155" s="32">
        <v>45340</v>
      </c>
      <c r="C155" s="32">
        <v>45355</v>
      </c>
      <c r="D155" s="28" t="str">
        <f t="shared" si="6"/>
        <v>QUARTER 1</v>
      </c>
      <c r="E155" s="5" t="s">
        <v>723</v>
      </c>
      <c r="F155" s="5" t="s">
        <v>728</v>
      </c>
      <c r="G155" t="s">
        <v>887</v>
      </c>
      <c r="H155" s="4">
        <v>928.68</v>
      </c>
      <c r="I155" s="4">
        <v>2145.17</v>
      </c>
      <c r="J155" s="7">
        <v>0.13600000000000001</v>
      </c>
      <c r="K155" s="4">
        <v>16</v>
      </c>
      <c r="L155" s="4">
        <f>(Calculations!I155*Calculations!K155*(1-Calculations!J155))</f>
        <v>29654.83008</v>
      </c>
      <c r="M155" s="4">
        <f t="shared" si="7"/>
        <v>14858.88</v>
      </c>
      <c r="N155" s="4">
        <f>(L155-Calculations!M155)</f>
        <v>14795.950080000001</v>
      </c>
      <c r="O155" s="10">
        <f t="shared" si="8"/>
        <v>49.893896003062174</v>
      </c>
    </row>
    <row r="156" spans="1:15" x14ac:dyDescent="0.45">
      <c r="A156" t="s">
        <v>169</v>
      </c>
      <c r="B156" s="32">
        <v>45230</v>
      </c>
      <c r="C156" s="32">
        <v>45232</v>
      </c>
      <c r="D156" s="28" t="str">
        <f t="shared" si="6"/>
        <v>QUARTER 4</v>
      </c>
      <c r="E156" s="5" t="s">
        <v>719</v>
      </c>
      <c r="F156" s="5" t="s">
        <v>733</v>
      </c>
      <c r="G156" t="s">
        <v>888</v>
      </c>
      <c r="H156" s="4">
        <v>867.89</v>
      </c>
      <c r="I156" s="4">
        <v>1349.94</v>
      </c>
      <c r="J156" s="7">
        <v>0.184</v>
      </c>
      <c r="K156" s="4">
        <v>10</v>
      </c>
      <c r="L156" s="4">
        <f>(Calculations!I156*Calculations!K156*(1-Calculations!J156))</f>
        <v>11015.510400000003</v>
      </c>
      <c r="M156" s="4">
        <f t="shared" si="7"/>
        <v>8678.9</v>
      </c>
      <c r="N156" s="4">
        <f>(L156-Calculations!M156)</f>
        <v>2336.6104000000032</v>
      </c>
      <c r="O156" s="10">
        <f t="shared" si="8"/>
        <v>21.212003031652557</v>
      </c>
    </row>
    <row r="157" spans="1:15" x14ac:dyDescent="0.45">
      <c r="A157" t="s">
        <v>170</v>
      </c>
      <c r="B157" s="32">
        <v>45511</v>
      </c>
      <c r="C157" s="32">
        <v>45521</v>
      </c>
      <c r="D157" s="28" t="str">
        <f t="shared" si="6"/>
        <v>QUARTER 3</v>
      </c>
      <c r="E157" s="5" t="s">
        <v>723</v>
      </c>
      <c r="F157" s="5" t="s">
        <v>729</v>
      </c>
      <c r="G157" t="s">
        <v>889</v>
      </c>
      <c r="H157" s="4">
        <v>436.58</v>
      </c>
      <c r="I157" s="4">
        <v>527.48</v>
      </c>
      <c r="J157" s="7">
        <v>0.111</v>
      </c>
      <c r="K157" s="4">
        <v>19</v>
      </c>
      <c r="L157" s="4">
        <f>(Calculations!I157*Calculations!K157*(1-Calculations!J157))</f>
        <v>8909.6646800000017</v>
      </c>
      <c r="M157" s="4">
        <f t="shared" si="7"/>
        <v>8295.02</v>
      </c>
      <c r="N157" s="4">
        <f>(L157-Calculations!M157)</f>
        <v>614.64468000000124</v>
      </c>
      <c r="O157" s="10">
        <f t="shared" si="8"/>
        <v>6.8986286473802645</v>
      </c>
    </row>
    <row r="158" spans="1:15" x14ac:dyDescent="0.45">
      <c r="A158" t="s">
        <v>171</v>
      </c>
      <c r="B158" s="32">
        <v>45323</v>
      </c>
      <c r="C158" s="32">
        <v>45343</v>
      </c>
      <c r="D158" s="28" t="str">
        <f t="shared" si="6"/>
        <v>QUARTER 1</v>
      </c>
      <c r="E158" s="5" t="s">
        <v>720</v>
      </c>
      <c r="F158" s="5" t="s">
        <v>729</v>
      </c>
      <c r="G158" t="s">
        <v>890</v>
      </c>
      <c r="H158" s="4">
        <v>656.2</v>
      </c>
      <c r="I158" s="4">
        <v>1467.17</v>
      </c>
      <c r="J158" s="7">
        <v>1.7999999999999999E-2</v>
      </c>
      <c r="K158" s="4">
        <v>5</v>
      </c>
      <c r="L158" s="4">
        <f>(Calculations!I158*Calculations!K158*(1-Calculations!J158))</f>
        <v>7203.8047000000006</v>
      </c>
      <c r="M158" s="4">
        <f t="shared" si="7"/>
        <v>3281</v>
      </c>
      <c r="N158" s="4">
        <f>(L158-Calculations!M158)</f>
        <v>3922.8047000000006</v>
      </c>
      <c r="O158" s="10">
        <f t="shared" si="8"/>
        <v>54.454623124360943</v>
      </c>
    </row>
    <row r="159" spans="1:15" x14ac:dyDescent="0.45">
      <c r="A159" t="s">
        <v>172</v>
      </c>
      <c r="B159" s="32">
        <v>45531</v>
      </c>
      <c r="C159" s="32">
        <v>45553</v>
      </c>
      <c r="D159" s="28" t="str">
        <f t="shared" si="6"/>
        <v>QUARTER 3</v>
      </c>
      <c r="E159" s="5" t="s">
        <v>717</v>
      </c>
      <c r="F159" s="5" t="s">
        <v>727</v>
      </c>
      <c r="G159" t="s">
        <v>891</v>
      </c>
      <c r="H159" s="4">
        <v>896.75</v>
      </c>
      <c r="I159" s="4">
        <v>1651.14</v>
      </c>
      <c r="J159" s="7">
        <v>2.5000000000000001E-2</v>
      </c>
      <c r="K159" s="4">
        <v>15</v>
      </c>
      <c r="L159" s="4">
        <f>(Calculations!I159*Calculations!K159*(1-Calculations!J159))</f>
        <v>24147.922500000001</v>
      </c>
      <c r="M159" s="4">
        <f t="shared" si="7"/>
        <v>13451.25</v>
      </c>
      <c r="N159" s="4">
        <f>(L159-Calculations!M159)</f>
        <v>10696.672500000001</v>
      </c>
      <c r="O159" s="10">
        <f t="shared" si="8"/>
        <v>44.296450346815554</v>
      </c>
    </row>
    <row r="160" spans="1:15" x14ac:dyDescent="0.45">
      <c r="A160" t="s">
        <v>173</v>
      </c>
      <c r="B160" s="32">
        <v>45703</v>
      </c>
      <c r="C160" s="32">
        <v>45703</v>
      </c>
      <c r="D160" s="28" t="str">
        <f t="shared" si="6"/>
        <v>QUARTER 1</v>
      </c>
      <c r="E160" s="5" t="s">
        <v>716</v>
      </c>
      <c r="F160" s="5" t="s">
        <v>733</v>
      </c>
      <c r="G160" t="s">
        <v>892</v>
      </c>
      <c r="H160" s="4">
        <v>815.83</v>
      </c>
      <c r="I160" s="4">
        <v>1982.18</v>
      </c>
      <c r="J160" s="7">
        <v>0.127</v>
      </c>
      <c r="K160" s="4">
        <v>6</v>
      </c>
      <c r="L160" s="4">
        <f>(Calculations!I160*Calculations!K160*(1-Calculations!J160))</f>
        <v>10382.65884</v>
      </c>
      <c r="M160" s="4">
        <f t="shared" si="7"/>
        <v>4894.9800000000005</v>
      </c>
      <c r="N160" s="4">
        <f>(L160-Calculations!M160)</f>
        <v>5487.6788399999996</v>
      </c>
      <c r="O160" s="10">
        <f t="shared" si="8"/>
        <v>52.854272923408509</v>
      </c>
    </row>
    <row r="161" spans="1:15" x14ac:dyDescent="0.45">
      <c r="A161" t="s">
        <v>174</v>
      </c>
      <c r="B161" s="32">
        <v>45870</v>
      </c>
      <c r="C161" s="32">
        <v>45890</v>
      </c>
      <c r="D161" s="28" t="str">
        <f t="shared" si="6"/>
        <v>QUARTER 3</v>
      </c>
      <c r="E161" s="5" t="s">
        <v>714</v>
      </c>
      <c r="F161" s="5" t="s">
        <v>730</v>
      </c>
      <c r="G161" t="s">
        <v>893</v>
      </c>
      <c r="H161" s="4">
        <v>1220.4100000000001</v>
      </c>
      <c r="I161" s="4">
        <v>2552.2199999999998</v>
      </c>
      <c r="J161" s="7">
        <v>0.18099999999999999</v>
      </c>
      <c r="K161" s="4">
        <v>14</v>
      </c>
      <c r="L161" s="4">
        <f>(Calculations!I161*Calculations!K161*(1-Calculations!J161))</f>
        <v>29263.754519999995</v>
      </c>
      <c r="M161" s="4">
        <f t="shared" si="7"/>
        <v>17085.740000000002</v>
      </c>
      <c r="N161" s="4">
        <f>(L161-Calculations!M161)</f>
        <v>12178.014519999993</v>
      </c>
      <c r="O161" s="10">
        <f t="shared" si="8"/>
        <v>41.614668793360273</v>
      </c>
    </row>
    <row r="162" spans="1:15" x14ac:dyDescent="0.45">
      <c r="A162" t="s">
        <v>175</v>
      </c>
      <c r="B162" s="32">
        <v>44977</v>
      </c>
      <c r="C162" s="32">
        <v>44989</v>
      </c>
      <c r="D162" s="28" t="str">
        <f t="shared" si="6"/>
        <v>QUARTER 1</v>
      </c>
      <c r="E162" s="5" t="s">
        <v>724</v>
      </c>
      <c r="F162" s="5" t="s">
        <v>732</v>
      </c>
      <c r="G162" t="s">
        <v>894</v>
      </c>
      <c r="H162" s="4">
        <v>299.75</v>
      </c>
      <c r="I162" s="4">
        <v>523.01</v>
      </c>
      <c r="J162" s="7">
        <v>0.157</v>
      </c>
      <c r="K162" s="4">
        <v>50</v>
      </c>
      <c r="L162" s="4">
        <f>(Calculations!I162*Calculations!K162*(1-Calculations!J162))</f>
        <v>22044.871499999997</v>
      </c>
      <c r="M162" s="4">
        <f t="shared" si="7"/>
        <v>14987.5</v>
      </c>
      <c r="N162" s="4">
        <f>(L162-Calculations!M162)</f>
        <v>7057.3714999999975</v>
      </c>
      <c r="O162" s="10">
        <f t="shared" si="8"/>
        <v>32.013665854210124</v>
      </c>
    </row>
    <row r="163" spans="1:15" x14ac:dyDescent="0.45">
      <c r="A163" t="s">
        <v>176</v>
      </c>
      <c r="B163" s="32">
        <v>45595</v>
      </c>
      <c r="C163" s="32">
        <v>45620</v>
      </c>
      <c r="D163" s="28" t="str">
        <f t="shared" si="6"/>
        <v>QUARTER 4</v>
      </c>
      <c r="E163" s="5" t="s">
        <v>718</v>
      </c>
      <c r="F163" s="5" t="s">
        <v>727</v>
      </c>
      <c r="G163" t="s">
        <v>895</v>
      </c>
      <c r="H163" s="4">
        <v>811.05</v>
      </c>
      <c r="I163" s="4">
        <v>1217.71</v>
      </c>
      <c r="J163" s="7">
        <v>7.1999999999999995E-2</v>
      </c>
      <c r="K163" s="4">
        <v>5</v>
      </c>
      <c r="L163" s="4">
        <f>(Calculations!I163*Calculations!K163*(1-Calculations!J163))</f>
        <v>5650.1744000000008</v>
      </c>
      <c r="M163" s="4">
        <f t="shared" si="7"/>
        <v>4055.25</v>
      </c>
      <c r="N163" s="4">
        <f>(L163-Calculations!M163)</f>
        <v>1594.9244000000008</v>
      </c>
      <c r="O163" s="10">
        <f t="shared" si="8"/>
        <v>28.227879125288602</v>
      </c>
    </row>
    <row r="164" spans="1:15" x14ac:dyDescent="0.45">
      <c r="A164" t="s">
        <v>177</v>
      </c>
      <c r="B164" s="32">
        <v>45385</v>
      </c>
      <c r="C164" s="32">
        <v>45389</v>
      </c>
      <c r="D164" s="28" t="str">
        <f t="shared" si="6"/>
        <v>QUARTER 2</v>
      </c>
      <c r="E164" s="5" t="s">
        <v>725</v>
      </c>
      <c r="F164" s="5" t="s">
        <v>730</v>
      </c>
      <c r="G164" t="s">
        <v>896</v>
      </c>
      <c r="H164" s="4">
        <v>1023.27</v>
      </c>
      <c r="I164" s="4">
        <v>1343.64</v>
      </c>
      <c r="J164" s="7">
        <v>0.13300000000000001</v>
      </c>
      <c r="K164" s="4">
        <v>7</v>
      </c>
      <c r="L164" s="4">
        <f>(Calculations!I164*Calculations!K164*(1-Calculations!J164))</f>
        <v>8154.5511600000009</v>
      </c>
      <c r="M164" s="4">
        <f t="shared" si="7"/>
        <v>7162.8899999999994</v>
      </c>
      <c r="N164" s="4">
        <f>(L164-Calculations!M164)</f>
        <v>991.66116000000147</v>
      </c>
      <c r="O164" s="10">
        <f t="shared" si="8"/>
        <v>12.160830688810115</v>
      </c>
    </row>
    <row r="165" spans="1:15" x14ac:dyDescent="0.45">
      <c r="A165" t="s">
        <v>178</v>
      </c>
      <c r="B165" s="32">
        <v>45010</v>
      </c>
      <c r="C165" s="32">
        <v>45011</v>
      </c>
      <c r="D165" s="28" t="str">
        <f t="shared" si="6"/>
        <v>QUARTER 1</v>
      </c>
      <c r="E165" s="5" t="s">
        <v>714</v>
      </c>
      <c r="F165" s="5" t="s">
        <v>732</v>
      </c>
      <c r="G165" t="s">
        <v>897</v>
      </c>
      <c r="H165" s="4">
        <v>135.12</v>
      </c>
      <c r="I165" s="4">
        <v>301.7</v>
      </c>
      <c r="J165" s="7">
        <v>0.14000000000000001</v>
      </c>
      <c r="K165" s="4">
        <v>47</v>
      </c>
      <c r="L165" s="4">
        <f>(Calculations!I165*Calculations!K165*(1-Calculations!J165))</f>
        <v>12194.714</v>
      </c>
      <c r="M165" s="4">
        <f t="shared" si="7"/>
        <v>6350.64</v>
      </c>
      <c r="N165" s="4">
        <f>(L165-Calculations!M165)</f>
        <v>5844.0739999999996</v>
      </c>
      <c r="O165" s="10">
        <f t="shared" si="8"/>
        <v>47.923009920527861</v>
      </c>
    </row>
    <row r="166" spans="1:15" x14ac:dyDescent="0.45">
      <c r="A166" t="s">
        <v>179</v>
      </c>
      <c r="B166" s="32">
        <v>45447</v>
      </c>
      <c r="C166" s="32">
        <v>45459</v>
      </c>
      <c r="D166" s="28" t="str">
        <f t="shared" si="6"/>
        <v>QUARTER 2</v>
      </c>
      <c r="E166" s="5" t="s">
        <v>713</v>
      </c>
      <c r="F166" s="5" t="s">
        <v>728</v>
      </c>
      <c r="G166" t="s">
        <v>898</v>
      </c>
      <c r="H166" s="4">
        <v>918.42</v>
      </c>
      <c r="I166" s="4">
        <v>1511.71</v>
      </c>
      <c r="J166" s="7">
        <v>0.02</v>
      </c>
      <c r="K166" s="4">
        <v>8</v>
      </c>
      <c r="L166" s="4">
        <f>(Calculations!I166*Calculations!K166*(1-Calculations!J166))</f>
        <v>11851.806399999999</v>
      </c>
      <c r="M166" s="4">
        <f t="shared" si="7"/>
        <v>7347.36</v>
      </c>
      <c r="N166" s="4">
        <f>(L166-Calculations!M166)</f>
        <v>4504.4463999999998</v>
      </c>
      <c r="O166" s="10">
        <f t="shared" si="8"/>
        <v>38.006412254590998</v>
      </c>
    </row>
    <row r="167" spans="1:15" x14ac:dyDescent="0.45">
      <c r="A167" t="s">
        <v>180</v>
      </c>
      <c r="B167" s="32">
        <v>44976</v>
      </c>
      <c r="C167" s="32">
        <v>44997</v>
      </c>
      <c r="D167" s="28" t="str">
        <f t="shared" si="6"/>
        <v>QUARTER 1</v>
      </c>
      <c r="E167" s="5" t="s">
        <v>716</v>
      </c>
      <c r="F167" s="5" t="s">
        <v>732</v>
      </c>
      <c r="G167" t="s">
        <v>899</v>
      </c>
      <c r="H167" s="4">
        <v>1234.81</v>
      </c>
      <c r="I167" s="4">
        <v>2055.2399999999998</v>
      </c>
      <c r="J167" s="7">
        <v>5.2999999999999999E-2</v>
      </c>
      <c r="K167" s="4">
        <v>44</v>
      </c>
      <c r="L167" s="4">
        <f>(Calculations!I167*Calculations!K167*(1-Calculations!J167))</f>
        <v>85637.740319999997</v>
      </c>
      <c r="M167" s="4">
        <f t="shared" si="7"/>
        <v>54331.64</v>
      </c>
      <c r="N167" s="4">
        <f>(L167-Calculations!M167)</f>
        <v>31306.100319999998</v>
      </c>
      <c r="O167" s="10">
        <f t="shared" si="8"/>
        <v>36.556429680441617</v>
      </c>
    </row>
    <row r="168" spans="1:15" x14ac:dyDescent="0.45">
      <c r="A168" t="s">
        <v>181</v>
      </c>
      <c r="B168" s="32">
        <v>45034</v>
      </c>
      <c r="C168" s="32">
        <v>45064</v>
      </c>
      <c r="D168" s="28" t="str">
        <f t="shared" si="6"/>
        <v>QUARTER 2</v>
      </c>
      <c r="E168" s="5" t="s">
        <v>722</v>
      </c>
      <c r="F168" s="5" t="s">
        <v>731</v>
      </c>
      <c r="G168" t="s">
        <v>900</v>
      </c>
      <c r="H168" s="4">
        <v>329.03</v>
      </c>
      <c r="I168" s="4">
        <v>391.15</v>
      </c>
      <c r="J168" s="7">
        <v>0.19700000000000001</v>
      </c>
      <c r="K168" s="4">
        <v>46</v>
      </c>
      <c r="L168" s="4">
        <f>(Calculations!I168*Calculations!K168*(1-Calculations!J168))</f>
        <v>14448.298699999998</v>
      </c>
      <c r="M168" s="4">
        <f t="shared" si="7"/>
        <v>15135.38</v>
      </c>
      <c r="N168" s="4">
        <f>(L168-Calculations!M168)</f>
        <v>-687.08130000000165</v>
      </c>
      <c r="O168" s="10">
        <f t="shared" si="8"/>
        <v>-4.7554477815440084</v>
      </c>
    </row>
    <row r="169" spans="1:15" x14ac:dyDescent="0.45">
      <c r="A169" t="s">
        <v>182</v>
      </c>
      <c r="B169" s="32">
        <v>45435</v>
      </c>
      <c r="C169" s="32">
        <v>45457</v>
      </c>
      <c r="D169" s="28" t="str">
        <f t="shared" si="6"/>
        <v>QUARTER 2</v>
      </c>
      <c r="E169" s="5" t="s">
        <v>725</v>
      </c>
      <c r="F169" s="5" t="s">
        <v>732</v>
      </c>
      <c r="G169" t="s">
        <v>901</v>
      </c>
      <c r="H169" s="4">
        <v>1481.74</v>
      </c>
      <c r="I169" s="4">
        <v>1848.97</v>
      </c>
      <c r="J169" s="7">
        <v>0.254</v>
      </c>
      <c r="K169" s="4">
        <v>9</v>
      </c>
      <c r="L169" s="4">
        <f>(Calculations!I169*Calculations!K169*(1-Calculations!J169))</f>
        <v>12413.98458</v>
      </c>
      <c r="M169" s="4">
        <f t="shared" si="7"/>
        <v>13335.66</v>
      </c>
      <c r="N169" s="4">
        <f>(L169-Calculations!M169)</f>
        <v>-921.67541999999958</v>
      </c>
      <c r="O169" s="10">
        <f t="shared" si="8"/>
        <v>-7.4244930309072403</v>
      </c>
    </row>
    <row r="170" spans="1:15" x14ac:dyDescent="0.45">
      <c r="A170" t="s">
        <v>183</v>
      </c>
      <c r="B170" s="32">
        <v>45206</v>
      </c>
      <c r="C170" s="32">
        <v>45222</v>
      </c>
      <c r="D170" s="28" t="str">
        <f t="shared" si="6"/>
        <v>QUARTER 4</v>
      </c>
      <c r="E170" s="5" t="s">
        <v>715</v>
      </c>
      <c r="F170" s="5" t="s">
        <v>732</v>
      </c>
      <c r="G170" t="s">
        <v>902</v>
      </c>
      <c r="H170" s="4">
        <v>906.81</v>
      </c>
      <c r="I170" s="4">
        <v>1395.56</v>
      </c>
      <c r="J170" s="7">
        <v>0.185</v>
      </c>
      <c r="K170" s="4">
        <v>6</v>
      </c>
      <c r="L170" s="4">
        <f>(Calculations!I170*Calculations!K170*(1-Calculations!J170))</f>
        <v>6824.2884000000004</v>
      </c>
      <c r="M170" s="4">
        <f t="shared" si="7"/>
        <v>5440.86</v>
      </c>
      <c r="N170" s="4">
        <f>(L170-Calculations!M170)</f>
        <v>1383.4284000000007</v>
      </c>
      <c r="O170" s="10">
        <f t="shared" si="8"/>
        <v>20.272126834498973</v>
      </c>
    </row>
    <row r="171" spans="1:15" x14ac:dyDescent="0.45">
      <c r="A171" t="s">
        <v>184</v>
      </c>
      <c r="B171" s="32">
        <v>45574</v>
      </c>
      <c r="C171" s="32">
        <v>45604</v>
      </c>
      <c r="D171" s="28" t="str">
        <f t="shared" si="6"/>
        <v>QUARTER 4</v>
      </c>
      <c r="E171" s="5" t="s">
        <v>713</v>
      </c>
      <c r="F171" s="5" t="s">
        <v>727</v>
      </c>
      <c r="G171" t="s">
        <v>903</v>
      </c>
      <c r="H171" s="4">
        <v>343.85</v>
      </c>
      <c r="I171" s="4">
        <v>538.04</v>
      </c>
      <c r="J171" s="7">
        <v>0.13900000000000001</v>
      </c>
      <c r="K171" s="4">
        <v>5</v>
      </c>
      <c r="L171" s="4">
        <f>(Calculations!I171*Calculations!K171*(1-Calculations!J171))</f>
        <v>2316.2621999999997</v>
      </c>
      <c r="M171" s="4">
        <f t="shared" si="7"/>
        <v>1719.25</v>
      </c>
      <c r="N171" s="4">
        <f>(L171-Calculations!M171)</f>
        <v>597.01219999999967</v>
      </c>
      <c r="O171" s="10">
        <f t="shared" si="8"/>
        <v>25.774810813732564</v>
      </c>
    </row>
    <row r="172" spans="1:15" x14ac:dyDescent="0.45">
      <c r="A172" t="s">
        <v>185</v>
      </c>
      <c r="B172" s="32">
        <v>45488</v>
      </c>
      <c r="C172" s="32">
        <v>45488</v>
      </c>
      <c r="D172" s="28" t="str">
        <f t="shared" si="6"/>
        <v>QUARTER 3</v>
      </c>
      <c r="E172" s="5" t="s">
        <v>715</v>
      </c>
      <c r="F172" s="5" t="s">
        <v>733</v>
      </c>
      <c r="G172" t="s">
        <v>904</v>
      </c>
      <c r="H172" s="4">
        <v>801.77</v>
      </c>
      <c r="I172" s="4">
        <v>1218.92</v>
      </c>
      <c r="J172" s="7">
        <v>0.254</v>
      </c>
      <c r="K172" s="4">
        <v>16</v>
      </c>
      <c r="L172" s="4">
        <f>(Calculations!I172*Calculations!K172*(1-Calculations!J172))</f>
        <v>14549.029120000001</v>
      </c>
      <c r="M172" s="4">
        <f t="shared" si="7"/>
        <v>12828.32</v>
      </c>
      <c r="N172" s="4">
        <f>(L172-Calculations!M172)</f>
        <v>1720.7091200000013</v>
      </c>
      <c r="O172" s="10">
        <f t="shared" si="8"/>
        <v>11.826968698788344</v>
      </c>
    </row>
    <row r="173" spans="1:15" x14ac:dyDescent="0.45">
      <c r="A173" t="s">
        <v>186</v>
      </c>
      <c r="B173" s="32">
        <v>45190</v>
      </c>
      <c r="C173" s="32">
        <v>45209</v>
      </c>
      <c r="D173" s="28" t="str">
        <f t="shared" si="6"/>
        <v>QUARTER 3</v>
      </c>
      <c r="E173" s="5" t="s">
        <v>726</v>
      </c>
      <c r="F173" s="5" t="s">
        <v>727</v>
      </c>
      <c r="G173" t="s">
        <v>905</v>
      </c>
      <c r="H173" s="4">
        <v>845.63</v>
      </c>
      <c r="I173" s="4">
        <v>2062.12</v>
      </c>
      <c r="J173" s="7">
        <v>0.13400000000000001</v>
      </c>
      <c r="K173" s="4">
        <v>5</v>
      </c>
      <c r="L173" s="4">
        <f>(Calculations!I173*Calculations!K173*(1-Calculations!J173))</f>
        <v>8928.9795999999988</v>
      </c>
      <c r="M173" s="4">
        <f t="shared" si="7"/>
        <v>4228.1499999999996</v>
      </c>
      <c r="N173" s="4">
        <f>(L173-Calculations!M173)</f>
        <v>4700.8295999999991</v>
      </c>
      <c r="O173" s="10">
        <f t="shared" si="8"/>
        <v>52.646884757133947</v>
      </c>
    </row>
    <row r="174" spans="1:15" x14ac:dyDescent="0.45">
      <c r="A174" t="s">
        <v>187</v>
      </c>
      <c r="B174" s="32">
        <v>44981</v>
      </c>
      <c r="C174" s="32">
        <v>44994</v>
      </c>
      <c r="D174" s="28" t="str">
        <f t="shared" si="6"/>
        <v>QUARTER 1</v>
      </c>
      <c r="E174" s="5" t="s">
        <v>724</v>
      </c>
      <c r="F174" s="5" t="s">
        <v>727</v>
      </c>
      <c r="G174" t="s">
        <v>906</v>
      </c>
      <c r="H174" s="4">
        <v>6.85</v>
      </c>
      <c r="I174" s="4">
        <v>10.18</v>
      </c>
      <c r="J174" s="7">
        <v>4.7E-2</v>
      </c>
      <c r="K174" s="4">
        <v>10</v>
      </c>
      <c r="L174" s="4">
        <f>(Calculations!I174*Calculations!K174*(1-Calculations!J174))</f>
        <v>97.0154</v>
      </c>
      <c r="M174" s="4">
        <f t="shared" si="7"/>
        <v>68.5</v>
      </c>
      <c r="N174" s="4">
        <f>(L174-Calculations!M174)</f>
        <v>28.5154</v>
      </c>
      <c r="O174" s="10">
        <f t="shared" si="8"/>
        <v>29.39265312517394</v>
      </c>
    </row>
    <row r="175" spans="1:15" x14ac:dyDescent="0.45">
      <c r="A175" t="s">
        <v>188</v>
      </c>
      <c r="B175" s="33">
        <v>45796</v>
      </c>
      <c r="C175" s="35">
        <v>45798</v>
      </c>
      <c r="D175" s="28" t="str">
        <f t="shared" si="6"/>
        <v>QUARTER 2</v>
      </c>
      <c r="E175" s="5" t="s">
        <v>719</v>
      </c>
      <c r="F175" s="5" t="s">
        <v>731</v>
      </c>
      <c r="G175" t="s">
        <v>907</v>
      </c>
      <c r="H175" s="4">
        <v>1263.8399999999999</v>
      </c>
      <c r="I175" s="4">
        <v>2281.7199999999998</v>
      </c>
      <c r="J175" s="7">
        <v>7.8E-2</v>
      </c>
      <c r="K175" s="4">
        <v>15</v>
      </c>
      <c r="L175" s="4">
        <f>(Calculations!I175*Calculations!K175*(1-Calculations!J175))</f>
        <v>31556.187599999997</v>
      </c>
      <c r="M175" s="4">
        <f t="shared" si="7"/>
        <v>18957.599999999999</v>
      </c>
      <c r="N175" s="4">
        <f>(L175-Calculations!M175)</f>
        <v>12598.587599999999</v>
      </c>
      <c r="O175" s="10">
        <f t="shared" si="8"/>
        <v>39.924301882398495</v>
      </c>
    </row>
    <row r="176" spans="1:15" x14ac:dyDescent="0.45">
      <c r="A176" t="s">
        <v>189</v>
      </c>
      <c r="B176" s="32">
        <v>45435</v>
      </c>
      <c r="C176" s="32">
        <v>45446</v>
      </c>
      <c r="D176" s="28" t="str">
        <f t="shared" si="6"/>
        <v>QUARTER 2</v>
      </c>
      <c r="E176" s="5" t="s">
        <v>721</v>
      </c>
      <c r="F176" s="5" t="s">
        <v>728</v>
      </c>
      <c r="G176" t="s">
        <v>908</v>
      </c>
      <c r="H176" s="4">
        <v>180.89</v>
      </c>
      <c r="I176" s="4">
        <v>249.57</v>
      </c>
      <c r="J176" s="7">
        <v>2.1999999999999999E-2</v>
      </c>
      <c r="K176" s="4">
        <v>8</v>
      </c>
      <c r="L176" s="4">
        <f>(Calculations!I176*Calculations!K176*(1-Calculations!J176))</f>
        <v>1952.6356799999999</v>
      </c>
      <c r="M176" s="4">
        <f t="shared" si="7"/>
        <v>1447.12</v>
      </c>
      <c r="N176" s="4">
        <f>(L176-Calculations!M176)</f>
        <v>505.51567999999997</v>
      </c>
      <c r="O176" s="10">
        <f t="shared" si="8"/>
        <v>25.888888806948362</v>
      </c>
    </row>
    <row r="177" spans="1:15" x14ac:dyDescent="0.45">
      <c r="A177" t="s">
        <v>190</v>
      </c>
      <c r="B177" s="32">
        <v>45761</v>
      </c>
      <c r="C177" s="32">
        <v>45781</v>
      </c>
      <c r="D177" s="28" t="str">
        <f t="shared" si="6"/>
        <v>QUARTER 2</v>
      </c>
      <c r="E177" s="5" t="s">
        <v>723</v>
      </c>
      <c r="F177" s="5" t="s">
        <v>732</v>
      </c>
      <c r="G177" t="s">
        <v>909</v>
      </c>
      <c r="H177" s="4">
        <v>1413.87</v>
      </c>
      <c r="I177" s="4">
        <v>3275</v>
      </c>
      <c r="J177" s="7">
        <v>0.255</v>
      </c>
      <c r="K177" s="4">
        <v>38</v>
      </c>
      <c r="L177" s="4">
        <f>(Calculations!I177*Calculations!K177*(1-Calculations!J177))</f>
        <v>92715.25</v>
      </c>
      <c r="M177" s="4">
        <f t="shared" si="7"/>
        <v>53727.06</v>
      </c>
      <c r="N177" s="4">
        <f>(L177-Calculations!M177)</f>
        <v>38988.19</v>
      </c>
      <c r="O177" s="10">
        <f t="shared" si="8"/>
        <v>42.051539525590456</v>
      </c>
    </row>
    <row r="178" spans="1:15" x14ac:dyDescent="0.45">
      <c r="A178" t="s">
        <v>191</v>
      </c>
      <c r="B178" s="32">
        <v>45165</v>
      </c>
      <c r="C178" s="32">
        <v>45180</v>
      </c>
      <c r="D178" s="28" t="str">
        <f t="shared" si="6"/>
        <v>QUARTER 3</v>
      </c>
      <c r="E178" s="5" t="s">
        <v>725</v>
      </c>
      <c r="F178" s="5" t="s">
        <v>728</v>
      </c>
      <c r="G178" t="s">
        <v>910</v>
      </c>
      <c r="H178" s="4">
        <v>943.79</v>
      </c>
      <c r="I178" s="4">
        <v>1913.76</v>
      </c>
      <c r="J178" s="7">
        <v>9.0999999999999998E-2</v>
      </c>
      <c r="K178" s="4">
        <v>9</v>
      </c>
      <c r="L178" s="4">
        <f>(Calculations!I178*Calculations!K178*(1-Calculations!J178))</f>
        <v>15656.47056</v>
      </c>
      <c r="M178" s="4">
        <f t="shared" si="7"/>
        <v>8494.11</v>
      </c>
      <c r="N178" s="4">
        <f>(L178-Calculations!M178)</f>
        <v>7162.3605599999992</v>
      </c>
      <c r="O178" s="10">
        <f t="shared" si="8"/>
        <v>45.74696789133808</v>
      </c>
    </row>
    <row r="179" spans="1:15" x14ac:dyDescent="0.45">
      <c r="A179" t="s">
        <v>192</v>
      </c>
      <c r="B179" s="32">
        <v>45325</v>
      </c>
      <c r="C179" s="32">
        <v>45343</v>
      </c>
      <c r="D179" s="28" t="str">
        <f t="shared" si="6"/>
        <v>QUARTER 1</v>
      </c>
      <c r="E179" s="5" t="s">
        <v>722</v>
      </c>
      <c r="F179" s="5" t="s">
        <v>727</v>
      </c>
      <c r="G179" t="s">
        <v>911</v>
      </c>
      <c r="H179" s="4">
        <v>39.229999999999997</v>
      </c>
      <c r="I179" s="4">
        <v>30.09</v>
      </c>
      <c r="J179" s="7">
        <v>0.17699999999999999</v>
      </c>
      <c r="K179" s="4">
        <v>13</v>
      </c>
      <c r="L179" s="4">
        <f>(Calculations!I179*Calculations!K179*(1-Calculations!J179))</f>
        <v>321.93290999999999</v>
      </c>
      <c r="M179" s="4">
        <f t="shared" si="7"/>
        <v>509.98999999999995</v>
      </c>
      <c r="N179" s="4">
        <f>(L179-Calculations!M179)</f>
        <v>-188.05708999999996</v>
      </c>
      <c r="O179" s="10">
        <f t="shared" si="8"/>
        <v>-58.414993981199359</v>
      </c>
    </row>
    <row r="180" spans="1:15" x14ac:dyDescent="0.45">
      <c r="A180" t="s">
        <v>193</v>
      </c>
      <c r="B180" s="32">
        <v>45021</v>
      </c>
      <c r="C180" s="32">
        <v>45032</v>
      </c>
      <c r="D180" s="28" t="str">
        <f t="shared" si="6"/>
        <v>QUARTER 2</v>
      </c>
      <c r="E180" s="5" t="s">
        <v>719</v>
      </c>
      <c r="F180" s="5" t="s">
        <v>732</v>
      </c>
      <c r="G180" t="s">
        <v>912</v>
      </c>
      <c r="H180" s="4">
        <v>213.1</v>
      </c>
      <c r="I180" s="4">
        <v>501.31</v>
      </c>
      <c r="J180" s="7">
        <v>5.6000000000000001E-2</v>
      </c>
      <c r="K180" s="4">
        <v>15</v>
      </c>
      <c r="L180" s="4">
        <f>(Calculations!I180*Calculations!K180*(1-Calculations!J180))</f>
        <v>7098.5495999999994</v>
      </c>
      <c r="M180" s="4">
        <f t="shared" si="7"/>
        <v>3196.5</v>
      </c>
      <c r="N180" s="4">
        <f>(L180-Calculations!M180)</f>
        <v>3902.0495999999994</v>
      </c>
      <c r="O180" s="10">
        <f t="shared" si="8"/>
        <v>54.969674368409002</v>
      </c>
    </row>
    <row r="181" spans="1:15" x14ac:dyDescent="0.45">
      <c r="A181" t="s">
        <v>194</v>
      </c>
      <c r="B181" s="32">
        <v>45890</v>
      </c>
      <c r="C181" s="32">
        <v>45912</v>
      </c>
      <c r="D181" s="28" t="str">
        <f t="shared" si="6"/>
        <v>QUARTER 3</v>
      </c>
      <c r="E181" s="5" t="s">
        <v>717</v>
      </c>
      <c r="F181" s="5" t="s">
        <v>728</v>
      </c>
      <c r="G181" t="s">
        <v>913</v>
      </c>
      <c r="H181" s="4">
        <v>352.66</v>
      </c>
      <c r="I181" s="4">
        <v>411.18</v>
      </c>
      <c r="J181" s="7">
        <v>0.17299999999999999</v>
      </c>
      <c r="K181" s="4">
        <v>13</v>
      </c>
      <c r="L181" s="4">
        <f>(Calculations!I181*Calculations!K181*(1-Calculations!J181))</f>
        <v>4420.5961799999995</v>
      </c>
      <c r="M181" s="4">
        <f t="shared" si="7"/>
        <v>4584.58</v>
      </c>
      <c r="N181" s="4">
        <f>(L181-Calculations!M181)</f>
        <v>-163.98382000000038</v>
      </c>
      <c r="O181" s="10">
        <f t="shared" si="8"/>
        <v>-3.7095408248758064</v>
      </c>
    </row>
    <row r="182" spans="1:15" x14ac:dyDescent="0.45">
      <c r="A182" t="s">
        <v>195</v>
      </c>
      <c r="B182" s="32">
        <v>45915</v>
      </c>
      <c r="C182" s="32">
        <v>45918</v>
      </c>
      <c r="D182" s="28" t="str">
        <f t="shared" si="6"/>
        <v>QUARTER 3</v>
      </c>
      <c r="E182" s="5" t="s">
        <v>716</v>
      </c>
      <c r="F182" s="5" t="s">
        <v>733</v>
      </c>
      <c r="G182" t="s">
        <v>914</v>
      </c>
      <c r="H182" s="4">
        <v>5.5</v>
      </c>
      <c r="I182" s="4">
        <v>5.92</v>
      </c>
      <c r="J182" s="7">
        <v>0.21199999999999999</v>
      </c>
      <c r="K182" s="4">
        <v>4</v>
      </c>
      <c r="L182" s="4">
        <f>(Calculations!I182*Calculations!K182*(1-Calculations!J182))</f>
        <v>18.659839999999999</v>
      </c>
      <c r="M182" s="4">
        <f t="shared" si="7"/>
        <v>22</v>
      </c>
      <c r="N182" s="4">
        <f>(L182-Calculations!M182)</f>
        <v>-3.3401600000000009</v>
      </c>
      <c r="O182" s="10">
        <f t="shared" si="8"/>
        <v>-17.900260666758133</v>
      </c>
    </row>
    <row r="183" spans="1:15" x14ac:dyDescent="0.45">
      <c r="A183" t="s">
        <v>196</v>
      </c>
      <c r="B183" s="32">
        <v>45568</v>
      </c>
      <c r="C183" s="32">
        <v>45576</v>
      </c>
      <c r="D183" s="28" t="str">
        <f t="shared" si="6"/>
        <v>QUARTER 4</v>
      </c>
      <c r="E183" s="5" t="s">
        <v>717</v>
      </c>
      <c r="F183" s="5" t="s">
        <v>730</v>
      </c>
      <c r="G183" t="s">
        <v>915</v>
      </c>
      <c r="H183" s="4">
        <v>1132.6099999999999</v>
      </c>
      <c r="I183" s="4">
        <v>2206.63</v>
      </c>
      <c r="J183" s="7">
        <v>6.3E-2</v>
      </c>
      <c r="K183" s="4">
        <v>20</v>
      </c>
      <c r="L183" s="4">
        <f>(Calculations!I183*Calculations!K183*(1-Calculations!J183))</f>
        <v>41352.246200000009</v>
      </c>
      <c r="M183" s="4">
        <f t="shared" si="7"/>
        <v>22652.199999999997</v>
      </c>
      <c r="N183" s="4">
        <f>(L183-Calculations!M183)</f>
        <v>18700.046200000012</v>
      </c>
      <c r="O183" s="10">
        <f t="shared" si="8"/>
        <v>45.221355351671342</v>
      </c>
    </row>
    <row r="184" spans="1:15" x14ac:dyDescent="0.45">
      <c r="A184" t="s">
        <v>197</v>
      </c>
      <c r="B184" s="32">
        <v>45690</v>
      </c>
      <c r="C184" s="32">
        <v>45720</v>
      </c>
      <c r="D184" s="28" t="str">
        <f t="shared" si="6"/>
        <v>QUARTER 1</v>
      </c>
      <c r="E184" s="5" t="s">
        <v>716</v>
      </c>
      <c r="F184" s="5" t="s">
        <v>733</v>
      </c>
      <c r="G184" t="s">
        <v>916</v>
      </c>
      <c r="H184" s="4">
        <v>766.59</v>
      </c>
      <c r="I184" s="4">
        <v>1912.8</v>
      </c>
      <c r="J184" s="7">
        <v>0.19600000000000001</v>
      </c>
      <c r="K184" s="4">
        <v>5</v>
      </c>
      <c r="L184" s="4">
        <f>(Calculations!I184*Calculations!K184*(1-Calculations!J184))</f>
        <v>7689.4560000000001</v>
      </c>
      <c r="M184" s="4">
        <f t="shared" si="7"/>
        <v>3832.9500000000003</v>
      </c>
      <c r="N184" s="4">
        <f>(L184-Calculations!M184)</f>
        <v>3856.5059999999999</v>
      </c>
      <c r="O184" s="10">
        <f t="shared" si="8"/>
        <v>50.153170783472845</v>
      </c>
    </row>
    <row r="185" spans="1:15" x14ac:dyDescent="0.45">
      <c r="A185" t="s">
        <v>198</v>
      </c>
      <c r="B185" s="32">
        <v>45157</v>
      </c>
      <c r="C185" s="32">
        <v>45161</v>
      </c>
      <c r="D185" s="28" t="str">
        <f t="shared" si="6"/>
        <v>QUARTER 3</v>
      </c>
      <c r="E185" s="5" t="s">
        <v>713</v>
      </c>
      <c r="F185" s="5" t="s">
        <v>732</v>
      </c>
      <c r="G185" t="s">
        <v>917</v>
      </c>
      <c r="H185" s="4">
        <v>790.63</v>
      </c>
      <c r="I185" s="4">
        <v>1382.31</v>
      </c>
      <c r="J185" s="7">
        <v>0.10100000000000001</v>
      </c>
      <c r="K185" s="4">
        <v>7</v>
      </c>
      <c r="L185" s="4">
        <f>(Calculations!I185*Calculations!K185*(1-Calculations!J185))</f>
        <v>8698.8768300000011</v>
      </c>
      <c r="M185" s="4">
        <f t="shared" si="7"/>
        <v>5534.41</v>
      </c>
      <c r="N185" s="4">
        <f>(L185-Calculations!M185)</f>
        <v>3164.4668300000012</v>
      </c>
      <c r="O185" s="10">
        <f t="shared" si="8"/>
        <v>36.377878338116446</v>
      </c>
    </row>
    <row r="186" spans="1:15" x14ac:dyDescent="0.45">
      <c r="A186" t="s">
        <v>199</v>
      </c>
      <c r="B186" s="32">
        <v>45587</v>
      </c>
      <c r="C186" s="32">
        <v>45594</v>
      </c>
      <c r="D186" s="28" t="str">
        <f t="shared" si="6"/>
        <v>QUARTER 4</v>
      </c>
      <c r="E186" s="5" t="s">
        <v>724</v>
      </c>
      <c r="F186" s="5" t="s">
        <v>732</v>
      </c>
      <c r="G186" t="s">
        <v>918</v>
      </c>
      <c r="H186" s="4">
        <v>1023.06</v>
      </c>
      <c r="I186" s="4">
        <v>1355.61</v>
      </c>
      <c r="J186" s="7">
        <v>0.153</v>
      </c>
      <c r="K186" s="4">
        <v>23</v>
      </c>
      <c r="L186" s="4">
        <f>(Calculations!I186*Calculations!K186*(1-Calculations!J186))</f>
        <v>26408.63841</v>
      </c>
      <c r="M186" s="4">
        <f t="shared" si="7"/>
        <v>23530.379999999997</v>
      </c>
      <c r="N186" s="4">
        <f>(L186-Calculations!M186)</f>
        <v>2878.2584100000022</v>
      </c>
      <c r="O186" s="10">
        <f t="shared" si="8"/>
        <v>10.89892771188881</v>
      </c>
    </row>
    <row r="187" spans="1:15" x14ac:dyDescent="0.45">
      <c r="A187" t="s">
        <v>200</v>
      </c>
      <c r="B187" s="32">
        <v>45099</v>
      </c>
      <c r="C187" s="32">
        <v>45128</v>
      </c>
      <c r="D187" s="28" t="str">
        <f t="shared" si="6"/>
        <v>QUARTER 2</v>
      </c>
      <c r="E187" s="5" t="s">
        <v>713</v>
      </c>
      <c r="F187" s="5" t="s">
        <v>733</v>
      </c>
      <c r="G187" t="s">
        <v>919</v>
      </c>
      <c r="H187" s="4">
        <v>734.34</v>
      </c>
      <c r="I187" s="4">
        <v>887.9</v>
      </c>
      <c r="J187" s="7">
        <v>2.5000000000000001E-2</v>
      </c>
      <c r="K187" s="4">
        <v>12</v>
      </c>
      <c r="L187" s="4">
        <f>(Calculations!I187*Calculations!K187*(1-Calculations!J187))</f>
        <v>10388.429999999998</v>
      </c>
      <c r="M187" s="4">
        <f t="shared" si="7"/>
        <v>8812.08</v>
      </c>
      <c r="N187" s="4">
        <f>(L187-Calculations!M187)</f>
        <v>1576.3499999999985</v>
      </c>
      <c r="O187" s="10">
        <f t="shared" si="8"/>
        <v>15.174092716608753</v>
      </c>
    </row>
    <row r="188" spans="1:15" x14ac:dyDescent="0.45">
      <c r="A188" t="s">
        <v>201</v>
      </c>
      <c r="B188" s="32">
        <v>45670</v>
      </c>
      <c r="C188" s="32">
        <v>45696</v>
      </c>
      <c r="D188" s="28" t="str">
        <f t="shared" si="6"/>
        <v>QUARTER 1</v>
      </c>
      <c r="E188" s="5" t="s">
        <v>718</v>
      </c>
      <c r="F188" s="5" t="s">
        <v>732</v>
      </c>
      <c r="G188" t="s">
        <v>920</v>
      </c>
      <c r="H188" s="4">
        <v>594.74</v>
      </c>
      <c r="I188" s="4">
        <v>1020.69</v>
      </c>
      <c r="J188" s="7">
        <v>0.21099999999999999</v>
      </c>
      <c r="K188" s="4">
        <v>6</v>
      </c>
      <c r="L188" s="4">
        <f>(Calculations!I188*Calculations!K188*(1-Calculations!J188))</f>
        <v>4831.9464600000001</v>
      </c>
      <c r="M188" s="4">
        <f t="shared" si="7"/>
        <v>3568.44</v>
      </c>
      <c r="N188" s="4">
        <f>(L188-Calculations!M188)</f>
        <v>1263.5064600000001</v>
      </c>
      <c r="O188" s="10">
        <f t="shared" si="8"/>
        <v>26.149016146176425</v>
      </c>
    </row>
    <row r="189" spans="1:15" x14ac:dyDescent="0.45">
      <c r="A189" t="s">
        <v>144</v>
      </c>
      <c r="B189" s="32">
        <v>44955</v>
      </c>
      <c r="C189" s="32">
        <v>44985</v>
      </c>
      <c r="D189" s="28" t="str">
        <f t="shared" si="6"/>
        <v>QUARTER 1</v>
      </c>
      <c r="E189" s="5" t="s">
        <v>717</v>
      </c>
      <c r="F189" s="5" t="s">
        <v>733</v>
      </c>
      <c r="G189" t="s">
        <v>921</v>
      </c>
      <c r="H189" s="4">
        <v>1262.0999999999999</v>
      </c>
      <c r="I189" s="4">
        <v>1395.53</v>
      </c>
      <c r="J189" s="7">
        <v>0.23300000000000001</v>
      </c>
      <c r="K189" s="4">
        <v>25</v>
      </c>
      <c r="L189" s="4">
        <f>(Calculations!I189*Calculations!K189*(1-Calculations!J189))</f>
        <v>26759.28775</v>
      </c>
      <c r="M189" s="4">
        <f t="shared" si="7"/>
        <v>31552.499999999996</v>
      </c>
      <c r="N189" s="4">
        <f>(L189-Calculations!M189)</f>
        <v>-4793.2122499999969</v>
      </c>
      <c r="O189" s="10">
        <f t="shared" si="8"/>
        <v>-17.912331205452197</v>
      </c>
    </row>
    <row r="190" spans="1:15" x14ac:dyDescent="0.45">
      <c r="A190" t="s">
        <v>202</v>
      </c>
      <c r="B190" s="32">
        <v>45126</v>
      </c>
      <c r="C190" s="32">
        <v>45138</v>
      </c>
      <c r="D190" s="28" t="str">
        <f t="shared" si="6"/>
        <v>QUARTER 3</v>
      </c>
      <c r="E190" s="5" t="s">
        <v>712</v>
      </c>
      <c r="F190" s="5" t="s">
        <v>732</v>
      </c>
      <c r="G190" t="s">
        <v>922</v>
      </c>
      <c r="H190" s="4">
        <v>1334.64</v>
      </c>
      <c r="I190" s="4">
        <v>2273.42</v>
      </c>
      <c r="J190" s="7">
        <v>0.11799999999999999</v>
      </c>
      <c r="K190" s="4">
        <v>14</v>
      </c>
      <c r="L190" s="4">
        <f>(Calculations!I190*Calculations!K190*(1-Calculations!J190))</f>
        <v>28072.190160000002</v>
      </c>
      <c r="M190" s="4">
        <f t="shared" si="7"/>
        <v>18684.960000000003</v>
      </c>
      <c r="N190" s="4">
        <f>(L190-Calculations!M190)</f>
        <v>9387.2301599999992</v>
      </c>
      <c r="O190" s="10">
        <f t="shared" si="8"/>
        <v>33.439607335575268</v>
      </c>
    </row>
    <row r="191" spans="1:15" x14ac:dyDescent="0.45">
      <c r="A191" t="s">
        <v>203</v>
      </c>
      <c r="B191" s="32">
        <v>45431</v>
      </c>
      <c r="C191" s="32">
        <v>45451</v>
      </c>
      <c r="D191" s="28" t="str">
        <f t="shared" si="6"/>
        <v>QUARTER 2</v>
      </c>
      <c r="E191" s="5" t="s">
        <v>718</v>
      </c>
      <c r="F191" s="5" t="s">
        <v>732</v>
      </c>
      <c r="G191" t="s">
        <v>923</v>
      </c>
      <c r="H191" s="4">
        <v>1075.9000000000001</v>
      </c>
      <c r="I191" s="4">
        <v>1242.1500000000001</v>
      </c>
      <c r="J191" s="7">
        <v>1.2E-2</v>
      </c>
      <c r="K191" s="4">
        <v>7</v>
      </c>
      <c r="L191" s="4">
        <f>(Calculations!I191*Calculations!K191*(1-Calculations!J191))</f>
        <v>8590.7094000000016</v>
      </c>
      <c r="M191" s="4">
        <f t="shared" si="7"/>
        <v>7531.3000000000011</v>
      </c>
      <c r="N191" s="4">
        <f>(L191-Calculations!M191)</f>
        <v>1059.4094000000005</v>
      </c>
      <c r="O191" s="10">
        <f t="shared" si="8"/>
        <v>12.332036280961853</v>
      </c>
    </row>
    <row r="192" spans="1:15" x14ac:dyDescent="0.45">
      <c r="A192" t="s">
        <v>204</v>
      </c>
      <c r="B192" s="32">
        <v>45325</v>
      </c>
      <c r="C192" s="32">
        <v>45341</v>
      </c>
      <c r="D192" s="28" t="str">
        <f t="shared" si="6"/>
        <v>QUARTER 1</v>
      </c>
      <c r="E192" s="5" t="s">
        <v>722</v>
      </c>
      <c r="F192" s="5" t="s">
        <v>731</v>
      </c>
      <c r="G192" t="s">
        <v>924</v>
      </c>
      <c r="H192" s="4">
        <v>993.75</v>
      </c>
      <c r="I192" s="4">
        <v>1310.29</v>
      </c>
      <c r="J192" s="7">
        <v>0.215</v>
      </c>
      <c r="K192" s="4">
        <v>19</v>
      </c>
      <c r="L192" s="4">
        <f>(Calculations!I192*Calculations!K192*(1-Calculations!J192))</f>
        <v>19542.975350000001</v>
      </c>
      <c r="M192" s="4">
        <f t="shared" si="7"/>
        <v>18881.25</v>
      </c>
      <c r="N192" s="4">
        <f>(L192-Calculations!M192)</f>
        <v>661.72535000000062</v>
      </c>
      <c r="O192" s="10">
        <f t="shared" si="8"/>
        <v>3.3860010471742243</v>
      </c>
    </row>
    <row r="193" spans="1:15" x14ac:dyDescent="0.45">
      <c r="A193" t="s">
        <v>205</v>
      </c>
      <c r="B193" s="32">
        <v>45146</v>
      </c>
      <c r="C193" s="32">
        <v>45160</v>
      </c>
      <c r="D193" s="28" t="str">
        <f t="shared" si="6"/>
        <v>QUARTER 3</v>
      </c>
      <c r="E193" s="5" t="s">
        <v>725</v>
      </c>
      <c r="F193" s="5" t="s">
        <v>732</v>
      </c>
      <c r="G193" t="s">
        <v>925</v>
      </c>
      <c r="H193" s="4">
        <v>446.69</v>
      </c>
      <c r="I193" s="4">
        <v>967.25</v>
      </c>
      <c r="J193" s="7">
        <v>9.4E-2</v>
      </c>
      <c r="K193" s="4">
        <v>10</v>
      </c>
      <c r="L193" s="4">
        <f>(Calculations!I193*Calculations!K193*(1-Calculations!J193))</f>
        <v>8763.2849999999999</v>
      </c>
      <c r="M193" s="4">
        <f t="shared" si="7"/>
        <v>4466.8999999999996</v>
      </c>
      <c r="N193" s="4">
        <f>(L193-Calculations!M193)</f>
        <v>4296.3850000000002</v>
      </c>
      <c r="O193" s="10">
        <f t="shared" si="8"/>
        <v>49.027105702941313</v>
      </c>
    </row>
    <row r="194" spans="1:15" x14ac:dyDescent="0.45">
      <c r="A194" t="s">
        <v>206</v>
      </c>
      <c r="B194" s="32">
        <v>45516</v>
      </c>
      <c r="C194" s="32">
        <v>45538</v>
      </c>
      <c r="D194" s="28" t="str">
        <f t="shared" si="6"/>
        <v>QUARTER 3</v>
      </c>
      <c r="E194" s="5" t="s">
        <v>714</v>
      </c>
      <c r="F194" s="5" t="s">
        <v>731</v>
      </c>
      <c r="G194" t="s">
        <v>926</v>
      </c>
      <c r="H194" s="4">
        <v>797.8</v>
      </c>
      <c r="I194" s="4">
        <v>886.22</v>
      </c>
      <c r="J194" s="7">
        <v>0.23599999999999999</v>
      </c>
      <c r="K194" s="4">
        <v>36</v>
      </c>
      <c r="L194" s="4">
        <f>(Calculations!I194*Calculations!K194*(1-Calculations!J194))</f>
        <v>24374.594880000001</v>
      </c>
      <c r="M194" s="4">
        <f t="shared" si="7"/>
        <v>28720.799999999999</v>
      </c>
      <c r="N194" s="4">
        <f>(L194-Calculations!M194)</f>
        <v>-4346.2051199999987</v>
      </c>
      <c r="O194" s="10">
        <f t="shared" si="8"/>
        <v>-17.830881462428632</v>
      </c>
    </row>
    <row r="195" spans="1:15" x14ac:dyDescent="0.45">
      <c r="A195" t="s">
        <v>207</v>
      </c>
      <c r="B195" s="32">
        <v>45214</v>
      </c>
      <c r="C195" s="32">
        <v>45243</v>
      </c>
      <c r="D195" s="28" t="str">
        <f t="shared" ref="D195:D258" si="9">IF(AND(MONTH(B195)&gt;=1,MONTH(B195)&lt;=3),"QUARTER 1",IF(AND(MONTH(B195)&gt;=4,MONTH(B195)&lt;=6),"QUARTER 2",IF(AND(MONTH(B195)&gt;=7,MONTH(B195)&lt;=9),"QUARTER 3",IF(AND(MONTH(B195)&gt;=10,MONTH(B195)&lt;=12),"QUARTER 4"))))</f>
        <v>QUARTER 4</v>
      </c>
      <c r="E195" s="5" t="s">
        <v>713</v>
      </c>
      <c r="F195" s="5" t="s">
        <v>728</v>
      </c>
      <c r="G195" t="s">
        <v>927</v>
      </c>
      <c r="H195" s="4">
        <v>986.44</v>
      </c>
      <c r="I195" s="4">
        <v>790.61</v>
      </c>
      <c r="J195" s="7">
        <v>7.1999999999999995E-2</v>
      </c>
      <c r="K195" s="4">
        <v>6</v>
      </c>
      <c r="L195" s="4">
        <f>(Calculations!I195*Calculations!K195*(1-Calculations!J195))</f>
        <v>4402.1164799999997</v>
      </c>
      <c r="M195" s="4">
        <f t="shared" ref="M195:M258" si="10">(H195*K195)</f>
        <v>5918.64</v>
      </c>
      <c r="N195" s="4">
        <f>(L195-Calculations!M195)</f>
        <v>-1516.5235200000006</v>
      </c>
      <c r="O195" s="10">
        <f t="shared" ref="O195:O258" si="11">(N195/L195)*100</f>
        <v>-34.449872621271496</v>
      </c>
    </row>
    <row r="196" spans="1:15" x14ac:dyDescent="0.45">
      <c r="A196" t="s">
        <v>208</v>
      </c>
      <c r="B196" s="32">
        <v>45050</v>
      </c>
      <c r="C196" s="32">
        <v>45072</v>
      </c>
      <c r="D196" s="28" t="str">
        <f t="shared" si="9"/>
        <v>QUARTER 2</v>
      </c>
      <c r="E196" s="5" t="s">
        <v>713</v>
      </c>
      <c r="F196" s="5" t="s">
        <v>729</v>
      </c>
      <c r="G196" t="s">
        <v>928</v>
      </c>
      <c r="H196" s="4">
        <v>249.71</v>
      </c>
      <c r="I196" s="4">
        <v>361.33</v>
      </c>
      <c r="J196" s="7">
        <v>9.4E-2</v>
      </c>
      <c r="K196" s="4">
        <v>12</v>
      </c>
      <c r="L196" s="4">
        <f>(Calculations!I196*Calculations!K196*(1-Calculations!J196))</f>
        <v>3928.3797600000003</v>
      </c>
      <c r="M196" s="4">
        <f t="shared" si="10"/>
        <v>2996.52</v>
      </c>
      <c r="N196" s="4">
        <f>(L196-Calculations!M196)</f>
        <v>931.85976000000028</v>
      </c>
      <c r="O196" s="10">
        <f t="shared" si="11"/>
        <v>23.721223937881206</v>
      </c>
    </row>
    <row r="197" spans="1:15" x14ac:dyDescent="0.45">
      <c r="A197" t="s">
        <v>209</v>
      </c>
      <c r="B197" s="32">
        <v>45557</v>
      </c>
      <c r="C197" s="32">
        <v>45566</v>
      </c>
      <c r="D197" s="28" t="str">
        <f t="shared" si="9"/>
        <v>QUARTER 3</v>
      </c>
      <c r="E197" s="5" t="s">
        <v>723</v>
      </c>
      <c r="F197" s="5" t="s">
        <v>732</v>
      </c>
      <c r="G197" t="s">
        <v>929</v>
      </c>
      <c r="H197" s="4">
        <v>1378.8</v>
      </c>
      <c r="I197" s="4">
        <v>1952.04</v>
      </c>
      <c r="J197" s="7">
        <v>0.159</v>
      </c>
      <c r="K197" s="4">
        <v>19</v>
      </c>
      <c r="L197" s="4">
        <f>(Calculations!I197*Calculations!K197*(1-Calculations!J197))</f>
        <v>31191.64716</v>
      </c>
      <c r="M197" s="4">
        <f t="shared" si="10"/>
        <v>26197.200000000001</v>
      </c>
      <c r="N197" s="4">
        <f>(L197-Calculations!M197)</f>
        <v>4994.4471599999997</v>
      </c>
      <c r="O197" s="10">
        <f t="shared" si="11"/>
        <v>16.012130216723058</v>
      </c>
    </row>
    <row r="198" spans="1:15" x14ac:dyDescent="0.45">
      <c r="A198" t="s">
        <v>210</v>
      </c>
      <c r="B198" s="32">
        <v>45588</v>
      </c>
      <c r="C198" s="32">
        <v>45610</v>
      </c>
      <c r="D198" s="28" t="str">
        <f t="shared" si="9"/>
        <v>QUARTER 4</v>
      </c>
      <c r="E198" s="5" t="s">
        <v>717</v>
      </c>
      <c r="F198" s="5" t="s">
        <v>730</v>
      </c>
      <c r="G198" t="s">
        <v>930</v>
      </c>
      <c r="H198" s="4">
        <v>1406.4</v>
      </c>
      <c r="I198" s="4">
        <v>1564.76</v>
      </c>
      <c r="J198" s="7">
        <v>0.185</v>
      </c>
      <c r="K198" s="4">
        <v>17</v>
      </c>
      <c r="L198" s="4">
        <f>(Calculations!I198*Calculations!K198*(1-Calculations!J198))</f>
        <v>21679.749799999998</v>
      </c>
      <c r="M198" s="4">
        <f t="shared" si="10"/>
        <v>23908.800000000003</v>
      </c>
      <c r="N198" s="4">
        <f>(L198-Calculations!M198)</f>
        <v>-2229.0502000000051</v>
      </c>
      <c r="O198" s="10">
        <f t="shared" si="11"/>
        <v>-10.281715520536151</v>
      </c>
    </row>
    <row r="199" spans="1:15" x14ac:dyDescent="0.45">
      <c r="A199" t="s">
        <v>211</v>
      </c>
      <c r="B199" s="32">
        <v>45333</v>
      </c>
      <c r="C199" s="32">
        <v>45354</v>
      </c>
      <c r="D199" s="28" t="str">
        <f t="shared" si="9"/>
        <v>QUARTER 1</v>
      </c>
      <c r="E199" s="5" t="s">
        <v>717</v>
      </c>
      <c r="F199" s="5" t="s">
        <v>730</v>
      </c>
      <c r="G199" t="s">
        <v>931</v>
      </c>
      <c r="H199" s="4">
        <v>516.86</v>
      </c>
      <c r="I199" s="4">
        <v>852.54</v>
      </c>
      <c r="J199" s="7">
        <v>5.0999999999999997E-2</v>
      </c>
      <c r="K199" s="4">
        <v>14</v>
      </c>
      <c r="L199" s="4">
        <f>(Calculations!I199*Calculations!K199*(1-Calculations!J199))</f>
        <v>11326.846439999999</v>
      </c>
      <c r="M199" s="4">
        <f t="shared" si="10"/>
        <v>7236.04</v>
      </c>
      <c r="N199" s="4">
        <f>(L199-Calculations!M199)</f>
        <v>4090.8064399999994</v>
      </c>
      <c r="O199" s="10">
        <f t="shared" si="11"/>
        <v>36.116022775355994</v>
      </c>
    </row>
    <row r="200" spans="1:15" x14ac:dyDescent="0.45">
      <c r="A200" t="s">
        <v>212</v>
      </c>
      <c r="B200" s="32">
        <v>44956</v>
      </c>
      <c r="C200" s="32">
        <v>44978</v>
      </c>
      <c r="D200" s="28" t="str">
        <f t="shared" si="9"/>
        <v>QUARTER 1</v>
      </c>
      <c r="E200" s="5" t="s">
        <v>715</v>
      </c>
      <c r="F200" s="5" t="s">
        <v>729</v>
      </c>
      <c r="G200" t="s">
        <v>932</v>
      </c>
      <c r="H200" s="4">
        <v>1142.8800000000001</v>
      </c>
      <c r="I200" s="4">
        <v>1465.29</v>
      </c>
      <c r="J200" s="7">
        <v>0.186</v>
      </c>
      <c r="K200" s="4">
        <v>7</v>
      </c>
      <c r="L200" s="4">
        <f>(Calculations!I200*Calculations!K200*(1-Calculations!J200))</f>
        <v>8349.2224200000001</v>
      </c>
      <c r="M200" s="4">
        <f t="shared" si="10"/>
        <v>8000.1600000000008</v>
      </c>
      <c r="N200" s="4">
        <f>(L200-Calculations!M200)</f>
        <v>349.06241999999929</v>
      </c>
      <c r="O200" s="10">
        <f t="shared" si="11"/>
        <v>4.18077759150174</v>
      </c>
    </row>
    <row r="201" spans="1:15" x14ac:dyDescent="0.45">
      <c r="A201" t="s">
        <v>213</v>
      </c>
      <c r="B201" s="32">
        <v>45030</v>
      </c>
      <c r="C201" s="32">
        <v>45059</v>
      </c>
      <c r="D201" s="28" t="str">
        <f t="shared" si="9"/>
        <v>QUARTER 2</v>
      </c>
      <c r="E201" s="5" t="s">
        <v>713</v>
      </c>
      <c r="F201" s="5" t="s">
        <v>728</v>
      </c>
      <c r="G201" t="s">
        <v>933</v>
      </c>
      <c r="H201" s="4">
        <v>1320.33</v>
      </c>
      <c r="I201" s="4">
        <v>2645.23</v>
      </c>
      <c r="J201" s="7">
        <v>0.155</v>
      </c>
      <c r="K201" s="4">
        <v>25</v>
      </c>
      <c r="L201" s="4">
        <f>(Calculations!I201*Calculations!K201*(1-Calculations!J201))</f>
        <v>55880.483749999999</v>
      </c>
      <c r="M201" s="4">
        <f t="shared" si="10"/>
        <v>33008.25</v>
      </c>
      <c r="N201" s="4">
        <f>(L201-Calculations!M201)</f>
        <v>22872.233749999999</v>
      </c>
      <c r="O201" s="10">
        <f t="shared" si="11"/>
        <v>40.930629470436536</v>
      </c>
    </row>
    <row r="202" spans="1:15" x14ac:dyDescent="0.45">
      <c r="A202" t="s">
        <v>214</v>
      </c>
      <c r="B202" s="32">
        <v>44939</v>
      </c>
      <c r="C202" s="32">
        <v>44945</v>
      </c>
      <c r="D202" s="28" t="str">
        <f t="shared" si="9"/>
        <v>QUARTER 1</v>
      </c>
      <c r="E202" s="5" t="s">
        <v>722</v>
      </c>
      <c r="F202" s="5" t="s">
        <v>730</v>
      </c>
      <c r="G202" t="s">
        <v>934</v>
      </c>
      <c r="H202" s="4">
        <v>833.57</v>
      </c>
      <c r="I202" s="4">
        <v>881.57</v>
      </c>
      <c r="J202" s="7">
        <v>5.7000000000000002E-2</v>
      </c>
      <c r="K202" s="4">
        <v>18</v>
      </c>
      <c r="L202" s="4">
        <f>(Calculations!I202*Calculations!K202*(1-Calculations!J202))</f>
        <v>14963.769179999999</v>
      </c>
      <c r="M202" s="4">
        <f t="shared" si="10"/>
        <v>15004.26</v>
      </c>
      <c r="N202" s="4">
        <f>(L202-Calculations!M202)</f>
        <v>-40.490820000000895</v>
      </c>
      <c r="O202" s="10">
        <f t="shared" si="11"/>
        <v>-0.27059238560107823</v>
      </c>
    </row>
    <row r="203" spans="1:15" x14ac:dyDescent="0.45">
      <c r="A203" t="s">
        <v>215</v>
      </c>
      <c r="B203" s="32">
        <v>45303</v>
      </c>
      <c r="C203" s="32">
        <v>45320</v>
      </c>
      <c r="D203" s="28" t="str">
        <f t="shared" si="9"/>
        <v>QUARTER 1</v>
      </c>
      <c r="E203" s="5" t="s">
        <v>720</v>
      </c>
      <c r="F203" s="5" t="s">
        <v>728</v>
      </c>
      <c r="G203" t="s">
        <v>935</v>
      </c>
      <c r="H203" s="4">
        <v>493.76</v>
      </c>
      <c r="I203" s="4">
        <v>625.04</v>
      </c>
      <c r="J203" s="7">
        <v>0.25800000000000001</v>
      </c>
      <c r="K203" s="4">
        <v>10</v>
      </c>
      <c r="L203" s="4">
        <f>(Calculations!I203*Calculations!K203*(1-Calculations!J203))</f>
        <v>4637.7968000000001</v>
      </c>
      <c r="M203" s="4">
        <f t="shared" si="10"/>
        <v>4937.6000000000004</v>
      </c>
      <c r="N203" s="4">
        <f>(L203-Calculations!M203)</f>
        <v>-299.80320000000029</v>
      </c>
      <c r="O203" s="10">
        <f t="shared" si="11"/>
        <v>-6.4643453115496632</v>
      </c>
    </row>
    <row r="204" spans="1:15" x14ac:dyDescent="0.45">
      <c r="A204" t="s">
        <v>216</v>
      </c>
      <c r="B204" s="32">
        <v>45153</v>
      </c>
      <c r="C204" s="32">
        <v>45176</v>
      </c>
      <c r="D204" s="28" t="str">
        <f t="shared" si="9"/>
        <v>QUARTER 3</v>
      </c>
      <c r="E204" s="5" t="s">
        <v>723</v>
      </c>
      <c r="F204" s="5" t="s">
        <v>730</v>
      </c>
      <c r="G204" t="s">
        <v>936</v>
      </c>
      <c r="H204" s="4">
        <v>590.33000000000004</v>
      </c>
      <c r="I204" s="4">
        <v>973.04</v>
      </c>
      <c r="J204" s="7">
        <v>0</v>
      </c>
      <c r="K204" s="4">
        <v>26</v>
      </c>
      <c r="L204" s="4">
        <f>(Calculations!I204*Calculations!K204*(1-Calculations!J204))</f>
        <v>25299.040000000001</v>
      </c>
      <c r="M204" s="4">
        <f t="shared" si="10"/>
        <v>15348.580000000002</v>
      </c>
      <c r="N204" s="4">
        <f>(L204-Calculations!M204)</f>
        <v>9950.4599999999991</v>
      </c>
      <c r="O204" s="10">
        <f t="shared" si="11"/>
        <v>39.331373838691107</v>
      </c>
    </row>
    <row r="205" spans="1:15" x14ac:dyDescent="0.45">
      <c r="A205" t="s">
        <v>217</v>
      </c>
      <c r="B205" s="32">
        <v>44946</v>
      </c>
      <c r="C205" s="32">
        <v>44960</v>
      </c>
      <c r="D205" s="28" t="str">
        <f t="shared" si="9"/>
        <v>QUARTER 1</v>
      </c>
      <c r="E205" s="5" t="s">
        <v>724</v>
      </c>
      <c r="F205" s="5" t="s">
        <v>729</v>
      </c>
      <c r="G205" t="s">
        <v>937</v>
      </c>
      <c r="H205" s="4">
        <v>884.36</v>
      </c>
      <c r="I205" s="4">
        <v>1545.34</v>
      </c>
      <c r="J205" s="7">
        <v>0.24299999999999999</v>
      </c>
      <c r="K205" s="4">
        <v>41</v>
      </c>
      <c r="L205" s="4">
        <f>(Calculations!I205*Calculations!K205*(1-Calculations!J205))</f>
        <v>47962.717579999997</v>
      </c>
      <c r="M205" s="4">
        <f t="shared" si="10"/>
        <v>36258.76</v>
      </c>
      <c r="N205" s="4">
        <f>(L205-Calculations!M205)</f>
        <v>11703.957579999995</v>
      </c>
      <c r="O205" s="10">
        <f t="shared" si="11"/>
        <v>24.402198562827966</v>
      </c>
    </row>
    <row r="206" spans="1:15" x14ac:dyDescent="0.45">
      <c r="A206" t="s">
        <v>218</v>
      </c>
      <c r="B206" s="32">
        <v>45692</v>
      </c>
      <c r="C206" s="32">
        <v>45713</v>
      </c>
      <c r="D206" s="28" t="str">
        <f t="shared" si="9"/>
        <v>QUARTER 1</v>
      </c>
      <c r="E206" s="5" t="s">
        <v>726</v>
      </c>
      <c r="F206" s="5" t="s">
        <v>732</v>
      </c>
      <c r="G206" t="s">
        <v>938</v>
      </c>
      <c r="H206" s="4">
        <v>1016.32</v>
      </c>
      <c r="I206" s="4">
        <v>2253.42</v>
      </c>
      <c r="J206" s="7">
        <v>5.5E-2</v>
      </c>
      <c r="K206" s="4">
        <v>12</v>
      </c>
      <c r="L206" s="4">
        <f>(Calculations!I206*Calculations!K206*(1-Calculations!J206))</f>
        <v>25553.782800000001</v>
      </c>
      <c r="M206" s="4">
        <f t="shared" si="10"/>
        <v>12195.84</v>
      </c>
      <c r="N206" s="4">
        <f>(L206-Calculations!M206)</f>
        <v>13357.942800000001</v>
      </c>
      <c r="O206" s="10">
        <f t="shared" si="11"/>
        <v>52.273837124419799</v>
      </c>
    </row>
    <row r="207" spans="1:15" x14ac:dyDescent="0.45">
      <c r="A207" t="s">
        <v>219</v>
      </c>
      <c r="B207" s="32">
        <v>45035</v>
      </c>
      <c r="C207" s="32">
        <v>45044</v>
      </c>
      <c r="D207" s="28" t="str">
        <f t="shared" si="9"/>
        <v>QUARTER 2</v>
      </c>
      <c r="E207" s="5" t="s">
        <v>718</v>
      </c>
      <c r="F207" s="5" t="s">
        <v>732</v>
      </c>
      <c r="G207" t="s">
        <v>939</v>
      </c>
      <c r="H207" s="4">
        <v>1178.42</v>
      </c>
      <c r="I207" s="4">
        <v>2446.56</v>
      </c>
      <c r="J207" s="7">
        <v>2.9000000000000001E-2</v>
      </c>
      <c r="K207" s="4">
        <v>11</v>
      </c>
      <c r="L207" s="4">
        <f>(Calculations!I207*Calculations!K207*(1-Calculations!J207))</f>
        <v>26131.70736</v>
      </c>
      <c r="M207" s="4">
        <f t="shared" si="10"/>
        <v>12962.62</v>
      </c>
      <c r="N207" s="4">
        <f>(L207-Calculations!M207)</f>
        <v>13169.08736</v>
      </c>
      <c r="O207" s="10">
        <f t="shared" si="11"/>
        <v>50.395051416188828</v>
      </c>
    </row>
    <row r="208" spans="1:15" x14ac:dyDescent="0.45">
      <c r="A208" t="s">
        <v>220</v>
      </c>
      <c r="B208" s="32">
        <v>45109</v>
      </c>
      <c r="C208" s="32">
        <v>45139</v>
      </c>
      <c r="D208" s="28" t="str">
        <f t="shared" si="9"/>
        <v>QUARTER 3</v>
      </c>
      <c r="E208" s="5" t="s">
        <v>717</v>
      </c>
      <c r="F208" s="5" t="s">
        <v>727</v>
      </c>
      <c r="G208" t="s">
        <v>940</v>
      </c>
      <c r="H208" s="4">
        <v>137.46</v>
      </c>
      <c r="I208" s="4">
        <v>188.3</v>
      </c>
      <c r="J208" s="7">
        <v>3.7999999999999999E-2</v>
      </c>
      <c r="K208" s="4">
        <v>37</v>
      </c>
      <c r="L208" s="4">
        <f>(Calculations!I208*Calculations!K208*(1-Calculations!J208))</f>
        <v>6702.3501999999999</v>
      </c>
      <c r="M208" s="4">
        <f t="shared" si="10"/>
        <v>5086.0200000000004</v>
      </c>
      <c r="N208" s="4">
        <f>(L208-Calculations!M208)</f>
        <v>1616.3301999999994</v>
      </c>
      <c r="O208" s="10">
        <f t="shared" si="11"/>
        <v>24.115872071262398</v>
      </c>
    </row>
    <row r="209" spans="1:15" x14ac:dyDescent="0.45">
      <c r="A209" t="s">
        <v>221</v>
      </c>
      <c r="B209" s="32">
        <v>45678</v>
      </c>
      <c r="C209" s="32">
        <v>45702</v>
      </c>
      <c r="D209" s="28" t="str">
        <f t="shared" si="9"/>
        <v>QUARTER 1</v>
      </c>
      <c r="E209" s="5" t="s">
        <v>713</v>
      </c>
      <c r="F209" s="5" t="s">
        <v>733</v>
      </c>
      <c r="G209" t="s">
        <v>941</v>
      </c>
      <c r="H209" s="4">
        <v>1030.44</v>
      </c>
      <c r="I209" s="4">
        <v>2562.84</v>
      </c>
      <c r="J209" s="7">
        <v>0.14799999999999999</v>
      </c>
      <c r="K209" s="4">
        <v>13</v>
      </c>
      <c r="L209" s="4">
        <f>(Calculations!I209*Calculations!K209*(1-Calculations!J209))</f>
        <v>28386.015839999996</v>
      </c>
      <c r="M209" s="4">
        <f t="shared" si="10"/>
        <v>13395.720000000001</v>
      </c>
      <c r="N209" s="4">
        <f>(L209-Calculations!M209)</f>
        <v>14990.295839999995</v>
      </c>
      <c r="O209" s="10">
        <f t="shared" si="11"/>
        <v>52.808734852027037</v>
      </c>
    </row>
    <row r="210" spans="1:15" x14ac:dyDescent="0.45">
      <c r="A210" t="s">
        <v>222</v>
      </c>
      <c r="B210" s="32">
        <v>45545</v>
      </c>
      <c r="C210" s="32">
        <v>45572</v>
      </c>
      <c r="D210" s="28" t="str">
        <f t="shared" si="9"/>
        <v>QUARTER 3</v>
      </c>
      <c r="E210" s="5" t="s">
        <v>716</v>
      </c>
      <c r="F210" s="5" t="s">
        <v>728</v>
      </c>
      <c r="G210" t="s">
        <v>942</v>
      </c>
      <c r="H210" s="4">
        <v>1248.3900000000001</v>
      </c>
      <c r="I210" s="4">
        <v>1805.11</v>
      </c>
      <c r="J210" s="7">
        <v>0.20300000000000001</v>
      </c>
      <c r="K210" s="4">
        <v>11</v>
      </c>
      <c r="L210" s="4">
        <f>(Calculations!I210*Calculations!K210*(1-Calculations!J210))</f>
        <v>15825.399369999997</v>
      </c>
      <c r="M210" s="4">
        <f t="shared" si="10"/>
        <v>13732.29</v>
      </c>
      <c r="N210" s="4">
        <f>(L210-Calculations!M210)</f>
        <v>2093.1093699999965</v>
      </c>
      <c r="O210" s="10">
        <f t="shared" si="11"/>
        <v>13.226265707820787</v>
      </c>
    </row>
    <row r="211" spans="1:15" x14ac:dyDescent="0.45">
      <c r="A211" t="s">
        <v>223</v>
      </c>
      <c r="B211" s="32">
        <v>45859</v>
      </c>
      <c r="C211" s="32">
        <v>45876</v>
      </c>
      <c r="D211" s="28" t="str">
        <f t="shared" si="9"/>
        <v>QUARTER 3</v>
      </c>
      <c r="E211" s="5" t="s">
        <v>724</v>
      </c>
      <c r="F211" s="5" t="s">
        <v>733</v>
      </c>
      <c r="G211" t="s">
        <v>943</v>
      </c>
      <c r="H211" s="4">
        <v>1204.95</v>
      </c>
      <c r="I211" s="4">
        <v>2065.73</v>
      </c>
      <c r="J211" s="7">
        <v>0.13600000000000001</v>
      </c>
      <c r="K211" s="4">
        <v>10</v>
      </c>
      <c r="L211" s="4">
        <f>(Calculations!I211*Calculations!K211*(1-Calculations!J211))</f>
        <v>17847.907199999998</v>
      </c>
      <c r="M211" s="4">
        <f t="shared" si="10"/>
        <v>12049.5</v>
      </c>
      <c r="N211" s="4">
        <f>(L211-Calculations!M211)</f>
        <v>5798.4071999999978</v>
      </c>
      <c r="O211" s="10">
        <f t="shared" si="11"/>
        <v>32.48788294910004</v>
      </c>
    </row>
    <row r="212" spans="1:15" x14ac:dyDescent="0.45">
      <c r="A212" t="s">
        <v>224</v>
      </c>
      <c r="B212" s="32">
        <v>45567</v>
      </c>
      <c r="C212" s="32">
        <v>45588</v>
      </c>
      <c r="D212" s="28" t="str">
        <f t="shared" si="9"/>
        <v>QUARTER 4</v>
      </c>
      <c r="E212" s="5" t="s">
        <v>720</v>
      </c>
      <c r="F212" s="5" t="s">
        <v>727</v>
      </c>
      <c r="G212" t="s">
        <v>944</v>
      </c>
      <c r="H212" s="4">
        <v>1095.6099999999999</v>
      </c>
      <c r="I212" s="4">
        <v>2366.5100000000002</v>
      </c>
      <c r="J212" s="7">
        <v>0.152</v>
      </c>
      <c r="K212" s="4">
        <v>9</v>
      </c>
      <c r="L212" s="4">
        <f>(Calculations!I212*Calculations!K212*(1-Calculations!J212))</f>
        <v>18061.204320000004</v>
      </c>
      <c r="M212" s="4">
        <f t="shared" si="10"/>
        <v>9860.49</v>
      </c>
      <c r="N212" s="4">
        <f>(L212-Calculations!M212)</f>
        <v>8200.7143200000046</v>
      </c>
      <c r="O212" s="10">
        <f t="shared" si="11"/>
        <v>45.405135641586071</v>
      </c>
    </row>
    <row r="213" spans="1:15" x14ac:dyDescent="0.45">
      <c r="A213" t="s">
        <v>225</v>
      </c>
      <c r="B213" s="32">
        <v>45852</v>
      </c>
      <c r="C213" s="32">
        <v>45873</v>
      </c>
      <c r="D213" s="28" t="str">
        <f t="shared" si="9"/>
        <v>QUARTER 3</v>
      </c>
      <c r="E213" s="5" t="s">
        <v>722</v>
      </c>
      <c r="F213" s="5" t="s">
        <v>732</v>
      </c>
      <c r="G213" t="s">
        <v>945</v>
      </c>
      <c r="H213" s="4">
        <v>90.3</v>
      </c>
      <c r="I213" s="4">
        <v>131.76</v>
      </c>
      <c r="J213" s="7">
        <v>0.10199999999999999</v>
      </c>
      <c r="K213" s="4">
        <v>15</v>
      </c>
      <c r="L213" s="4">
        <f>(Calculations!I213*Calculations!K213*(1-Calculations!J213))</f>
        <v>1774.8072</v>
      </c>
      <c r="M213" s="4">
        <f t="shared" si="10"/>
        <v>1354.5</v>
      </c>
      <c r="N213" s="4">
        <f>(L213-Calculations!M213)</f>
        <v>420.30719999999997</v>
      </c>
      <c r="O213" s="10">
        <f t="shared" si="11"/>
        <v>23.681851189244668</v>
      </c>
    </row>
    <row r="214" spans="1:15" x14ac:dyDescent="0.45">
      <c r="A214" t="s">
        <v>226</v>
      </c>
      <c r="B214" s="32">
        <v>45544</v>
      </c>
      <c r="C214" s="32">
        <v>45566</v>
      </c>
      <c r="D214" s="28" t="str">
        <f t="shared" si="9"/>
        <v>QUARTER 3</v>
      </c>
      <c r="E214" s="5" t="s">
        <v>716</v>
      </c>
      <c r="F214" s="5" t="s">
        <v>728</v>
      </c>
      <c r="G214" t="s">
        <v>946</v>
      </c>
      <c r="H214" s="4">
        <v>1166.18</v>
      </c>
      <c r="I214" s="4">
        <v>1335.02</v>
      </c>
      <c r="J214" s="7">
        <v>0.128</v>
      </c>
      <c r="K214" s="4">
        <v>6</v>
      </c>
      <c r="L214" s="4">
        <f>(Calculations!I214*Calculations!K214*(1-Calculations!J214))</f>
        <v>6984.8246399999998</v>
      </c>
      <c r="M214" s="4">
        <f t="shared" si="10"/>
        <v>6997.08</v>
      </c>
      <c r="N214" s="4">
        <f>(L214-Calculations!M214)</f>
        <v>-12.25536000000011</v>
      </c>
      <c r="O214" s="10">
        <f t="shared" si="11"/>
        <v>-0.1754569460458224</v>
      </c>
    </row>
    <row r="215" spans="1:15" x14ac:dyDescent="0.45">
      <c r="A215" t="s">
        <v>227</v>
      </c>
      <c r="B215" s="32">
        <v>45686</v>
      </c>
      <c r="C215" s="32">
        <v>45694</v>
      </c>
      <c r="D215" s="28" t="str">
        <f t="shared" si="9"/>
        <v>QUARTER 1</v>
      </c>
      <c r="E215" s="5" t="s">
        <v>717</v>
      </c>
      <c r="F215" s="5" t="s">
        <v>730</v>
      </c>
      <c r="G215" t="s">
        <v>947</v>
      </c>
      <c r="H215" s="4">
        <v>1445.27</v>
      </c>
      <c r="I215" s="4">
        <v>2691.45</v>
      </c>
      <c r="J215" s="7">
        <v>0</v>
      </c>
      <c r="K215" s="4">
        <v>9</v>
      </c>
      <c r="L215" s="4">
        <f>(Calculations!I215*Calculations!K215*(1-Calculations!J215))</f>
        <v>24223.05</v>
      </c>
      <c r="M215" s="4">
        <f t="shared" si="10"/>
        <v>13007.43</v>
      </c>
      <c r="N215" s="4">
        <f>(L215-Calculations!M215)</f>
        <v>11215.619999999999</v>
      </c>
      <c r="O215" s="10">
        <f t="shared" si="11"/>
        <v>46.301436028906352</v>
      </c>
    </row>
    <row r="216" spans="1:15" x14ac:dyDescent="0.45">
      <c r="A216" t="s">
        <v>228</v>
      </c>
      <c r="B216" s="32">
        <v>45240</v>
      </c>
      <c r="C216" s="32">
        <v>45258</v>
      </c>
      <c r="D216" s="28" t="str">
        <f t="shared" si="9"/>
        <v>QUARTER 4</v>
      </c>
      <c r="E216" s="5" t="s">
        <v>716</v>
      </c>
      <c r="F216" s="5" t="s">
        <v>733</v>
      </c>
      <c r="G216" t="s">
        <v>948</v>
      </c>
      <c r="H216" s="4">
        <v>388.51</v>
      </c>
      <c r="I216" s="4">
        <v>776.46</v>
      </c>
      <c r="J216" s="7">
        <v>0.157</v>
      </c>
      <c r="K216" s="4">
        <v>12</v>
      </c>
      <c r="L216" s="4">
        <f>(Calculations!I216*Calculations!K216*(1-Calculations!J216))</f>
        <v>7854.6693599999999</v>
      </c>
      <c r="M216" s="4">
        <f t="shared" si="10"/>
        <v>4662.12</v>
      </c>
      <c r="N216" s="4">
        <f>(L216-Calculations!M216)</f>
        <v>3192.54936</v>
      </c>
      <c r="O216" s="10">
        <f t="shared" si="11"/>
        <v>40.645241876864944</v>
      </c>
    </row>
    <row r="217" spans="1:15" x14ac:dyDescent="0.45">
      <c r="A217" t="s">
        <v>229</v>
      </c>
      <c r="B217" s="32">
        <v>45351</v>
      </c>
      <c r="C217" s="32">
        <v>45381</v>
      </c>
      <c r="D217" s="28" t="str">
        <f t="shared" si="9"/>
        <v>QUARTER 1</v>
      </c>
      <c r="E217" s="5" t="s">
        <v>714</v>
      </c>
      <c r="F217" s="5" t="s">
        <v>729</v>
      </c>
      <c r="G217" t="s">
        <v>949</v>
      </c>
      <c r="H217" s="4">
        <v>231.11</v>
      </c>
      <c r="I217" s="4">
        <v>318.17</v>
      </c>
      <c r="J217" s="7">
        <v>0.20100000000000001</v>
      </c>
      <c r="K217" s="4">
        <v>60</v>
      </c>
      <c r="L217" s="4">
        <f>(Calculations!I217*Calculations!K217*(1-Calculations!J217))</f>
        <v>15253.069799999999</v>
      </c>
      <c r="M217" s="4">
        <f t="shared" si="10"/>
        <v>13866.6</v>
      </c>
      <c r="N217" s="4">
        <f>(L217-Calculations!M217)</f>
        <v>1386.4697999999989</v>
      </c>
      <c r="O217" s="10">
        <f t="shared" si="11"/>
        <v>9.0897754889969686</v>
      </c>
    </row>
    <row r="218" spans="1:15" x14ac:dyDescent="0.45">
      <c r="A218" t="s">
        <v>230</v>
      </c>
      <c r="B218" s="32">
        <v>45280</v>
      </c>
      <c r="C218" s="32">
        <v>45305</v>
      </c>
      <c r="D218" s="28" t="str">
        <f t="shared" si="9"/>
        <v>QUARTER 4</v>
      </c>
      <c r="E218" s="5" t="s">
        <v>716</v>
      </c>
      <c r="F218" s="5" t="s">
        <v>732</v>
      </c>
      <c r="G218" t="s">
        <v>950</v>
      </c>
      <c r="H218" s="4">
        <v>1085.6099999999999</v>
      </c>
      <c r="I218" s="4">
        <v>1246.4100000000001</v>
      </c>
      <c r="J218" s="7">
        <v>0.113</v>
      </c>
      <c r="K218" s="4">
        <v>7</v>
      </c>
      <c r="L218" s="4">
        <f>(Calculations!I218*Calculations!K218*(1-Calculations!J218))</f>
        <v>7738.9596900000006</v>
      </c>
      <c r="M218" s="4">
        <f t="shared" si="10"/>
        <v>7599.2699999999995</v>
      </c>
      <c r="N218" s="4">
        <f>(L218-Calculations!M218)</f>
        <v>139.68969000000106</v>
      </c>
      <c r="O218" s="10">
        <f t="shared" si="11"/>
        <v>1.8050189637310416</v>
      </c>
    </row>
    <row r="219" spans="1:15" x14ac:dyDescent="0.45">
      <c r="A219" t="s">
        <v>231</v>
      </c>
      <c r="B219" s="33">
        <v>44947</v>
      </c>
      <c r="C219" s="35">
        <v>44948</v>
      </c>
      <c r="D219" s="28" t="str">
        <f t="shared" si="9"/>
        <v>QUARTER 1</v>
      </c>
      <c r="E219" s="5" t="s">
        <v>721</v>
      </c>
      <c r="F219" s="5" t="s">
        <v>732</v>
      </c>
      <c r="G219" t="s">
        <v>951</v>
      </c>
      <c r="H219" s="4">
        <v>150.86000000000001</v>
      </c>
      <c r="I219" s="4">
        <v>346.96</v>
      </c>
      <c r="J219" s="7">
        <v>0.19600000000000001</v>
      </c>
      <c r="K219" s="4">
        <v>8</v>
      </c>
      <c r="L219" s="4">
        <f>(Calculations!I219*Calculations!K219*(1-Calculations!J219))</f>
        <v>2231.6467200000002</v>
      </c>
      <c r="M219" s="4">
        <f t="shared" si="10"/>
        <v>1206.8800000000001</v>
      </c>
      <c r="N219" s="4">
        <f>(L219-Calculations!M219)</f>
        <v>1024.7667200000001</v>
      </c>
      <c r="O219" s="10">
        <f t="shared" si="11"/>
        <v>45.919755614365343</v>
      </c>
    </row>
    <row r="220" spans="1:15" x14ac:dyDescent="0.45">
      <c r="A220" t="s">
        <v>232</v>
      </c>
      <c r="B220" s="32">
        <v>45576</v>
      </c>
      <c r="C220" s="32">
        <v>45605</v>
      </c>
      <c r="D220" s="28" t="str">
        <f t="shared" si="9"/>
        <v>QUARTER 4</v>
      </c>
      <c r="E220" s="5" t="s">
        <v>721</v>
      </c>
      <c r="F220" s="5" t="s">
        <v>728</v>
      </c>
      <c r="G220" t="s">
        <v>952</v>
      </c>
      <c r="H220" s="4">
        <v>391.64</v>
      </c>
      <c r="I220" s="4">
        <v>504.76</v>
      </c>
      <c r="J220" s="7">
        <v>4.0000000000000001E-3</v>
      </c>
      <c r="K220" s="4">
        <v>13</v>
      </c>
      <c r="L220" s="4">
        <f>(Calculations!I220*Calculations!K220*(1-Calculations!J220))</f>
        <v>6535.6324800000002</v>
      </c>
      <c r="M220" s="4">
        <f t="shared" si="10"/>
        <v>5091.32</v>
      </c>
      <c r="N220" s="4">
        <f>(L220-Calculations!M220)</f>
        <v>1444.3124800000005</v>
      </c>
      <c r="O220" s="10">
        <f t="shared" si="11"/>
        <v>22.099046793402319</v>
      </c>
    </row>
    <row r="221" spans="1:15" x14ac:dyDescent="0.45">
      <c r="A221" t="s">
        <v>233</v>
      </c>
      <c r="B221" s="32">
        <v>45554</v>
      </c>
      <c r="C221" s="32">
        <v>45579</v>
      </c>
      <c r="D221" s="28" t="str">
        <f t="shared" si="9"/>
        <v>QUARTER 3</v>
      </c>
      <c r="E221" s="5" t="s">
        <v>723</v>
      </c>
      <c r="F221" s="5" t="s">
        <v>728</v>
      </c>
      <c r="G221" t="s">
        <v>953</v>
      </c>
      <c r="H221" s="4">
        <v>386.96</v>
      </c>
      <c r="I221" s="4">
        <v>937.46</v>
      </c>
      <c r="J221" s="7">
        <v>0.26600000000000001</v>
      </c>
      <c r="K221" s="4">
        <v>41</v>
      </c>
      <c r="L221" s="4">
        <f>(Calculations!I221*Calculations!K221*(1-Calculations!J221))</f>
        <v>28211.92124</v>
      </c>
      <c r="M221" s="4">
        <f t="shared" si="10"/>
        <v>15865.359999999999</v>
      </c>
      <c r="N221" s="4">
        <f>(L221-Calculations!M221)</f>
        <v>12346.561240000001</v>
      </c>
      <c r="O221" s="10">
        <f t="shared" si="11"/>
        <v>43.763631462626336</v>
      </c>
    </row>
    <row r="222" spans="1:15" x14ac:dyDescent="0.45">
      <c r="A222" t="s">
        <v>234</v>
      </c>
      <c r="B222" s="32">
        <v>45894</v>
      </c>
      <c r="C222" s="32">
        <v>45924</v>
      </c>
      <c r="D222" s="28" t="str">
        <f t="shared" si="9"/>
        <v>QUARTER 3</v>
      </c>
      <c r="E222" s="5" t="s">
        <v>717</v>
      </c>
      <c r="F222" s="5" t="s">
        <v>727</v>
      </c>
      <c r="G222" t="s">
        <v>954</v>
      </c>
      <c r="H222" s="4">
        <v>589.14</v>
      </c>
      <c r="I222" s="4">
        <v>1300.58</v>
      </c>
      <c r="J222" s="7">
        <v>5.5E-2</v>
      </c>
      <c r="K222" s="4">
        <v>11</v>
      </c>
      <c r="L222" s="4">
        <f>(Calculations!I222*Calculations!K222*(1-Calculations!J222))</f>
        <v>13519.529099999998</v>
      </c>
      <c r="M222" s="4">
        <f t="shared" si="10"/>
        <v>6480.54</v>
      </c>
      <c r="N222" s="4">
        <f>(L222-Calculations!M222)</f>
        <v>7038.989099999998</v>
      </c>
      <c r="O222" s="10">
        <f t="shared" si="11"/>
        <v>52.065342275863728</v>
      </c>
    </row>
    <row r="223" spans="1:15" x14ac:dyDescent="0.45">
      <c r="A223" t="s">
        <v>235</v>
      </c>
      <c r="B223" s="32">
        <v>45194</v>
      </c>
      <c r="C223" s="32">
        <v>45201</v>
      </c>
      <c r="D223" s="28" t="str">
        <f t="shared" si="9"/>
        <v>QUARTER 3</v>
      </c>
      <c r="E223" s="5" t="s">
        <v>714</v>
      </c>
      <c r="F223" s="5" t="s">
        <v>733</v>
      </c>
      <c r="G223" t="s">
        <v>955</v>
      </c>
      <c r="H223" s="4">
        <v>145.58000000000001</v>
      </c>
      <c r="I223" s="4">
        <v>228.15</v>
      </c>
      <c r="J223" s="7">
        <v>0.20399999999999999</v>
      </c>
      <c r="K223" s="4">
        <v>5</v>
      </c>
      <c r="L223" s="4">
        <f>(Calculations!I223*Calculations!K223*(1-Calculations!J223))</f>
        <v>908.03700000000003</v>
      </c>
      <c r="M223" s="4">
        <f t="shared" si="10"/>
        <v>727.90000000000009</v>
      </c>
      <c r="N223" s="4">
        <f>(L223-Calculations!M223)</f>
        <v>180.13699999999994</v>
      </c>
      <c r="O223" s="10">
        <f t="shared" si="11"/>
        <v>19.838068272548359</v>
      </c>
    </row>
    <row r="224" spans="1:15" x14ac:dyDescent="0.45">
      <c r="A224" t="s">
        <v>236</v>
      </c>
      <c r="B224" s="32">
        <v>45164</v>
      </c>
      <c r="C224" s="32">
        <v>45179</v>
      </c>
      <c r="D224" s="28" t="str">
        <f t="shared" si="9"/>
        <v>QUARTER 3</v>
      </c>
      <c r="E224" s="5" t="s">
        <v>725</v>
      </c>
      <c r="F224" s="5" t="s">
        <v>727</v>
      </c>
      <c r="G224" t="s">
        <v>956</v>
      </c>
      <c r="H224" s="4">
        <v>241.14</v>
      </c>
      <c r="I224" s="4">
        <v>496.52</v>
      </c>
      <c r="J224" s="7">
        <v>9.2999999999999999E-2</v>
      </c>
      <c r="K224" s="4">
        <v>10</v>
      </c>
      <c r="L224" s="4">
        <f>(Calculations!I224*Calculations!K224*(1-Calculations!J224))</f>
        <v>4503.4363999999996</v>
      </c>
      <c r="M224" s="4">
        <f t="shared" si="10"/>
        <v>2411.3999999999996</v>
      </c>
      <c r="N224" s="4">
        <f>(L224-Calculations!M224)</f>
        <v>2092.0364</v>
      </c>
      <c r="O224" s="10">
        <f t="shared" si="11"/>
        <v>46.454223268257991</v>
      </c>
    </row>
    <row r="225" spans="1:15" x14ac:dyDescent="0.45">
      <c r="A225" t="s">
        <v>237</v>
      </c>
      <c r="B225" s="32">
        <v>45854</v>
      </c>
      <c r="C225" s="32">
        <v>45855</v>
      </c>
      <c r="D225" s="28" t="str">
        <f t="shared" si="9"/>
        <v>QUARTER 3</v>
      </c>
      <c r="E225" s="5" t="s">
        <v>717</v>
      </c>
      <c r="F225" s="5" t="s">
        <v>729</v>
      </c>
      <c r="G225" t="s">
        <v>957</v>
      </c>
      <c r="H225" s="4">
        <v>1198.9000000000001</v>
      </c>
      <c r="I225" s="4">
        <v>2941.2</v>
      </c>
      <c r="J225" s="7">
        <v>5.0999999999999997E-2</v>
      </c>
      <c r="K225" s="4">
        <v>24</v>
      </c>
      <c r="L225" s="4">
        <f>(Calculations!I225*Calculations!K225*(1-Calculations!J225))</f>
        <v>66988.771199999988</v>
      </c>
      <c r="M225" s="4">
        <f t="shared" si="10"/>
        <v>28773.600000000002</v>
      </c>
      <c r="N225" s="4">
        <f>(L225-Calculations!M225)</f>
        <v>38215.171199999982</v>
      </c>
      <c r="O225" s="10">
        <f t="shared" si="11"/>
        <v>57.047129713583978</v>
      </c>
    </row>
    <row r="226" spans="1:15" x14ac:dyDescent="0.45">
      <c r="A226" t="s">
        <v>238</v>
      </c>
      <c r="B226" s="32">
        <v>45035</v>
      </c>
      <c r="C226" s="32">
        <v>45053</v>
      </c>
      <c r="D226" s="28" t="str">
        <f t="shared" si="9"/>
        <v>QUARTER 2</v>
      </c>
      <c r="E226" s="5" t="s">
        <v>725</v>
      </c>
      <c r="F226" s="5" t="s">
        <v>731</v>
      </c>
      <c r="G226" t="s">
        <v>958</v>
      </c>
      <c r="H226" s="4">
        <v>1089.1500000000001</v>
      </c>
      <c r="I226" s="4">
        <v>1088.2</v>
      </c>
      <c r="J226" s="7">
        <v>5.0999999999999997E-2</v>
      </c>
      <c r="K226" s="4">
        <v>15</v>
      </c>
      <c r="L226" s="4">
        <f>(Calculations!I226*Calculations!K226*(1-Calculations!J226))</f>
        <v>15490.527</v>
      </c>
      <c r="M226" s="4">
        <f t="shared" si="10"/>
        <v>16337.250000000002</v>
      </c>
      <c r="N226" s="4">
        <f>(L226-Calculations!M226)</f>
        <v>-846.72300000000178</v>
      </c>
      <c r="O226" s="10">
        <f t="shared" si="11"/>
        <v>-5.4660696824582002</v>
      </c>
    </row>
    <row r="227" spans="1:15" x14ac:dyDescent="0.45">
      <c r="A227" t="s">
        <v>239</v>
      </c>
      <c r="B227" s="32">
        <v>45279</v>
      </c>
      <c r="C227" s="32">
        <v>45280</v>
      </c>
      <c r="D227" s="28" t="str">
        <f t="shared" si="9"/>
        <v>QUARTER 4</v>
      </c>
      <c r="E227" s="5" t="s">
        <v>713</v>
      </c>
      <c r="F227" s="5" t="s">
        <v>730</v>
      </c>
      <c r="G227" t="s">
        <v>959</v>
      </c>
      <c r="H227" s="4">
        <v>1080.43</v>
      </c>
      <c r="I227" s="4">
        <v>2529.15</v>
      </c>
      <c r="J227" s="7">
        <v>0.14699999999999999</v>
      </c>
      <c r="K227" s="4">
        <v>10</v>
      </c>
      <c r="L227" s="4">
        <f>(Calculations!I227*Calculations!K227*(1-Calculations!J227))</f>
        <v>21573.6495</v>
      </c>
      <c r="M227" s="4">
        <f t="shared" si="10"/>
        <v>10804.300000000001</v>
      </c>
      <c r="N227" s="4">
        <f>(L227-Calculations!M227)</f>
        <v>10769.349499999998</v>
      </c>
      <c r="O227" s="10">
        <f t="shared" si="11"/>
        <v>49.918997247081435</v>
      </c>
    </row>
    <row r="228" spans="1:15" x14ac:dyDescent="0.45">
      <c r="A228" t="s">
        <v>240</v>
      </c>
      <c r="B228" s="32">
        <v>45137</v>
      </c>
      <c r="C228" s="32">
        <v>45145</v>
      </c>
      <c r="D228" s="28" t="str">
        <f t="shared" si="9"/>
        <v>QUARTER 3</v>
      </c>
      <c r="E228" s="5" t="s">
        <v>720</v>
      </c>
      <c r="F228" s="5" t="s">
        <v>729</v>
      </c>
      <c r="G228" t="s">
        <v>960</v>
      </c>
      <c r="H228" s="4">
        <v>1352.44</v>
      </c>
      <c r="I228" s="4">
        <v>2698.01</v>
      </c>
      <c r="J228" s="7">
        <v>0.13100000000000001</v>
      </c>
      <c r="K228" s="4">
        <v>13</v>
      </c>
      <c r="L228" s="4">
        <f>(Calculations!I228*Calculations!K228*(1-Calculations!J228))</f>
        <v>30479.418970000002</v>
      </c>
      <c r="M228" s="4">
        <f t="shared" si="10"/>
        <v>17581.72</v>
      </c>
      <c r="N228" s="4">
        <f>(L228-Calculations!M228)</f>
        <v>12897.698970000001</v>
      </c>
      <c r="O228" s="10">
        <f t="shared" si="11"/>
        <v>42.31609199209089</v>
      </c>
    </row>
    <row r="229" spans="1:15" x14ac:dyDescent="0.45">
      <c r="A229" t="s">
        <v>241</v>
      </c>
      <c r="B229" s="32">
        <v>45203</v>
      </c>
      <c r="C229" s="32">
        <v>45228</v>
      </c>
      <c r="D229" s="28" t="str">
        <f t="shared" si="9"/>
        <v>QUARTER 4</v>
      </c>
      <c r="E229" s="5" t="s">
        <v>719</v>
      </c>
      <c r="F229" s="5" t="s">
        <v>733</v>
      </c>
      <c r="G229" t="s">
        <v>961</v>
      </c>
      <c r="H229" s="4">
        <v>1239.8399999999999</v>
      </c>
      <c r="I229" s="4">
        <v>1482.75</v>
      </c>
      <c r="J229" s="7">
        <v>6.7000000000000004E-2</v>
      </c>
      <c r="K229" s="4">
        <v>4</v>
      </c>
      <c r="L229" s="4">
        <f>(Calculations!I229*Calculations!K229*(1-Calculations!J229))</f>
        <v>5533.6230000000005</v>
      </c>
      <c r="M229" s="4">
        <f t="shared" si="10"/>
        <v>4959.3599999999997</v>
      </c>
      <c r="N229" s="4">
        <f>(L229-Calculations!M229)</f>
        <v>574.26300000000083</v>
      </c>
      <c r="O229" s="10">
        <f t="shared" si="11"/>
        <v>10.377703721413633</v>
      </c>
    </row>
    <row r="230" spans="1:15" x14ac:dyDescent="0.45">
      <c r="A230" t="s">
        <v>242</v>
      </c>
      <c r="B230" s="32">
        <v>45879</v>
      </c>
      <c r="C230" s="32">
        <v>45899</v>
      </c>
      <c r="D230" s="28" t="str">
        <f t="shared" si="9"/>
        <v>QUARTER 3</v>
      </c>
      <c r="E230" s="5" t="s">
        <v>723</v>
      </c>
      <c r="F230" s="5" t="s">
        <v>728</v>
      </c>
      <c r="G230" t="s">
        <v>962</v>
      </c>
      <c r="H230" s="4">
        <v>933.29</v>
      </c>
      <c r="I230" s="4">
        <v>1456.81</v>
      </c>
      <c r="J230" s="7">
        <v>0.123</v>
      </c>
      <c r="K230" s="4">
        <v>13</v>
      </c>
      <c r="L230" s="4">
        <f>(Calculations!I230*Calculations!K230*(1-Calculations!J230))</f>
        <v>16609.090809999998</v>
      </c>
      <c r="M230" s="4">
        <f t="shared" si="10"/>
        <v>12132.77</v>
      </c>
      <c r="N230" s="4">
        <f>(L230-Calculations!M230)</f>
        <v>4476.3208099999974</v>
      </c>
      <c r="O230" s="10">
        <f t="shared" si="11"/>
        <v>26.951028573489978</v>
      </c>
    </row>
    <row r="231" spans="1:15" x14ac:dyDescent="0.45">
      <c r="A231" t="s">
        <v>243</v>
      </c>
      <c r="B231" s="32">
        <v>44992</v>
      </c>
      <c r="C231" s="32">
        <v>45017</v>
      </c>
      <c r="D231" s="28" t="str">
        <f t="shared" si="9"/>
        <v>QUARTER 1</v>
      </c>
      <c r="E231" s="5" t="s">
        <v>726</v>
      </c>
      <c r="F231" s="5" t="s">
        <v>728</v>
      </c>
      <c r="G231" t="s">
        <v>963</v>
      </c>
      <c r="H231" s="4">
        <v>1024.0999999999999</v>
      </c>
      <c r="I231" s="4">
        <v>918.19</v>
      </c>
      <c r="J231" s="7">
        <v>0.189</v>
      </c>
      <c r="K231" s="4">
        <v>10</v>
      </c>
      <c r="L231" s="4">
        <f>(Calculations!I231*Calculations!K231*(1-Calculations!J231))</f>
        <v>7446.5209000000004</v>
      </c>
      <c r="M231" s="4">
        <f t="shared" si="10"/>
        <v>10241</v>
      </c>
      <c r="N231" s="4">
        <f>(L231-Calculations!M231)</f>
        <v>-2794.4790999999996</v>
      </c>
      <c r="O231" s="10">
        <f t="shared" si="11"/>
        <v>-37.527311579827824</v>
      </c>
    </row>
    <row r="232" spans="1:15" x14ac:dyDescent="0.45">
      <c r="A232" t="s">
        <v>244</v>
      </c>
      <c r="B232" s="32">
        <v>45069</v>
      </c>
      <c r="C232" s="32">
        <v>45087</v>
      </c>
      <c r="D232" s="28" t="str">
        <f t="shared" si="9"/>
        <v>QUARTER 2</v>
      </c>
      <c r="E232" s="5" t="s">
        <v>718</v>
      </c>
      <c r="F232" s="5" t="s">
        <v>727</v>
      </c>
      <c r="G232" t="s">
        <v>964</v>
      </c>
      <c r="H232" s="4">
        <v>54.62</v>
      </c>
      <c r="I232" s="4">
        <v>48.94</v>
      </c>
      <c r="J232" s="7">
        <v>0.14799999999999999</v>
      </c>
      <c r="K232" s="4">
        <v>16</v>
      </c>
      <c r="L232" s="4">
        <f>(Calculations!I232*Calculations!K232*(1-Calculations!J232))</f>
        <v>667.15008</v>
      </c>
      <c r="M232" s="4">
        <f t="shared" si="10"/>
        <v>873.92</v>
      </c>
      <c r="N232" s="4">
        <f>(L232-Calculations!M232)</f>
        <v>-206.76991999999996</v>
      </c>
      <c r="O232" s="10">
        <f t="shared" si="11"/>
        <v>-30.993014345437832</v>
      </c>
    </row>
    <row r="233" spans="1:15" x14ac:dyDescent="0.45">
      <c r="A233" t="s">
        <v>245</v>
      </c>
      <c r="B233" s="32">
        <v>45771</v>
      </c>
      <c r="C233" s="32">
        <v>45783</v>
      </c>
      <c r="D233" s="28" t="str">
        <f t="shared" si="9"/>
        <v>QUARTER 2</v>
      </c>
      <c r="E233" s="5" t="s">
        <v>712</v>
      </c>
      <c r="F233" s="5" t="s">
        <v>730</v>
      </c>
      <c r="G233" t="s">
        <v>965</v>
      </c>
      <c r="H233" s="4">
        <v>394.13</v>
      </c>
      <c r="I233" s="4">
        <v>932.29</v>
      </c>
      <c r="J233" s="7">
        <v>0.109</v>
      </c>
      <c r="K233" s="4">
        <v>7</v>
      </c>
      <c r="L233" s="4">
        <f>(Calculations!I233*Calculations!K233*(1-Calculations!J233))</f>
        <v>5814.6927299999998</v>
      </c>
      <c r="M233" s="4">
        <f t="shared" si="10"/>
        <v>2758.91</v>
      </c>
      <c r="N233" s="4">
        <f>(L233-Calculations!M233)</f>
        <v>3055.7827299999999</v>
      </c>
      <c r="O233" s="10">
        <f t="shared" si="11"/>
        <v>52.552780893032683</v>
      </c>
    </row>
    <row r="234" spans="1:15" x14ac:dyDescent="0.45">
      <c r="A234" t="s">
        <v>246</v>
      </c>
      <c r="B234" s="32">
        <v>45538</v>
      </c>
      <c r="C234" s="32">
        <v>45543</v>
      </c>
      <c r="D234" s="28" t="str">
        <f t="shared" si="9"/>
        <v>QUARTER 3</v>
      </c>
      <c r="E234" s="5" t="s">
        <v>723</v>
      </c>
      <c r="F234" s="5" t="s">
        <v>728</v>
      </c>
      <c r="G234" t="s">
        <v>966</v>
      </c>
      <c r="H234" s="4">
        <v>197.63</v>
      </c>
      <c r="I234" s="4">
        <v>325.79000000000002</v>
      </c>
      <c r="J234" s="7">
        <v>0.11600000000000001</v>
      </c>
      <c r="K234" s="4">
        <v>10</v>
      </c>
      <c r="L234" s="4">
        <f>(Calculations!I234*Calculations!K234*(1-Calculations!J234))</f>
        <v>2879.9836</v>
      </c>
      <c r="M234" s="4">
        <f t="shared" si="10"/>
        <v>1976.3</v>
      </c>
      <c r="N234" s="4">
        <f>(L234-Calculations!M234)</f>
        <v>903.68360000000007</v>
      </c>
      <c r="O234" s="10">
        <f t="shared" si="11"/>
        <v>31.378081458519418</v>
      </c>
    </row>
    <row r="235" spans="1:15" x14ac:dyDescent="0.45">
      <c r="A235" t="s">
        <v>247</v>
      </c>
      <c r="B235" s="32">
        <v>45540</v>
      </c>
      <c r="C235" s="32">
        <v>45560</v>
      </c>
      <c r="D235" s="28" t="str">
        <f t="shared" si="9"/>
        <v>QUARTER 3</v>
      </c>
      <c r="E235" s="5" t="s">
        <v>726</v>
      </c>
      <c r="F235" s="5" t="s">
        <v>732</v>
      </c>
      <c r="G235" t="s">
        <v>967</v>
      </c>
      <c r="H235" s="4">
        <v>195.54</v>
      </c>
      <c r="I235" s="4">
        <v>405.97</v>
      </c>
      <c r="J235" s="7">
        <v>0.187</v>
      </c>
      <c r="K235" s="4">
        <v>16</v>
      </c>
      <c r="L235" s="4">
        <f>(Calculations!I235*Calculations!K235*(1-Calculations!J235))</f>
        <v>5280.8577599999999</v>
      </c>
      <c r="M235" s="4">
        <f t="shared" si="10"/>
        <v>3128.64</v>
      </c>
      <c r="N235" s="4">
        <f>(L235-Calculations!M235)</f>
        <v>2152.21776</v>
      </c>
      <c r="O235" s="10">
        <f t="shared" si="11"/>
        <v>40.755079152141377</v>
      </c>
    </row>
    <row r="236" spans="1:15" x14ac:dyDescent="0.45">
      <c r="A236" t="s">
        <v>248</v>
      </c>
      <c r="B236" s="32">
        <v>44999</v>
      </c>
      <c r="C236" s="32">
        <v>45015</v>
      </c>
      <c r="D236" s="28" t="str">
        <f t="shared" si="9"/>
        <v>QUARTER 1</v>
      </c>
      <c r="E236" s="5" t="s">
        <v>723</v>
      </c>
      <c r="F236" s="5" t="s">
        <v>727</v>
      </c>
      <c r="G236" t="s">
        <v>968</v>
      </c>
      <c r="H236" s="4">
        <v>1309.77</v>
      </c>
      <c r="I236" s="4">
        <v>1589.07</v>
      </c>
      <c r="J236" s="7">
        <v>0.10199999999999999</v>
      </c>
      <c r="K236" s="4">
        <v>10</v>
      </c>
      <c r="L236" s="4">
        <f>(Calculations!I236*Calculations!K236*(1-Calculations!J236))</f>
        <v>14269.848599999999</v>
      </c>
      <c r="M236" s="4">
        <f t="shared" si="10"/>
        <v>13097.7</v>
      </c>
      <c r="N236" s="4">
        <f>(L236-Calculations!M236)</f>
        <v>1172.1485999999986</v>
      </c>
      <c r="O236" s="10">
        <f t="shared" si="11"/>
        <v>8.2141628328137894</v>
      </c>
    </row>
    <row r="237" spans="1:15" x14ac:dyDescent="0.45">
      <c r="A237" t="s">
        <v>249</v>
      </c>
      <c r="B237" s="32">
        <v>45302</v>
      </c>
      <c r="C237" s="32">
        <v>45324</v>
      </c>
      <c r="D237" s="28" t="str">
        <f t="shared" si="9"/>
        <v>QUARTER 1</v>
      </c>
      <c r="E237" s="26" t="s">
        <v>723</v>
      </c>
      <c r="F237" s="5" t="s">
        <v>728</v>
      </c>
      <c r="G237" t="s">
        <v>969</v>
      </c>
      <c r="H237" s="4">
        <v>1237.68</v>
      </c>
      <c r="I237" s="4">
        <v>1432.8</v>
      </c>
      <c r="J237" s="7">
        <v>6.8000000000000005E-2</v>
      </c>
      <c r="K237" s="4">
        <v>13</v>
      </c>
      <c r="L237" s="4">
        <f>(Calculations!I237*Calculations!K237*(1-Calculations!J237))</f>
        <v>17359.804799999998</v>
      </c>
      <c r="M237" s="4">
        <f t="shared" si="10"/>
        <v>16089.84</v>
      </c>
      <c r="N237" s="4">
        <f>(L237-Calculations!M237)</f>
        <v>1269.9647999999979</v>
      </c>
      <c r="O237" s="10">
        <f t="shared" si="11"/>
        <v>7.3155476955593306</v>
      </c>
    </row>
    <row r="238" spans="1:15" x14ac:dyDescent="0.45">
      <c r="A238" t="s">
        <v>250</v>
      </c>
      <c r="B238" s="32">
        <v>45548</v>
      </c>
      <c r="C238" s="32">
        <v>45567</v>
      </c>
      <c r="D238" s="28" t="str">
        <f t="shared" si="9"/>
        <v>QUARTER 3</v>
      </c>
      <c r="E238" s="5" t="s">
        <v>724</v>
      </c>
      <c r="F238" s="5" t="s">
        <v>730</v>
      </c>
      <c r="G238" t="s">
        <v>970</v>
      </c>
      <c r="H238" s="4">
        <v>1338.99</v>
      </c>
      <c r="I238" s="4">
        <v>1765.76</v>
      </c>
      <c r="J238" s="7">
        <v>0.126</v>
      </c>
      <c r="K238" s="4">
        <v>24</v>
      </c>
      <c r="L238" s="4">
        <f>(Calculations!I238*Calculations!K238*(1-Calculations!J238))</f>
        <v>37038.581760000001</v>
      </c>
      <c r="M238" s="4">
        <f t="shared" si="10"/>
        <v>32135.760000000002</v>
      </c>
      <c r="N238" s="4">
        <f>(L238-Calculations!M238)</f>
        <v>4902.8217599999989</v>
      </c>
      <c r="O238" s="10">
        <f t="shared" si="11"/>
        <v>13.237066666777251</v>
      </c>
    </row>
    <row r="239" spans="1:15" x14ac:dyDescent="0.45">
      <c r="A239" t="s">
        <v>251</v>
      </c>
      <c r="B239" s="32">
        <v>45855</v>
      </c>
      <c r="C239" s="32">
        <v>45861</v>
      </c>
      <c r="D239" s="28" t="str">
        <f t="shared" si="9"/>
        <v>QUARTER 3</v>
      </c>
      <c r="E239" s="5" t="s">
        <v>722</v>
      </c>
      <c r="F239" s="5" t="s">
        <v>727</v>
      </c>
      <c r="G239" t="s">
        <v>971</v>
      </c>
      <c r="H239" s="4">
        <v>1364.89</v>
      </c>
      <c r="I239" s="4">
        <v>2757.54</v>
      </c>
      <c r="J239" s="7">
        <v>0.17199999999999999</v>
      </c>
      <c r="K239" s="4">
        <v>61</v>
      </c>
      <c r="L239" s="4">
        <f>(Calculations!I239*Calculations!K239*(1-Calculations!J239))</f>
        <v>139277.83032000001</v>
      </c>
      <c r="M239" s="4">
        <f t="shared" si="10"/>
        <v>83258.290000000008</v>
      </c>
      <c r="N239" s="4">
        <f>(L239-Calculations!M239)</f>
        <v>56019.54032</v>
      </c>
      <c r="O239" s="10">
        <f t="shared" si="11"/>
        <v>40.221433799831182</v>
      </c>
    </row>
    <row r="240" spans="1:15" x14ac:dyDescent="0.45">
      <c r="A240" t="s">
        <v>252</v>
      </c>
      <c r="B240" s="32">
        <v>45258</v>
      </c>
      <c r="C240" s="32">
        <v>45267</v>
      </c>
      <c r="D240" s="28" t="str">
        <f t="shared" si="9"/>
        <v>QUARTER 4</v>
      </c>
      <c r="E240" s="5" t="s">
        <v>716</v>
      </c>
      <c r="F240" s="5" t="s">
        <v>730</v>
      </c>
      <c r="G240" t="s">
        <v>972</v>
      </c>
      <c r="H240" s="4">
        <v>699.33</v>
      </c>
      <c r="I240" s="4">
        <v>873.75</v>
      </c>
      <c r="J240" s="7">
        <v>0.23499999999999999</v>
      </c>
      <c r="K240" s="4">
        <v>10</v>
      </c>
      <c r="L240" s="4">
        <f>(Calculations!I240*Calculations!K240*(1-Calculations!J240))</f>
        <v>6684.1875</v>
      </c>
      <c r="M240" s="4">
        <f t="shared" si="10"/>
        <v>6993.3</v>
      </c>
      <c r="N240" s="4">
        <f>(L240-Calculations!M240)</f>
        <v>-309.11250000000018</v>
      </c>
      <c r="O240" s="10">
        <f t="shared" si="11"/>
        <v>-4.6245336475076471</v>
      </c>
    </row>
    <row r="241" spans="1:15" x14ac:dyDescent="0.45">
      <c r="A241" t="s">
        <v>253</v>
      </c>
      <c r="B241" s="32">
        <v>45381</v>
      </c>
      <c r="C241" s="32">
        <v>45406</v>
      </c>
      <c r="D241" s="28" t="str">
        <f t="shared" si="9"/>
        <v>QUARTER 1</v>
      </c>
      <c r="E241" s="5" t="s">
        <v>715</v>
      </c>
      <c r="F241" s="5" t="s">
        <v>731</v>
      </c>
      <c r="G241" t="s">
        <v>973</v>
      </c>
      <c r="H241" s="4">
        <v>160.82</v>
      </c>
      <c r="I241" s="4">
        <v>258.52</v>
      </c>
      <c r="J241" s="7">
        <v>0.13</v>
      </c>
      <c r="K241" s="4">
        <v>17</v>
      </c>
      <c r="L241" s="4">
        <f>(Calculations!I241*Calculations!K241*(1-Calculations!J241))</f>
        <v>3823.5108</v>
      </c>
      <c r="M241" s="4">
        <f t="shared" si="10"/>
        <v>2733.94</v>
      </c>
      <c r="N241" s="4">
        <f>(L241-Calculations!M241)</f>
        <v>1089.5708</v>
      </c>
      <c r="O241" s="10">
        <f t="shared" si="11"/>
        <v>28.496605789631875</v>
      </c>
    </row>
    <row r="242" spans="1:15" x14ac:dyDescent="0.45">
      <c r="A242" t="s">
        <v>254</v>
      </c>
      <c r="B242" s="32">
        <v>45188</v>
      </c>
      <c r="C242" s="32">
        <v>45207</v>
      </c>
      <c r="D242" s="28" t="str">
        <f t="shared" si="9"/>
        <v>QUARTER 3</v>
      </c>
      <c r="E242" s="5" t="s">
        <v>713</v>
      </c>
      <c r="F242" s="5" t="s">
        <v>728</v>
      </c>
      <c r="G242" t="s">
        <v>974</v>
      </c>
      <c r="H242" s="4">
        <v>385.32</v>
      </c>
      <c r="I242" s="4">
        <v>606.76</v>
      </c>
      <c r="J242" s="7">
        <v>8.5999999999999993E-2</v>
      </c>
      <c r="K242" s="4">
        <v>8</v>
      </c>
      <c r="L242" s="4">
        <f>(Calculations!I242*Calculations!K242*(1-Calculations!J242))</f>
        <v>4436.6291200000005</v>
      </c>
      <c r="M242" s="4">
        <f t="shared" si="10"/>
        <v>3082.56</v>
      </c>
      <c r="N242" s="4">
        <f>(L242-Calculations!M242)</f>
        <v>1354.0691200000006</v>
      </c>
      <c r="O242" s="10">
        <f t="shared" si="11"/>
        <v>30.520223425842737</v>
      </c>
    </row>
    <row r="243" spans="1:15" x14ac:dyDescent="0.45">
      <c r="A243" t="s">
        <v>255</v>
      </c>
      <c r="B243" s="32">
        <v>45793</v>
      </c>
      <c r="C243" s="32">
        <v>45804</v>
      </c>
      <c r="D243" s="28" t="str">
        <f t="shared" si="9"/>
        <v>QUARTER 2</v>
      </c>
      <c r="E243" s="5" t="s">
        <v>721</v>
      </c>
      <c r="F243" s="5" t="s">
        <v>730</v>
      </c>
      <c r="G243" t="s">
        <v>975</v>
      </c>
      <c r="H243" s="4">
        <v>918.12</v>
      </c>
      <c r="I243" s="4">
        <v>1337.69</v>
      </c>
      <c r="J243" s="7">
        <v>9.5000000000000001E-2</v>
      </c>
      <c r="K243" s="4">
        <v>8</v>
      </c>
      <c r="L243" s="4">
        <f>(Calculations!I243*Calculations!K243*(1-Calculations!J243))</f>
        <v>9684.8756000000012</v>
      </c>
      <c r="M243" s="4">
        <f t="shared" si="10"/>
        <v>7344.96</v>
      </c>
      <c r="N243" s="4">
        <f>(L243-Calculations!M243)</f>
        <v>2339.9156000000012</v>
      </c>
      <c r="O243" s="10">
        <f t="shared" si="11"/>
        <v>24.160512707050163</v>
      </c>
    </row>
    <row r="244" spans="1:15" x14ac:dyDescent="0.45">
      <c r="A244" t="s">
        <v>256</v>
      </c>
      <c r="B244" s="32">
        <v>45871</v>
      </c>
      <c r="C244" s="32">
        <v>45877</v>
      </c>
      <c r="D244" s="28" t="str">
        <f t="shared" si="9"/>
        <v>QUARTER 3</v>
      </c>
      <c r="E244" s="5" t="s">
        <v>725</v>
      </c>
      <c r="F244" s="5" t="s">
        <v>731</v>
      </c>
      <c r="G244" t="s">
        <v>976</v>
      </c>
      <c r="H244" s="4">
        <v>1225.94</v>
      </c>
      <c r="I244" s="4">
        <v>1793.08</v>
      </c>
      <c r="J244" s="7">
        <v>0.13600000000000001</v>
      </c>
      <c r="K244" s="4">
        <v>22</v>
      </c>
      <c r="L244" s="4">
        <f>(Calculations!I244*Calculations!K244*(1-Calculations!J244))</f>
        <v>34082.864639999993</v>
      </c>
      <c r="M244" s="4">
        <f t="shared" si="10"/>
        <v>26970.68</v>
      </c>
      <c r="N244" s="4">
        <f>(L244-Calculations!M244)</f>
        <v>7112.1846399999922</v>
      </c>
      <c r="O244" s="10">
        <f t="shared" si="11"/>
        <v>20.867332353434463</v>
      </c>
    </row>
    <row r="245" spans="1:15" x14ac:dyDescent="0.45">
      <c r="A245" t="s">
        <v>257</v>
      </c>
      <c r="B245" s="32">
        <v>45630</v>
      </c>
      <c r="C245" s="32">
        <v>45638</v>
      </c>
      <c r="D245" s="28" t="str">
        <f t="shared" si="9"/>
        <v>QUARTER 4</v>
      </c>
      <c r="E245" s="5" t="s">
        <v>717</v>
      </c>
      <c r="F245" s="5" t="s">
        <v>728</v>
      </c>
      <c r="G245" t="s">
        <v>977</v>
      </c>
      <c r="H245" s="4">
        <v>72.06</v>
      </c>
      <c r="I245" s="4">
        <v>122.74</v>
      </c>
      <c r="J245" s="7">
        <v>0.23799999999999999</v>
      </c>
      <c r="K245" s="4">
        <v>8</v>
      </c>
      <c r="L245" s="4">
        <f>(Calculations!I245*Calculations!K245*(1-Calculations!J245))</f>
        <v>748.22303999999997</v>
      </c>
      <c r="M245" s="4">
        <f t="shared" si="10"/>
        <v>576.48</v>
      </c>
      <c r="N245" s="4">
        <f>(L245-Calculations!M245)</f>
        <v>171.74303999999995</v>
      </c>
      <c r="O245" s="10">
        <f t="shared" si="11"/>
        <v>22.953455162246801</v>
      </c>
    </row>
    <row r="246" spans="1:15" x14ac:dyDescent="0.45">
      <c r="A246" t="s">
        <v>258</v>
      </c>
      <c r="B246" s="32">
        <v>45035</v>
      </c>
      <c r="C246" s="32">
        <v>45044</v>
      </c>
      <c r="D246" s="28" t="str">
        <f t="shared" si="9"/>
        <v>QUARTER 2</v>
      </c>
      <c r="E246" s="5" t="s">
        <v>724</v>
      </c>
      <c r="F246" s="5" t="s">
        <v>730</v>
      </c>
      <c r="G246" t="s">
        <v>978</v>
      </c>
      <c r="H246" s="4">
        <v>1013.54</v>
      </c>
      <c r="I246" s="4">
        <v>927.93</v>
      </c>
      <c r="J246" s="7">
        <v>0.17499999999999999</v>
      </c>
      <c r="K246" s="4">
        <v>16</v>
      </c>
      <c r="L246" s="4">
        <f>(Calculations!I246*Calculations!K246*(1-Calculations!J246))</f>
        <v>12248.675999999999</v>
      </c>
      <c r="M246" s="4">
        <f t="shared" si="10"/>
        <v>16216.64</v>
      </c>
      <c r="N246" s="4">
        <f>(L246-Calculations!M246)</f>
        <v>-3967.9639999999999</v>
      </c>
      <c r="O246" s="10">
        <f t="shared" si="11"/>
        <v>-32.395044166406237</v>
      </c>
    </row>
    <row r="247" spans="1:15" x14ac:dyDescent="0.45">
      <c r="A247" t="s">
        <v>259</v>
      </c>
      <c r="B247" s="32">
        <v>45357</v>
      </c>
      <c r="C247" s="32">
        <v>45377</v>
      </c>
      <c r="D247" s="28" t="str">
        <f t="shared" si="9"/>
        <v>QUARTER 1</v>
      </c>
      <c r="E247" s="5" t="s">
        <v>714</v>
      </c>
      <c r="F247" s="5" t="s">
        <v>730</v>
      </c>
      <c r="G247" t="s">
        <v>979</v>
      </c>
      <c r="H247" s="4">
        <v>65.64</v>
      </c>
      <c r="I247" s="4">
        <v>151.88</v>
      </c>
      <c r="J247" s="7">
        <v>0.16700000000000001</v>
      </c>
      <c r="K247" s="4">
        <v>23</v>
      </c>
      <c r="L247" s="4">
        <f>(Calculations!I247*Calculations!K247*(1-Calculations!J247))</f>
        <v>2909.8689199999999</v>
      </c>
      <c r="M247" s="4">
        <f t="shared" si="10"/>
        <v>1509.72</v>
      </c>
      <c r="N247" s="4">
        <f>(L247-Calculations!M247)</f>
        <v>1400.1489199999999</v>
      </c>
      <c r="O247" s="10">
        <f t="shared" si="11"/>
        <v>48.117250587356352</v>
      </c>
    </row>
    <row r="248" spans="1:15" x14ac:dyDescent="0.45">
      <c r="A248" t="s">
        <v>260</v>
      </c>
      <c r="B248" s="32">
        <v>45338</v>
      </c>
      <c r="C248" s="32">
        <v>45355</v>
      </c>
      <c r="D248" s="28" t="str">
        <f t="shared" si="9"/>
        <v>QUARTER 1</v>
      </c>
      <c r="E248" s="5" t="s">
        <v>726</v>
      </c>
      <c r="F248" s="5" t="s">
        <v>731</v>
      </c>
      <c r="G248" t="s">
        <v>980</v>
      </c>
      <c r="H248" s="4">
        <v>1350.98</v>
      </c>
      <c r="I248" s="4">
        <v>2210.4</v>
      </c>
      <c r="J248" s="7">
        <v>0.26300000000000001</v>
      </c>
      <c r="K248" s="4">
        <v>6</v>
      </c>
      <c r="L248" s="4">
        <f>(Calculations!I248*Calculations!K248*(1-Calculations!J248))</f>
        <v>9774.3888000000006</v>
      </c>
      <c r="M248" s="4">
        <f t="shared" si="10"/>
        <v>8105.88</v>
      </c>
      <c r="N248" s="4">
        <f>(L248-Calculations!M248)</f>
        <v>1668.5088000000005</v>
      </c>
      <c r="O248" s="10">
        <f t="shared" si="11"/>
        <v>17.070211080615092</v>
      </c>
    </row>
    <row r="249" spans="1:15" x14ac:dyDescent="0.45">
      <c r="A249" t="s">
        <v>261</v>
      </c>
      <c r="B249" s="32">
        <v>45769</v>
      </c>
      <c r="C249" s="32">
        <v>45779</v>
      </c>
      <c r="D249" s="28" t="str">
        <f t="shared" si="9"/>
        <v>QUARTER 2</v>
      </c>
      <c r="E249" s="5" t="s">
        <v>712</v>
      </c>
      <c r="F249" s="5" t="s">
        <v>732</v>
      </c>
      <c r="G249" t="s">
        <v>981</v>
      </c>
      <c r="H249" s="4">
        <v>20.149999999999999</v>
      </c>
      <c r="I249" s="4">
        <v>39.74</v>
      </c>
      <c r="J249" s="7">
        <v>0.151</v>
      </c>
      <c r="K249" s="4">
        <v>18</v>
      </c>
      <c r="L249" s="4">
        <f>(Calculations!I249*Calculations!K249*(1-Calculations!J249))</f>
        <v>607.30668000000003</v>
      </c>
      <c r="M249" s="4">
        <f t="shared" si="10"/>
        <v>362.7</v>
      </c>
      <c r="N249" s="4">
        <f>(L249-Calculations!M249)</f>
        <v>244.60668000000004</v>
      </c>
      <c r="O249" s="10">
        <f t="shared" si="11"/>
        <v>40.277291203185847</v>
      </c>
    </row>
    <row r="250" spans="1:15" x14ac:dyDescent="0.45">
      <c r="A250" t="s">
        <v>262</v>
      </c>
      <c r="B250" s="32">
        <v>45604</v>
      </c>
      <c r="C250" s="32">
        <v>45604</v>
      </c>
      <c r="D250" s="28" t="str">
        <f t="shared" si="9"/>
        <v>QUARTER 4</v>
      </c>
      <c r="E250" s="5" t="s">
        <v>724</v>
      </c>
      <c r="F250" s="5" t="s">
        <v>729</v>
      </c>
      <c r="G250" t="s">
        <v>982</v>
      </c>
      <c r="H250" s="4">
        <v>803.28</v>
      </c>
      <c r="I250" s="4">
        <v>1009</v>
      </c>
      <c r="J250" s="7">
        <v>0.11</v>
      </c>
      <c r="K250" s="4">
        <v>4</v>
      </c>
      <c r="L250" s="4">
        <f>(Calculations!I250*Calculations!K250*(1-Calculations!J250))</f>
        <v>3592.04</v>
      </c>
      <c r="M250" s="4">
        <f t="shared" si="10"/>
        <v>3213.12</v>
      </c>
      <c r="N250" s="4">
        <f>(L250-Calculations!M250)</f>
        <v>378.92000000000007</v>
      </c>
      <c r="O250" s="10">
        <f t="shared" si="11"/>
        <v>10.548880302001093</v>
      </c>
    </row>
    <row r="251" spans="1:15" x14ac:dyDescent="0.45">
      <c r="A251" t="s">
        <v>263</v>
      </c>
      <c r="B251" s="32">
        <v>45912</v>
      </c>
      <c r="C251" s="32">
        <v>45930</v>
      </c>
      <c r="D251" s="28" t="str">
        <f t="shared" si="9"/>
        <v>QUARTER 3</v>
      </c>
      <c r="E251" s="5" t="s">
        <v>721</v>
      </c>
      <c r="F251" s="5" t="s">
        <v>732</v>
      </c>
      <c r="G251" t="s">
        <v>983</v>
      </c>
      <c r="H251" s="4">
        <v>1212.99</v>
      </c>
      <c r="I251" s="4">
        <v>1653.64</v>
      </c>
      <c r="J251" s="7">
        <v>0.107</v>
      </c>
      <c r="K251" s="4">
        <v>8</v>
      </c>
      <c r="L251" s="4">
        <f>(Calculations!I251*Calculations!K251*(1-Calculations!J251))</f>
        <v>11813.604160000001</v>
      </c>
      <c r="M251" s="4">
        <f t="shared" si="10"/>
        <v>9703.92</v>
      </c>
      <c r="N251" s="4">
        <f>(L251-Calculations!M251)</f>
        <v>2109.6841600000007</v>
      </c>
      <c r="O251" s="10">
        <f t="shared" si="11"/>
        <v>17.858090819931455</v>
      </c>
    </row>
    <row r="252" spans="1:15" x14ac:dyDescent="0.45">
      <c r="A252" t="s">
        <v>264</v>
      </c>
      <c r="B252" s="32">
        <v>45537</v>
      </c>
      <c r="C252" s="32">
        <v>45543</v>
      </c>
      <c r="D252" s="28" t="str">
        <f t="shared" si="9"/>
        <v>QUARTER 3</v>
      </c>
      <c r="E252" s="5" t="s">
        <v>722</v>
      </c>
      <c r="F252" s="5" t="s">
        <v>727</v>
      </c>
      <c r="G252" t="s">
        <v>984</v>
      </c>
      <c r="H252" s="4">
        <v>462.94</v>
      </c>
      <c r="I252" s="4">
        <v>1015.7</v>
      </c>
      <c r="J252" s="7">
        <v>0.14299999999999999</v>
      </c>
      <c r="K252" s="4">
        <v>14</v>
      </c>
      <c r="L252" s="4">
        <f>(Calculations!I252*Calculations!K252*(1-Calculations!J252))</f>
        <v>12186.368600000002</v>
      </c>
      <c r="M252" s="4">
        <f t="shared" si="10"/>
        <v>6481.16</v>
      </c>
      <c r="N252" s="4">
        <f>(L252-Calculations!M252)</f>
        <v>5705.2086000000018</v>
      </c>
      <c r="O252" s="10">
        <f t="shared" si="11"/>
        <v>46.81631409048304</v>
      </c>
    </row>
    <row r="253" spans="1:15" x14ac:dyDescent="0.45">
      <c r="A253" t="s">
        <v>265</v>
      </c>
      <c r="B253" s="32">
        <v>44989</v>
      </c>
      <c r="C253" s="32">
        <v>45009</v>
      </c>
      <c r="D253" s="28" t="str">
        <f t="shared" si="9"/>
        <v>QUARTER 1</v>
      </c>
      <c r="E253" s="5" t="s">
        <v>714</v>
      </c>
      <c r="F253" s="5" t="s">
        <v>731</v>
      </c>
      <c r="G253" t="s">
        <v>985</v>
      </c>
      <c r="H253" s="4">
        <v>481.71</v>
      </c>
      <c r="I253" s="4">
        <v>912.45</v>
      </c>
      <c r="J253" s="7">
        <v>0.20300000000000001</v>
      </c>
      <c r="K253" s="4">
        <v>24</v>
      </c>
      <c r="L253" s="4">
        <f>(Calculations!I253*Calculations!K253*(1-Calculations!J253))</f>
        <v>17453.3436</v>
      </c>
      <c r="M253" s="4">
        <f t="shared" si="10"/>
        <v>11561.039999999999</v>
      </c>
      <c r="N253" s="4">
        <f>(L253-Calculations!M253)</f>
        <v>5892.3036000000011</v>
      </c>
      <c r="O253" s="10">
        <f t="shared" si="11"/>
        <v>33.760313983619739</v>
      </c>
    </row>
    <row r="254" spans="1:15" x14ac:dyDescent="0.45">
      <c r="A254" t="s">
        <v>266</v>
      </c>
      <c r="B254" s="32">
        <v>45366</v>
      </c>
      <c r="C254" s="32">
        <v>45391</v>
      </c>
      <c r="D254" s="28" t="str">
        <f t="shared" si="9"/>
        <v>QUARTER 1</v>
      </c>
      <c r="E254" s="5" t="s">
        <v>721</v>
      </c>
      <c r="F254" s="5" t="s">
        <v>732</v>
      </c>
      <c r="G254" t="s">
        <v>986</v>
      </c>
      <c r="H254" s="4">
        <v>648.64</v>
      </c>
      <c r="I254" s="4">
        <v>815.19</v>
      </c>
      <c r="J254" s="7">
        <v>0.22500000000000001</v>
      </c>
      <c r="K254" s="4">
        <v>28</v>
      </c>
      <c r="L254" s="4">
        <f>(Calculations!I254*Calculations!K254*(1-Calculations!J254))</f>
        <v>17689.623</v>
      </c>
      <c r="M254" s="4">
        <f t="shared" si="10"/>
        <v>18161.919999999998</v>
      </c>
      <c r="N254" s="4">
        <f>(L254-Calculations!M254)</f>
        <v>-472.29699999999866</v>
      </c>
      <c r="O254" s="10">
        <f t="shared" si="11"/>
        <v>-2.6699099240272033</v>
      </c>
    </row>
    <row r="255" spans="1:15" x14ac:dyDescent="0.45">
      <c r="A255" t="s">
        <v>267</v>
      </c>
      <c r="B255" s="32">
        <v>45502</v>
      </c>
      <c r="C255" s="32">
        <v>45504</v>
      </c>
      <c r="D255" s="28" t="str">
        <f t="shared" si="9"/>
        <v>QUARTER 3</v>
      </c>
      <c r="E255" s="5" t="s">
        <v>714</v>
      </c>
      <c r="F255" s="5" t="s">
        <v>728</v>
      </c>
      <c r="G255" t="s">
        <v>987</v>
      </c>
      <c r="H255" s="4">
        <v>798.97</v>
      </c>
      <c r="I255" s="4">
        <v>1814.06</v>
      </c>
      <c r="J255" s="7">
        <v>0.122</v>
      </c>
      <c r="K255" s="4">
        <v>16</v>
      </c>
      <c r="L255" s="4">
        <f>(Calculations!I255*Calculations!K255*(1-Calculations!J255))</f>
        <v>25483.91488</v>
      </c>
      <c r="M255" s="4">
        <f t="shared" si="10"/>
        <v>12783.52</v>
      </c>
      <c r="N255" s="4">
        <f>(L255-Calculations!M255)</f>
        <v>12700.39488</v>
      </c>
      <c r="O255" s="10">
        <f t="shared" si="11"/>
        <v>49.836906691159058</v>
      </c>
    </row>
    <row r="256" spans="1:15" x14ac:dyDescent="0.45">
      <c r="A256" t="s">
        <v>268</v>
      </c>
      <c r="B256" s="32">
        <v>45592</v>
      </c>
      <c r="C256" s="32">
        <v>45616</v>
      </c>
      <c r="D256" s="28" t="str">
        <f t="shared" si="9"/>
        <v>QUARTER 4</v>
      </c>
      <c r="E256" s="5" t="s">
        <v>722</v>
      </c>
      <c r="F256" s="5" t="s">
        <v>732</v>
      </c>
      <c r="G256" t="s">
        <v>988</v>
      </c>
      <c r="H256" s="4">
        <v>317.25</v>
      </c>
      <c r="I256" s="4">
        <v>758.92</v>
      </c>
      <c r="J256" s="7">
        <v>5.2999999999999999E-2</v>
      </c>
      <c r="K256" s="4">
        <v>9</v>
      </c>
      <c r="L256" s="4">
        <f>(Calculations!I256*Calculations!K256*(1-Calculations!J256))</f>
        <v>6468.2751599999992</v>
      </c>
      <c r="M256" s="4">
        <f t="shared" si="10"/>
        <v>2855.25</v>
      </c>
      <c r="N256" s="4">
        <f>(L256-Calculations!M256)</f>
        <v>3613.0251599999992</v>
      </c>
      <c r="O256" s="10">
        <f t="shared" si="11"/>
        <v>55.857629284898877</v>
      </c>
    </row>
    <row r="257" spans="1:15" x14ac:dyDescent="0.45">
      <c r="A257" t="s">
        <v>269</v>
      </c>
      <c r="B257" s="32">
        <v>45411</v>
      </c>
      <c r="C257" s="32">
        <v>45431</v>
      </c>
      <c r="D257" s="28" t="str">
        <f t="shared" si="9"/>
        <v>QUARTER 2</v>
      </c>
      <c r="E257" s="5" t="s">
        <v>712</v>
      </c>
      <c r="F257" s="5" t="s">
        <v>731</v>
      </c>
      <c r="G257" t="s">
        <v>989</v>
      </c>
      <c r="H257" s="4">
        <v>668.97</v>
      </c>
      <c r="I257" s="4">
        <v>1667.44</v>
      </c>
      <c r="J257" s="7">
        <v>3.4000000000000002E-2</v>
      </c>
      <c r="K257" s="4">
        <v>15</v>
      </c>
      <c r="L257" s="4">
        <f>(Calculations!I257*Calculations!K257*(1-Calculations!J257))</f>
        <v>24161.205600000001</v>
      </c>
      <c r="M257" s="4">
        <f t="shared" si="10"/>
        <v>10034.550000000001</v>
      </c>
      <c r="N257" s="4">
        <f>(L257-Calculations!M257)</f>
        <v>14126.6556</v>
      </c>
      <c r="O257" s="10">
        <f t="shared" si="11"/>
        <v>58.468339013679014</v>
      </c>
    </row>
    <row r="258" spans="1:15" x14ac:dyDescent="0.45">
      <c r="A258" t="s">
        <v>270</v>
      </c>
      <c r="B258" s="32">
        <v>45204</v>
      </c>
      <c r="C258" s="32">
        <v>45205</v>
      </c>
      <c r="D258" s="28" t="str">
        <f t="shared" si="9"/>
        <v>QUARTER 4</v>
      </c>
      <c r="E258" s="5" t="s">
        <v>714</v>
      </c>
      <c r="F258" s="5" t="s">
        <v>727</v>
      </c>
      <c r="G258" t="s">
        <v>990</v>
      </c>
      <c r="H258" s="4">
        <v>1470.26</v>
      </c>
      <c r="I258" s="4">
        <v>2562.5500000000002</v>
      </c>
      <c r="J258" s="7">
        <v>0.17299999999999999</v>
      </c>
      <c r="K258" s="4">
        <v>9</v>
      </c>
      <c r="L258" s="4">
        <f>(Calculations!I258*Calculations!K258*(1-Calculations!J258))</f>
        <v>19073.059649999999</v>
      </c>
      <c r="M258" s="4">
        <f t="shared" si="10"/>
        <v>13232.34</v>
      </c>
      <c r="N258" s="4">
        <f>(L258-Calculations!M258)</f>
        <v>5840.7196499999991</v>
      </c>
      <c r="O258" s="10">
        <f t="shared" si="11"/>
        <v>30.622877279157461</v>
      </c>
    </row>
    <row r="259" spans="1:15" x14ac:dyDescent="0.45">
      <c r="A259" t="s">
        <v>271</v>
      </c>
      <c r="B259" s="32">
        <v>45035</v>
      </c>
      <c r="C259" s="32">
        <v>45053</v>
      </c>
      <c r="D259" s="28" t="str">
        <f t="shared" ref="D259:D322" si="12">IF(AND(MONTH(B259)&gt;=1,MONTH(B259)&lt;=3),"QUARTER 1",IF(AND(MONTH(B259)&gt;=4,MONTH(B259)&lt;=6),"QUARTER 2",IF(AND(MONTH(B259)&gt;=7,MONTH(B259)&lt;=9),"QUARTER 3",IF(AND(MONTH(B259)&gt;=10,MONTH(B259)&lt;=12),"QUARTER 4"))))</f>
        <v>QUARTER 2</v>
      </c>
      <c r="E259" s="5" t="s">
        <v>722</v>
      </c>
      <c r="F259" s="5" t="s">
        <v>729</v>
      </c>
      <c r="G259" t="s">
        <v>991</v>
      </c>
      <c r="H259" s="4">
        <v>516.96</v>
      </c>
      <c r="I259" s="4">
        <v>745.38</v>
      </c>
      <c r="J259" s="7">
        <v>0.19700000000000001</v>
      </c>
      <c r="K259" s="4">
        <v>4</v>
      </c>
      <c r="L259" s="4">
        <f>(Calculations!I259*Calculations!K259*(1-Calculations!J259))</f>
        <v>2394.1605599999998</v>
      </c>
      <c r="M259" s="4">
        <f t="shared" ref="M259:M322" si="13">(H259*K259)</f>
        <v>2067.84</v>
      </c>
      <c r="N259" s="4">
        <f>(L259-Calculations!M259)</f>
        <v>326.32055999999966</v>
      </c>
      <c r="O259" s="10">
        <f t="shared" ref="O259:O322" si="14">(N259/L259)*100</f>
        <v>13.6298527948351</v>
      </c>
    </row>
    <row r="260" spans="1:15" x14ac:dyDescent="0.45">
      <c r="A260" t="s">
        <v>272</v>
      </c>
      <c r="B260" s="32">
        <v>45835</v>
      </c>
      <c r="C260" s="32">
        <v>45843</v>
      </c>
      <c r="D260" s="28" t="str">
        <f t="shared" si="12"/>
        <v>QUARTER 2</v>
      </c>
      <c r="E260" s="5" t="s">
        <v>715</v>
      </c>
      <c r="F260" s="5" t="s">
        <v>732</v>
      </c>
      <c r="G260" t="s">
        <v>992</v>
      </c>
      <c r="H260" s="4">
        <v>314.93</v>
      </c>
      <c r="I260" s="4">
        <v>687.95</v>
      </c>
      <c r="J260" s="7">
        <v>0.20499999999999999</v>
      </c>
      <c r="K260" s="4">
        <v>8</v>
      </c>
      <c r="L260" s="4">
        <f>(Calculations!I260*Calculations!K260*(1-Calculations!J260))</f>
        <v>4375.3620000000001</v>
      </c>
      <c r="M260" s="4">
        <f t="shared" si="13"/>
        <v>2519.44</v>
      </c>
      <c r="N260" s="4">
        <f>(L260-Calculations!M260)</f>
        <v>1855.922</v>
      </c>
      <c r="O260" s="10">
        <f t="shared" si="14"/>
        <v>42.417564535231598</v>
      </c>
    </row>
    <row r="261" spans="1:15" x14ac:dyDescent="0.45">
      <c r="A261" t="s">
        <v>273</v>
      </c>
      <c r="B261" s="32">
        <v>45210</v>
      </c>
      <c r="C261" s="32">
        <v>45212</v>
      </c>
      <c r="D261" s="28" t="str">
        <f t="shared" si="12"/>
        <v>QUARTER 4</v>
      </c>
      <c r="E261" s="26" t="s">
        <v>716</v>
      </c>
      <c r="F261" s="5" t="s">
        <v>733</v>
      </c>
      <c r="G261" t="s">
        <v>993</v>
      </c>
      <c r="H261" s="4">
        <v>715.94</v>
      </c>
      <c r="I261" s="4">
        <v>550.07000000000005</v>
      </c>
      <c r="J261" s="7">
        <v>0.14000000000000001</v>
      </c>
      <c r="K261" s="4">
        <v>16</v>
      </c>
      <c r="L261" s="4">
        <f>(Calculations!I261*Calculations!K261*(1-Calculations!J261))</f>
        <v>7568.9632000000001</v>
      </c>
      <c r="M261" s="4">
        <f t="shared" si="13"/>
        <v>11455.04</v>
      </c>
      <c r="N261" s="4">
        <f>(L261-Calculations!M261)</f>
        <v>-3886.0768000000007</v>
      </c>
      <c r="O261" s="10">
        <f t="shared" si="14"/>
        <v>-51.342260456491594</v>
      </c>
    </row>
    <row r="262" spans="1:15" x14ac:dyDescent="0.45">
      <c r="A262" t="s">
        <v>274</v>
      </c>
      <c r="B262" s="32">
        <v>45066</v>
      </c>
      <c r="C262" s="32">
        <v>45084</v>
      </c>
      <c r="D262" s="28" t="str">
        <f t="shared" si="12"/>
        <v>QUARTER 2</v>
      </c>
      <c r="E262" s="5" t="s">
        <v>718</v>
      </c>
      <c r="F262" s="5" t="s">
        <v>727</v>
      </c>
      <c r="G262" t="s">
        <v>994</v>
      </c>
      <c r="H262" s="4">
        <v>1120.06</v>
      </c>
      <c r="I262" s="4">
        <v>2068.21</v>
      </c>
      <c r="J262" s="7">
        <v>7.8E-2</v>
      </c>
      <c r="K262" s="4">
        <v>12</v>
      </c>
      <c r="L262" s="4">
        <f>(Calculations!I262*Calculations!K262*(1-Calculations!J262))</f>
        <v>22882.675440000003</v>
      </c>
      <c r="M262" s="4">
        <f t="shared" si="13"/>
        <v>13440.72</v>
      </c>
      <c r="N262" s="4">
        <f>(L262-Calculations!M262)</f>
        <v>9441.9554400000034</v>
      </c>
      <c r="O262" s="10">
        <f t="shared" si="14"/>
        <v>41.262462795303286</v>
      </c>
    </row>
    <row r="263" spans="1:15" x14ac:dyDescent="0.45">
      <c r="A263" t="s">
        <v>275</v>
      </c>
      <c r="B263" s="32">
        <v>45073</v>
      </c>
      <c r="C263" s="32">
        <v>45096</v>
      </c>
      <c r="D263" s="28" t="str">
        <f t="shared" si="12"/>
        <v>QUARTER 2</v>
      </c>
      <c r="E263" s="5" t="s">
        <v>719</v>
      </c>
      <c r="F263" s="5" t="s">
        <v>733</v>
      </c>
      <c r="G263" t="s">
        <v>995</v>
      </c>
      <c r="H263" s="4">
        <v>1471.58</v>
      </c>
      <c r="I263" s="4">
        <v>2576.65</v>
      </c>
      <c r="J263" s="7">
        <v>4.0000000000000001E-3</v>
      </c>
      <c r="K263" s="4">
        <v>7</v>
      </c>
      <c r="L263" s="4">
        <f>(Calculations!I263*Calculations!K263*(1-Calculations!J263))</f>
        <v>17964.4038</v>
      </c>
      <c r="M263" s="4">
        <f t="shared" si="13"/>
        <v>10301.06</v>
      </c>
      <c r="N263" s="4">
        <f>(L263-Calculations!M263)</f>
        <v>7663.3438000000006</v>
      </c>
      <c r="O263" s="10">
        <f t="shared" si="14"/>
        <v>42.658492234515464</v>
      </c>
    </row>
    <row r="264" spans="1:15" x14ac:dyDescent="0.45">
      <c r="A264" t="s">
        <v>276</v>
      </c>
      <c r="B264" s="32">
        <v>45142</v>
      </c>
      <c r="C264" s="32">
        <v>45162</v>
      </c>
      <c r="D264" s="28" t="str">
        <f t="shared" si="12"/>
        <v>QUARTER 3</v>
      </c>
      <c r="E264" s="26" t="s">
        <v>714</v>
      </c>
      <c r="F264" s="5" t="s">
        <v>729</v>
      </c>
      <c r="G264" t="s">
        <v>996</v>
      </c>
      <c r="H264" s="4">
        <v>582.88</v>
      </c>
      <c r="I264" s="4">
        <v>1044.1400000000001</v>
      </c>
      <c r="J264" s="7">
        <v>0.216</v>
      </c>
      <c r="K264" s="4">
        <v>10</v>
      </c>
      <c r="L264" s="4">
        <f>(Calculations!I264*Calculations!K264*(1-Calculations!J264))</f>
        <v>8186.057600000001</v>
      </c>
      <c r="M264" s="4">
        <f t="shared" si="13"/>
        <v>5828.8</v>
      </c>
      <c r="N264" s="4">
        <f>(L264-Calculations!M264)</f>
        <v>2357.2576000000008</v>
      </c>
      <c r="O264" s="10">
        <f t="shared" si="14"/>
        <v>28.796005539956138</v>
      </c>
    </row>
    <row r="265" spans="1:15" x14ac:dyDescent="0.45">
      <c r="A265" t="s">
        <v>277</v>
      </c>
      <c r="B265" s="32">
        <v>45829</v>
      </c>
      <c r="C265" s="32">
        <v>45835</v>
      </c>
      <c r="D265" s="28" t="str">
        <f t="shared" si="12"/>
        <v>QUARTER 2</v>
      </c>
      <c r="E265" s="5" t="s">
        <v>725</v>
      </c>
      <c r="F265" s="5" t="s">
        <v>730</v>
      </c>
      <c r="G265" t="s">
        <v>997</v>
      </c>
      <c r="H265" s="4">
        <v>93.91</v>
      </c>
      <c r="I265" s="4">
        <v>99.04</v>
      </c>
      <c r="J265" s="7">
        <v>5.7000000000000002E-2</v>
      </c>
      <c r="K265" s="4">
        <v>6</v>
      </c>
      <c r="L265" s="4">
        <f>(Calculations!I265*Calculations!K265*(1-Calculations!J265))</f>
        <v>560.36831999999993</v>
      </c>
      <c r="M265" s="4">
        <f t="shared" si="13"/>
        <v>563.46</v>
      </c>
      <c r="N265" s="4">
        <f>(L265-Calculations!M265)</f>
        <v>-3.0916800000001103</v>
      </c>
      <c r="O265" s="10">
        <f t="shared" si="14"/>
        <v>-0.55172283829323376</v>
      </c>
    </row>
    <row r="266" spans="1:15" x14ac:dyDescent="0.45">
      <c r="A266" t="s">
        <v>278</v>
      </c>
      <c r="B266" s="32">
        <v>45763</v>
      </c>
      <c r="C266" s="32">
        <v>45773</v>
      </c>
      <c r="D266" s="28" t="str">
        <f t="shared" si="12"/>
        <v>QUARTER 2</v>
      </c>
      <c r="E266" s="5" t="s">
        <v>721</v>
      </c>
      <c r="F266" s="5" t="s">
        <v>731</v>
      </c>
      <c r="G266" t="s">
        <v>998</v>
      </c>
      <c r="H266" s="4">
        <v>1457.44</v>
      </c>
      <c r="I266" s="4">
        <v>1996.81</v>
      </c>
      <c r="J266" s="7">
        <v>0.126</v>
      </c>
      <c r="K266" s="4">
        <v>23</v>
      </c>
      <c r="L266" s="4">
        <f>(Calculations!I266*Calculations!K266*(1-Calculations!J266))</f>
        <v>40139.874619999995</v>
      </c>
      <c r="M266" s="4">
        <f t="shared" si="13"/>
        <v>33521.120000000003</v>
      </c>
      <c r="N266" s="4">
        <f>(L266-Calculations!M266)</f>
        <v>6618.7546199999924</v>
      </c>
      <c r="O266" s="10">
        <f t="shared" si="14"/>
        <v>16.489225944672352</v>
      </c>
    </row>
    <row r="267" spans="1:15" x14ac:dyDescent="0.45">
      <c r="A267" t="s">
        <v>279</v>
      </c>
      <c r="B267" s="32">
        <v>45902</v>
      </c>
      <c r="C267" s="32">
        <v>45911</v>
      </c>
      <c r="D267" s="28" t="str">
        <f t="shared" si="12"/>
        <v>QUARTER 3</v>
      </c>
      <c r="E267" s="5" t="s">
        <v>724</v>
      </c>
      <c r="F267" s="5" t="s">
        <v>728</v>
      </c>
      <c r="G267" t="s">
        <v>999</v>
      </c>
      <c r="H267" s="4">
        <v>1207.6300000000001</v>
      </c>
      <c r="I267" s="4">
        <v>921.68</v>
      </c>
      <c r="J267" s="7">
        <v>0.19600000000000001</v>
      </c>
      <c r="K267" s="4">
        <v>17</v>
      </c>
      <c r="L267" s="4">
        <f>(Calculations!I267*Calculations!K267*(1-Calculations!J267))</f>
        <v>12597.52224</v>
      </c>
      <c r="M267" s="4">
        <f t="shared" si="13"/>
        <v>20529.710000000003</v>
      </c>
      <c r="N267" s="4">
        <f>(L267-Calculations!M267)</f>
        <v>-7932.1877600000025</v>
      </c>
      <c r="O267" s="10">
        <f t="shared" si="14"/>
        <v>-62.966253274897987</v>
      </c>
    </row>
    <row r="268" spans="1:15" x14ac:dyDescent="0.45">
      <c r="A268" t="s">
        <v>280</v>
      </c>
      <c r="B268" s="32">
        <v>45573</v>
      </c>
      <c r="C268" s="32">
        <v>45573</v>
      </c>
      <c r="D268" s="28" t="str">
        <f t="shared" si="12"/>
        <v>QUARTER 4</v>
      </c>
      <c r="E268" s="5" t="s">
        <v>718</v>
      </c>
      <c r="F268" s="5" t="s">
        <v>732</v>
      </c>
      <c r="G268" t="s">
        <v>1000</v>
      </c>
      <c r="H268" s="4">
        <v>1108.1099999999999</v>
      </c>
      <c r="I268" s="4">
        <v>2503.79</v>
      </c>
      <c r="J268" s="7">
        <v>0.184</v>
      </c>
      <c r="K268" s="4">
        <v>19</v>
      </c>
      <c r="L268" s="4">
        <f>(Calculations!I268*Calculations!K268*(1-Calculations!J268))</f>
        <v>38818.760160000005</v>
      </c>
      <c r="M268" s="4">
        <f t="shared" si="13"/>
        <v>21054.089999999997</v>
      </c>
      <c r="N268" s="4">
        <f>(L268-Calculations!M268)</f>
        <v>17764.670160000009</v>
      </c>
      <c r="O268" s="10">
        <f t="shared" si="14"/>
        <v>45.763105485025896</v>
      </c>
    </row>
    <row r="269" spans="1:15" x14ac:dyDescent="0.45">
      <c r="A269" t="s">
        <v>281</v>
      </c>
      <c r="B269" s="33">
        <v>45051</v>
      </c>
      <c r="C269" s="35">
        <v>45053</v>
      </c>
      <c r="D269" s="28" t="str">
        <f t="shared" si="12"/>
        <v>QUARTER 2</v>
      </c>
      <c r="E269" s="5" t="s">
        <v>720</v>
      </c>
      <c r="F269" s="5" t="s">
        <v>727</v>
      </c>
      <c r="G269" t="s">
        <v>1001</v>
      </c>
      <c r="H269" s="4">
        <v>1269.6500000000001</v>
      </c>
      <c r="I269" s="4">
        <v>2462.77</v>
      </c>
      <c r="J269" s="7">
        <v>0.107</v>
      </c>
      <c r="K269" s="4">
        <v>8</v>
      </c>
      <c r="L269" s="4">
        <f>(Calculations!I269*Calculations!K269*(1-Calculations!J269))</f>
        <v>17594.028880000002</v>
      </c>
      <c r="M269" s="4">
        <f t="shared" si="13"/>
        <v>10157.200000000001</v>
      </c>
      <c r="N269" s="4">
        <f>(L269-Calculations!M269)</f>
        <v>7436.8288800000009</v>
      </c>
      <c r="O269" s="10">
        <f t="shared" si="14"/>
        <v>42.269050089225502</v>
      </c>
    </row>
    <row r="270" spans="1:15" x14ac:dyDescent="0.45">
      <c r="A270" t="s">
        <v>282</v>
      </c>
      <c r="B270" s="32">
        <v>45284</v>
      </c>
      <c r="C270" s="32">
        <v>45292</v>
      </c>
      <c r="D270" s="28" t="str">
        <f t="shared" si="12"/>
        <v>QUARTER 4</v>
      </c>
      <c r="E270" s="5" t="s">
        <v>712</v>
      </c>
      <c r="F270" s="5" t="s">
        <v>730</v>
      </c>
      <c r="G270" t="s">
        <v>1002</v>
      </c>
      <c r="H270" s="4">
        <v>526.49</v>
      </c>
      <c r="I270" s="4">
        <v>496.2</v>
      </c>
      <c r="J270" s="7">
        <v>0</v>
      </c>
      <c r="K270" s="4">
        <v>14</v>
      </c>
      <c r="L270" s="4">
        <f>(Calculations!I270*Calculations!K270*(1-Calculations!J270))</f>
        <v>6946.8</v>
      </c>
      <c r="M270" s="4">
        <f t="shared" si="13"/>
        <v>7370.8600000000006</v>
      </c>
      <c r="N270" s="4">
        <f>(L270-Calculations!M270)</f>
        <v>-424.0600000000004</v>
      </c>
      <c r="O270" s="10">
        <f t="shared" si="14"/>
        <v>-6.1043933897621985</v>
      </c>
    </row>
    <row r="271" spans="1:15" x14ac:dyDescent="0.45">
      <c r="A271" t="s">
        <v>283</v>
      </c>
      <c r="B271" s="32">
        <v>45301</v>
      </c>
      <c r="C271" s="32">
        <v>45314</v>
      </c>
      <c r="D271" s="28" t="str">
        <f t="shared" si="12"/>
        <v>QUARTER 1</v>
      </c>
      <c r="E271" s="5" t="s">
        <v>720</v>
      </c>
      <c r="F271" s="5" t="s">
        <v>728</v>
      </c>
      <c r="G271" t="s">
        <v>1003</v>
      </c>
      <c r="H271" s="4">
        <v>720</v>
      </c>
      <c r="I271" s="4">
        <v>907.59</v>
      </c>
      <c r="J271" s="7">
        <v>0.154</v>
      </c>
      <c r="K271" s="4">
        <v>10</v>
      </c>
      <c r="L271" s="4">
        <f>(Calculations!I271*Calculations!K271*(1-Calculations!J271))</f>
        <v>7678.2113999999992</v>
      </c>
      <c r="M271" s="4">
        <f t="shared" si="13"/>
        <v>7200</v>
      </c>
      <c r="N271" s="4">
        <f>(L271-Calculations!M271)</f>
        <v>478.21139999999923</v>
      </c>
      <c r="O271" s="10">
        <f t="shared" si="14"/>
        <v>6.2281614179052074</v>
      </c>
    </row>
    <row r="272" spans="1:15" x14ac:dyDescent="0.45">
      <c r="A272" t="s">
        <v>284</v>
      </c>
      <c r="B272" s="32">
        <v>45141</v>
      </c>
      <c r="C272" s="32">
        <v>45152</v>
      </c>
      <c r="D272" s="28" t="str">
        <f t="shared" si="12"/>
        <v>QUARTER 3</v>
      </c>
      <c r="E272" s="5" t="s">
        <v>713</v>
      </c>
      <c r="F272" s="5" t="s">
        <v>733</v>
      </c>
      <c r="G272" t="s">
        <v>1004</v>
      </c>
      <c r="H272" s="4">
        <v>232.73</v>
      </c>
      <c r="I272" s="4">
        <v>334.19</v>
      </c>
      <c r="J272" s="7">
        <v>0.13400000000000001</v>
      </c>
      <c r="K272" s="4">
        <v>25</v>
      </c>
      <c r="L272" s="4">
        <f>(Calculations!I272*Calculations!K272*(1-Calculations!J272))</f>
        <v>7235.2134999999998</v>
      </c>
      <c r="M272" s="4">
        <f t="shared" si="13"/>
        <v>5818.25</v>
      </c>
      <c r="N272" s="4">
        <f>(L272-Calculations!M272)</f>
        <v>1416.9634999999998</v>
      </c>
      <c r="O272" s="10">
        <f t="shared" si="14"/>
        <v>19.584266587295591</v>
      </c>
    </row>
    <row r="273" spans="1:15" x14ac:dyDescent="0.45">
      <c r="A273" t="s">
        <v>285</v>
      </c>
      <c r="B273" s="32">
        <v>45707</v>
      </c>
      <c r="C273" s="32">
        <v>45725</v>
      </c>
      <c r="D273" s="28" t="str">
        <f t="shared" si="12"/>
        <v>QUARTER 1</v>
      </c>
      <c r="E273" s="5" t="s">
        <v>719</v>
      </c>
      <c r="F273" s="5" t="s">
        <v>732</v>
      </c>
      <c r="G273" t="s">
        <v>1005</v>
      </c>
      <c r="H273" s="4">
        <v>325.87</v>
      </c>
      <c r="I273" s="4">
        <v>538.79</v>
      </c>
      <c r="J273" s="7">
        <v>0.17399999999999999</v>
      </c>
      <c r="K273" s="4">
        <v>16</v>
      </c>
      <c r="L273" s="4">
        <f>(Calculations!I273*Calculations!K273*(1-Calculations!J273))</f>
        <v>7120.6486400000003</v>
      </c>
      <c r="M273" s="4">
        <f t="shared" si="13"/>
        <v>5213.92</v>
      </c>
      <c r="N273" s="4">
        <f>(L273-Calculations!M273)</f>
        <v>1906.7286400000003</v>
      </c>
      <c r="O273" s="10">
        <f t="shared" si="14"/>
        <v>26.777457172778014</v>
      </c>
    </row>
    <row r="274" spans="1:15" x14ac:dyDescent="0.45">
      <c r="A274" t="s">
        <v>286</v>
      </c>
      <c r="B274" s="32">
        <v>45382</v>
      </c>
      <c r="C274" s="32">
        <v>45399</v>
      </c>
      <c r="D274" s="28" t="str">
        <f t="shared" si="12"/>
        <v>QUARTER 1</v>
      </c>
      <c r="E274" s="5" t="s">
        <v>722</v>
      </c>
      <c r="F274" s="5" t="s">
        <v>732</v>
      </c>
      <c r="G274" t="s">
        <v>1006</v>
      </c>
      <c r="H274" s="4">
        <v>1025.51</v>
      </c>
      <c r="I274" s="4">
        <v>1436.54</v>
      </c>
      <c r="J274" s="7">
        <v>0.13900000000000001</v>
      </c>
      <c r="K274" s="4">
        <v>28</v>
      </c>
      <c r="L274" s="4">
        <f>(Calculations!I274*Calculations!K274*(1-Calculations!J274))</f>
        <v>34632.106319999999</v>
      </c>
      <c r="M274" s="4">
        <f t="shared" si="13"/>
        <v>28714.28</v>
      </c>
      <c r="N274" s="4">
        <f>(L274-Calculations!M274)</f>
        <v>5917.8263200000001</v>
      </c>
      <c r="O274" s="10">
        <f t="shared" si="14"/>
        <v>17.087688127656453</v>
      </c>
    </row>
    <row r="275" spans="1:15" x14ac:dyDescent="0.45">
      <c r="A275" t="s">
        <v>287</v>
      </c>
      <c r="B275" s="32">
        <v>45131</v>
      </c>
      <c r="C275" s="32">
        <v>45151</v>
      </c>
      <c r="D275" s="28" t="str">
        <f t="shared" si="12"/>
        <v>QUARTER 3</v>
      </c>
      <c r="E275" s="5" t="s">
        <v>712</v>
      </c>
      <c r="F275" s="5" t="s">
        <v>732</v>
      </c>
      <c r="G275" t="s">
        <v>1007</v>
      </c>
      <c r="H275" s="4">
        <v>1082.3800000000001</v>
      </c>
      <c r="I275" s="4">
        <v>1766.55</v>
      </c>
      <c r="J275" s="7">
        <v>0.16400000000000001</v>
      </c>
      <c r="K275" s="4">
        <v>20</v>
      </c>
      <c r="L275" s="4">
        <f>(Calculations!I275*Calculations!K275*(1-Calculations!J275))</f>
        <v>29536.716</v>
      </c>
      <c r="M275" s="4">
        <f t="shared" si="13"/>
        <v>21647.600000000002</v>
      </c>
      <c r="N275" s="4">
        <f>(L275-Calculations!M275)</f>
        <v>7889.1159999999982</v>
      </c>
      <c r="O275" s="10">
        <f t="shared" si="14"/>
        <v>26.709523157550752</v>
      </c>
    </row>
    <row r="276" spans="1:15" x14ac:dyDescent="0.45">
      <c r="A276" t="s">
        <v>288</v>
      </c>
      <c r="B276" s="32">
        <v>45367</v>
      </c>
      <c r="C276" s="32">
        <v>45395</v>
      </c>
      <c r="D276" s="28" t="str">
        <f t="shared" si="12"/>
        <v>QUARTER 1</v>
      </c>
      <c r="E276" s="5" t="s">
        <v>723</v>
      </c>
      <c r="F276" s="5" t="s">
        <v>728</v>
      </c>
      <c r="G276" t="s">
        <v>1008</v>
      </c>
      <c r="H276" s="4">
        <v>287.61</v>
      </c>
      <c r="I276" s="4">
        <v>628.54</v>
      </c>
      <c r="J276" s="7">
        <v>0.13500000000000001</v>
      </c>
      <c r="K276" s="4">
        <v>21</v>
      </c>
      <c r="L276" s="4">
        <f>(Calculations!I276*Calculations!K276*(1-Calculations!J276))</f>
        <v>11417.429099999999</v>
      </c>
      <c r="M276" s="4">
        <f t="shared" si="13"/>
        <v>6039.81</v>
      </c>
      <c r="N276" s="4">
        <f>(L276-Calculations!M276)</f>
        <v>5377.619099999999</v>
      </c>
      <c r="O276" s="10">
        <f t="shared" si="14"/>
        <v>47.100087531964611</v>
      </c>
    </row>
    <row r="277" spans="1:15" x14ac:dyDescent="0.45">
      <c r="A277" t="s">
        <v>289</v>
      </c>
      <c r="B277" s="32">
        <v>45316</v>
      </c>
      <c r="C277" s="32">
        <v>45318</v>
      </c>
      <c r="D277" s="28" t="str">
        <f t="shared" si="12"/>
        <v>QUARTER 1</v>
      </c>
      <c r="E277" s="5" t="s">
        <v>725</v>
      </c>
      <c r="F277" s="5" t="s">
        <v>731</v>
      </c>
      <c r="G277" t="s">
        <v>1009</v>
      </c>
      <c r="H277" s="4">
        <v>1410.97</v>
      </c>
      <c r="I277" s="4">
        <v>1650.75</v>
      </c>
      <c r="J277" s="7">
        <v>0.13500000000000001</v>
      </c>
      <c r="K277" s="4">
        <v>6</v>
      </c>
      <c r="L277" s="4">
        <f>(Calculations!I277*Calculations!K277*(1-Calculations!J277))</f>
        <v>8567.3924999999999</v>
      </c>
      <c r="M277" s="4">
        <f t="shared" si="13"/>
        <v>8465.82</v>
      </c>
      <c r="N277" s="4">
        <f>(L277-Calculations!M277)</f>
        <v>101.57250000000022</v>
      </c>
      <c r="O277" s="10">
        <f t="shared" si="14"/>
        <v>1.1855707556295596</v>
      </c>
    </row>
    <row r="278" spans="1:15" x14ac:dyDescent="0.45">
      <c r="A278" t="s">
        <v>290</v>
      </c>
      <c r="B278" s="32">
        <v>45378</v>
      </c>
      <c r="C278" s="32">
        <v>45393</v>
      </c>
      <c r="D278" s="28" t="str">
        <f t="shared" si="12"/>
        <v>QUARTER 1</v>
      </c>
      <c r="E278" s="5" t="s">
        <v>719</v>
      </c>
      <c r="F278" s="5" t="s">
        <v>729</v>
      </c>
      <c r="G278" t="s">
        <v>1010</v>
      </c>
      <c r="H278" s="4">
        <v>1338.35</v>
      </c>
      <c r="I278" s="4">
        <v>2247.14</v>
      </c>
      <c r="J278" s="7">
        <v>0.115</v>
      </c>
      <c r="K278" s="4">
        <v>40</v>
      </c>
      <c r="L278" s="4">
        <f>(Calculations!I278*Calculations!K278*(1-Calculations!J278))</f>
        <v>79548.755999999994</v>
      </c>
      <c r="M278" s="4">
        <f t="shared" si="13"/>
        <v>53534</v>
      </c>
      <c r="N278" s="4">
        <f>(L278-Calculations!M278)</f>
        <v>26014.755999999994</v>
      </c>
      <c r="O278" s="10">
        <f t="shared" si="14"/>
        <v>32.702907384246203</v>
      </c>
    </row>
    <row r="279" spans="1:15" x14ac:dyDescent="0.45">
      <c r="A279" t="s">
        <v>291</v>
      </c>
      <c r="B279" s="32">
        <v>45832</v>
      </c>
      <c r="C279" s="32">
        <v>45852</v>
      </c>
      <c r="D279" s="28" t="str">
        <f t="shared" si="12"/>
        <v>QUARTER 2</v>
      </c>
      <c r="E279" s="5" t="s">
        <v>719</v>
      </c>
      <c r="F279" s="5" t="s">
        <v>733</v>
      </c>
      <c r="G279" t="s">
        <v>1011</v>
      </c>
      <c r="H279" s="4">
        <v>385.08</v>
      </c>
      <c r="I279" s="4">
        <v>893.19</v>
      </c>
      <c r="J279" s="7">
        <v>0.151</v>
      </c>
      <c r="K279" s="4">
        <v>8</v>
      </c>
      <c r="L279" s="4">
        <f>(Calculations!I279*Calculations!K279*(1-Calculations!J279))</f>
        <v>6066.54648</v>
      </c>
      <c r="M279" s="4">
        <f t="shared" si="13"/>
        <v>3080.64</v>
      </c>
      <c r="N279" s="4">
        <f>(L279-Calculations!M279)</f>
        <v>2985.9064800000001</v>
      </c>
      <c r="O279" s="10">
        <f t="shared" si="14"/>
        <v>49.219213762621663</v>
      </c>
    </row>
    <row r="280" spans="1:15" x14ac:dyDescent="0.45">
      <c r="A280" t="s">
        <v>292</v>
      </c>
      <c r="B280" s="32">
        <v>45459</v>
      </c>
      <c r="C280" s="32">
        <v>45476</v>
      </c>
      <c r="D280" s="28" t="str">
        <f t="shared" si="12"/>
        <v>QUARTER 2</v>
      </c>
      <c r="E280" s="5" t="s">
        <v>721</v>
      </c>
      <c r="F280" s="5" t="s">
        <v>730</v>
      </c>
      <c r="G280" t="s">
        <v>1012</v>
      </c>
      <c r="H280" s="4">
        <v>1173.83</v>
      </c>
      <c r="I280" s="4">
        <v>2328.9</v>
      </c>
      <c r="J280" s="7">
        <v>0.12</v>
      </c>
      <c r="K280" s="4">
        <v>17</v>
      </c>
      <c r="L280" s="4">
        <f>(Calculations!I280*Calculations!K280*(1-Calculations!J280))</f>
        <v>34840.344000000005</v>
      </c>
      <c r="M280" s="4">
        <f t="shared" si="13"/>
        <v>19955.11</v>
      </c>
      <c r="N280" s="4">
        <f>(L280-Calculations!M280)</f>
        <v>14885.234000000004</v>
      </c>
      <c r="O280" s="10">
        <f t="shared" si="14"/>
        <v>42.724130393201634</v>
      </c>
    </row>
    <row r="281" spans="1:15" x14ac:dyDescent="0.45">
      <c r="A281" t="s">
        <v>293</v>
      </c>
      <c r="B281" s="32">
        <v>45229</v>
      </c>
      <c r="C281" s="32">
        <v>45244</v>
      </c>
      <c r="D281" s="28" t="str">
        <f t="shared" si="12"/>
        <v>QUARTER 4</v>
      </c>
      <c r="E281" s="5" t="s">
        <v>721</v>
      </c>
      <c r="F281" s="5" t="s">
        <v>731</v>
      </c>
      <c r="G281" t="s">
        <v>1013</v>
      </c>
      <c r="H281" s="4">
        <v>953.46</v>
      </c>
      <c r="I281" s="4">
        <v>2066.75</v>
      </c>
      <c r="J281" s="7">
        <v>0.13800000000000001</v>
      </c>
      <c r="K281" s="4">
        <v>5</v>
      </c>
      <c r="L281" s="4">
        <f>(Calculations!I281*Calculations!K281*(1-Calculations!J281))</f>
        <v>8907.6924999999992</v>
      </c>
      <c r="M281" s="4">
        <f t="shared" si="13"/>
        <v>4767.3</v>
      </c>
      <c r="N281" s="4">
        <f>(L281-Calculations!M281)</f>
        <v>4140.392499999999</v>
      </c>
      <c r="O281" s="10">
        <f t="shared" si="14"/>
        <v>46.481089238318447</v>
      </c>
    </row>
    <row r="282" spans="1:15" x14ac:dyDescent="0.45">
      <c r="A282" t="s">
        <v>294</v>
      </c>
      <c r="B282" s="32">
        <v>45092</v>
      </c>
      <c r="C282" s="32">
        <v>45100</v>
      </c>
      <c r="D282" s="28" t="str">
        <f t="shared" si="12"/>
        <v>QUARTER 2</v>
      </c>
      <c r="E282" s="5" t="s">
        <v>719</v>
      </c>
      <c r="F282" s="5" t="s">
        <v>732</v>
      </c>
      <c r="G282" t="s">
        <v>1014</v>
      </c>
      <c r="H282" s="4">
        <v>1097.0899999999999</v>
      </c>
      <c r="I282" s="4">
        <v>2182.31</v>
      </c>
      <c r="J282" s="7">
        <v>0.112</v>
      </c>
      <c r="K282" s="4">
        <v>9</v>
      </c>
      <c r="L282" s="4">
        <f>(Calculations!I282*Calculations!K282*(1-Calculations!J282))</f>
        <v>17441.021520000002</v>
      </c>
      <c r="M282" s="4">
        <f t="shared" si="13"/>
        <v>9873.81</v>
      </c>
      <c r="N282" s="4">
        <f>(L282-Calculations!M282)</f>
        <v>7567.2115200000026</v>
      </c>
      <c r="O282" s="10">
        <f t="shared" si="14"/>
        <v>43.387432962699549</v>
      </c>
    </row>
    <row r="283" spans="1:15" x14ac:dyDescent="0.45">
      <c r="A283" t="s">
        <v>295</v>
      </c>
      <c r="B283" s="32">
        <v>45730</v>
      </c>
      <c r="C283" s="32">
        <v>45745</v>
      </c>
      <c r="D283" s="28" t="str">
        <f t="shared" si="12"/>
        <v>QUARTER 1</v>
      </c>
      <c r="E283" s="5" t="s">
        <v>722</v>
      </c>
      <c r="F283" s="5" t="s">
        <v>729</v>
      </c>
      <c r="G283" t="s">
        <v>1015</v>
      </c>
      <c r="H283" s="4">
        <v>1106.96</v>
      </c>
      <c r="I283" s="4">
        <v>2726.62</v>
      </c>
      <c r="J283" s="7">
        <v>0.317</v>
      </c>
      <c r="K283" s="4">
        <v>7</v>
      </c>
      <c r="L283" s="4">
        <f>(Calculations!I283*Calculations!K283*(1-Calculations!J283))</f>
        <v>13035.970220000001</v>
      </c>
      <c r="M283" s="4">
        <f t="shared" si="13"/>
        <v>7748.72</v>
      </c>
      <c r="N283" s="4">
        <f>(L283-Calculations!M283)</f>
        <v>5287.2502200000008</v>
      </c>
      <c r="O283" s="10">
        <f t="shared" si="14"/>
        <v>40.558931408789306</v>
      </c>
    </row>
    <row r="284" spans="1:15" x14ac:dyDescent="0.45">
      <c r="A284" t="s">
        <v>296</v>
      </c>
      <c r="B284" s="32">
        <v>45153</v>
      </c>
      <c r="C284" s="32">
        <v>45163</v>
      </c>
      <c r="D284" s="28" t="str">
        <f t="shared" si="12"/>
        <v>QUARTER 3</v>
      </c>
      <c r="E284" s="5" t="s">
        <v>725</v>
      </c>
      <c r="F284" s="5" t="s">
        <v>730</v>
      </c>
      <c r="G284" t="s">
        <v>1016</v>
      </c>
      <c r="H284" s="4">
        <v>91.85</v>
      </c>
      <c r="I284" s="4">
        <v>111.29</v>
      </c>
      <c r="J284" s="7">
        <v>0</v>
      </c>
      <c r="K284" s="4">
        <v>6</v>
      </c>
      <c r="L284" s="4">
        <f>(Calculations!I284*Calculations!K284*(1-Calculations!J284))</f>
        <v>667.74</v>
      </c>
      <c r="M284" s="4">
        <f t="shared" si="13"/>
        <v>551.09999999999991</v>
      </c>
      <c r="N284" s="4">
        <f>(L284-Calculations!M284)</f>
        <v>116.6400000000001</v>
      </c>
      <c r="O284" s="10">
        <f t="shared" si="14"/>
        <v>17.467876718483257</v>
      </c>
    </row>
    <row r="285" spans="1:15" x14ac:dyDescent="0.45">
      <c r="A285" t="s">
        <v>297</v>
      </c>
      <c r="B285" s="32">
        <v>45794</v>
      </c>
      <c r="C285" s="32">
        <v>45805</v>
      </c>
      <c r="D285" s="28" t="str">
        <f t="shared" si="12"/>
        <v>QUARTER 2</v>
      </c>
      <c r="E285" s="5" t="s">
        <v>717</v>
      </c>
      <c r="F285" s="5" t="s">
        <v>731</v>
      </c>
      <c r="G285" t="s">
        <v>1017</v>
      </c>
      <c r="H285" s="4">
        <v>623.4</v>
      </c>
      <c r="I285" s="4">
        <v>1100.0899999999999</v>
      </c>
      <c r="J285" s="7">
        <v>0.114</v>
      </c>
      <c r="K285" s="4">
        <v>12</v>
      </c>
      <c r="L285" s="4">
        <f>(Calculations!I285*Calculations!K285*(1-Calculations!J285))</f>
        <v>11696.156879999999</v>
      </c>
      <c r="M285" s="4">
        <f t="shared" si="13"/>
        <v>7480.7999999999993</v>
      </c>
      <c r="N285" s="4">
        <f>(L285-Calculations!M285)</f>
        <v>4215.3568799999994</v>
      </c>
      <c r="O285" s="10">
        <f t="shared" si="14"/>
        <v>36.040529579490389</v>
      </c>
    </row>
    <row r="286" spans="1:15" x14ac:dyDescent="0.45">
      <c r="A286" t="s">
        <v>298</v>
      </c>
      <c r="B286" s="32">
        <v>45304</v>
      </c>
      <c r="C286" s="32">
        <v>45327</v>
      </c>
      <c r="D286" s="28" t="str">
        <f t="shared" si="12"/>
        <v>QUARTER 1</v>
      </c>
      <c r="E286" s="5" t="s">
        <v>717</v>
      </c>
      <c r="F286" s="5" t="s">
        <v>731</v>
      </c>
      <c r="G286" t="s">
        <v>1018</v>
      </c>
      <c r="H286" s="4">
        <v>1017.93</v>
      </c>
      <c r="I286" s="4">
        <v>1529.14</v>
      </c>
      <c r="J286" s="7">
        <v>0.155</v>
      </c>
      <c r="K286" s="4">
        <v>12</v>
      </c>
      <c r="L286" s="4">
        <f>(Calculations!I286*Calculations!K286*(1-Calculations!J286))</f>
        <v>15505.479600000001</v>
      </c>
      <c r="M286" s="4">
        <f t="shared" si="13"/>
        <v>12215.16</v>
      </c>
      <c r="N286" s="4">
        <f>(L286-Calculations!M286)</f>
        <v>3290.3196000000007</v>
      </c>
      <c r="O286" s="10">
        <f t="shared" si="14"/>
        <v>21.220366508366503</v>
      </c>
    </row>
    <row r="287" spans="1:15" x14ac:dyDescent="0.45">
      <c r="A287" t="s">
        <v>299</v>
      </c>
      <c r="B287" s="32">
        <v>45101</v>
      </c>
      <c r="C287" s="32">
        <v>45128</v>
      </c>
      <c r="D287" s="28" t="str">
        <f t="shared" si="12"/>
        <v>QUARTER 2</v>
      </c>
      <c r="E287" s="5" t="s">
        <v>713</v>
      </c>
      <c r="F287" s="5" t="s">
        <v>730</v>
      </c>
      <c r="G287" t="s">
        <v>1019</v>
      </c>
      <c r="H287" s="4">
        <v>554.76</v>
      </c>
      <c r="I287" s="4">
        <v>728.69</v>
      </c>
      <c r="J287" s="7">
        <v>0.22</v>
      </c>
      <c r="K287" s="4">
        <v>7</v>
      </c>
      <c r="L287" s="4">
        <f>(Calculations!I287*Calculations!K287*(1-Calculations!J287))</f>
        <v>3978.6474000000003</v>
      </c>
      <c r="M287" s="4">
        <f t="shared" si="13"/>
        <v>3883.3199999999997</v>
      </c>
      <c r="N287" s="4">
        <f>(L287-Calculations!M287)</f>
        <v>95.32740000000058</v>
      </c>
      <c r="O287" s="10">
        <f t="shared" si="14"/>
        <v>2.3959750743431192</v>
      </c>
    </row>
    <row r="288" spans="1:15" x14ac:dyDescent="0.45">
      <c r="A288" t="s">
        <v>300</v>
      </c>
      <c r="B288" s="32">
        <v>45751</v>
      </c>
      <c r="C288" s="32">
        <v>45760</v>
      </c>
      <c r="D288" s="28" t="str">
        <f t="shared" si="12"/>
        <v>QUARTER 2</v>
      </c>
      <c r="E288" s="5" t="s">
        <v>721</v>
      </c>
      <c r="F288" s="5" t="s">
        <v>730</v>
      </c>
      <c r="G288" t="s">
        <v>1020</v>
      </c>
      <c r="H288" s="4">
        <v>7.02</v>
      </c>
      <c r="I288" s="4">
        <v>6.28</v>
      </c>
      <c r="J288" s="7">
        <v>0.13400000000000001</v>
      </c>
      <c r="K288" s="4">
        <v>14</v>
      </c>
      <c r="L288" s="4">
        <f>(Calculations!I288*Calculations!K288*(1-Calculations!J288))</f>
        <v>76.138720000000006</v>
      </c>
      <c r="M288" s="4">
        <f t="shared" si="13"/>
        <v>98.28</v>
      </c>
      <c r="N288" s="4">
        <f>(L288-Calculations!M288)</f>
        <v>-22.141279999999995</v>
      </c>
      <c r="O288" s="10">
        <f t="shared" si="14"/>
        <v>-29.080184169106065</v>
      </c>
    </row>
    <row r="289" spans="1:15" x14ac:dyDescent="0.45">
      <c r="A289" t="s">
        <v>301</v>
      </c>
      <c r="B289" s="32">
        <v>45542</v>
      </c>
      <c r="C289" s="32">
        <v>45542</v>
      </c>
      <c r="D289" s="28" t="str">
        <f t="shared" si="12"/>
        <v>QUARTER 3</v>
      </c>
      <c r="E289" s="5" t="s">
        <v>717</v>
      </c>
      <c r="F289" s="5" t="s">
        <v>729</v>
      </c>
      <c r="G289" t="s">
        <v>1021</v>
      </c>
      <c r="H289" s="4">
        <v>1066.6500000000001</v>
      </c>
      <c r="I289" s="4">
        <v>2569.77</v>
      </c>
      <c r="J289" s="7">
        <v>0.13400000000000001</v>
      </c>
      <c r="K289" s="4">
        <v>9</v>
      </c>
      <c r="L289" s="4">
        <f>(Calculations!I289*Calculations!K289*(1-Calculations!J289))</f>
        <v>20028.787380000002</v>
      </c>
      <c r="M289" s="4">
        <f t="shared" si="13"/>
        <v>9599.85</v>
      </c>
      <c r="N289" s="4">
        <f>(L289-Calculations!M289)</f>
        <v>10428.937380000001</v>
      </c>
      <c r="O289" s="10">
        <f t="shared" si="14"/>
        <v>52.069739331368346</v>
      </c>
    </row>
    <row r="290" spans="1:15" x14ac:dyDescent="0.45">
      <c r="A290" t="s">
        <v>302</v>
      </c>
      <c r="B290" s="32">
        <v>45319</v>
      </c>
      <c r="C290" s="32">
        <v>45321</v>
      </c>
      <c r="D290" s="28" t="str">
        <f t="shared" si="12"/>
        <v>QUARTER 1</v>
      </c>
      <c r="E290" s="5" t="s">
        <v>721</v>
      </c>
      <c r="F290" s="5" t="s">
        <v>733</v>
      </c>
      <c r="G290" t="s">
        <v>1022</v>
      </c>
      <c r="H290" s="4">
        <v>798.45</v>
      </c>
      <c r="I290" s="4">
        <v>1592.02</v>
      </c>
      <c r="J290" s="7">
        <v>6.6000000000000003E-2</v>
      </c>
      <c r="K290" s="4">
        <v>18</v>
      </c>
      <c r="L290" s="4">
        <f>(Calculations!I290*Calculations!K290*(1-Calculations!J290))</f>
        <v>26765.040239999998</v>
      </c>
      <c r="M290" s="4">
        <f t="shared" si="13"/>
        <v>14372.1</v>
      </c>
      <c r="N290" s="4">
        <f>(L290-Calculations!M290)</f>
        <v>12392.940239999998</v>
      </c>
      <c r="O290" s="10">
        <f t="shared" si="14"/>
        <v>46.302714768494582</v>
      </c>
    </row>
    <row r="291" spans="1:15" x14ac:dyDescent="0.45">
      <c r="A291" t="s">
        <v>303</v>
      </c>
      <c r="B291" s="32">
        <v>45125</v>
      </c>
      <c r="C291" s="32">
        <v>45148</v>
      </c>
      <c r="D291" s="28" t="str">
        <f t="shared" si="12"/>
        <v>QUARTER 3</v>
      </c>
      <c r="E291" s="5" t="s">
        <v>716</v>
      </c>
      <c r="F291" s="5" t="s">
        <v>727</v>
      </c>
      <c r="G291" t="s">
        <v>1023</v>
      </c>
      <c r="H291" s="4">
        <v>1271.56</v>
      </c>
      <c r="I291" s="4">
        <v>995.47</v>
      </c>
      <c r="J291" s="7">
        <v>0.192</v>
      </c>
      <c r="K291" s="4">
        <v>13</v>
      </c>
      <c r="L291" s="4">
        <f>(Calculations!I291*Calculations!K291*(1-Calculations!J291))</f>
        <v>10456.416880000001</v>
      </c>
      <c r="M291" s="4">
        <f t="shared" si="13"/>
        <v>16530.28</v>
      </c>
      <c r="N291" s="4">
        <f>(L291-Calculations!M291)</f>
        <v>-6073.8631199999982</v>
      </c>
      <c r="O291" s="10">
        <f t="shared" si="14"/>
        <v>-58.087423155607752</v>
      </c>
    </row>
    <row r="292" spans="1:15" x14ac:dyDescent="0.45">
      <c r="A292" t="s">
        <v>304</v>
      </c>
      <c r="B292" s="33">
        <v>45895</v>
      </c>
      <c r="C292" s="35">
        <v>45897</v>
      </c>
      <c r="D292" s="28" t="str">
        <f t="shared" si="12"/>
        <v>QUARTER 3</v>
      </c>
      <c r="E292" s="5" t="s">
        <v>720</v>
      </c>
      <c r="F292" s="5" t="s">
        <v>733</v>
      </c>
      <c r="G292" t="s">
        <v>1024</v>
      </c>
      <c r="H292" s="4">
        <v>521.05999999999995</v>
      </c>
      <c r="I292" s="4">
        <v>1240.31</v>
      </c>
      <c r="J292" s="7">
        <v>0.14599999999999999</v>
      </c>
      <c r="K292" s="4">
        <v>18</v>
      </c>
      <c r="L292" s="4">
        <f>(Calculations!I292*Calculations!K292*(1-Calculations!J292))</f>
        <v>19066.045319999997</v>
      </c>
      <c r="M292" s="4">
        <f t="shared" si="13"/>
        <v>9379.0799999999981</v>
      </c>
      <c r="N292" s="4">
        <f>(L292-Calculations!M292)</f>
        <v>9686.9653199999993</v>
      </c>
      <c r="O292" s="10">
        <f t="shared" si="14"/>
        <v>50.807417885650977</v>
      </c>
    </row>
    <row r="293" spans="1:15" x14ac:dyDescent="0.45">
      <c r="A293" t="s">
        <v>305</v>
      </c>
      <c r="B293" s="32">
        <v>45746</v>
      </c>
      <c r="C293" s="32">
        <v>45754</v>
      </c>
      <c r="D293" s="28" t="str">
        <f t="shared" si="12"/>
        <v>QUARTER 1</v>
      </c>
      <c r="E293" s="5" t="s">
        <v>716</v>
      </c>
      <c r="F293" s="5" t="s">
        <v>728</v>
      </c>
      <c r="G293" t="s">
        <v>1025</v>
      </c>
      <c r="H293" s="4">
        <v>71.62</v>
      </c>
      <c r="I293" s="4">
        <v>118.37</v>
      </c>
      <c r="J293" s="7">
        <v>0.156</v>
      </c>
      <c r="K293" s="4">
        <v>11</v>
      </c>
      <c r="L293" s="4">
        <f>(Calculations!I293*Calculations!K293*(1-Calculations!J293))</f>
        <v>1098.9470800000001</v>
      </c>
      <c r="M293" s="4">
        <f t="shared" si="13"/>
        <v>787.82</v>
      </c>
      <c r="N293" s="4">
        <f>(L293-Calculations!M293)</f>
        <v>311.12708000000009</v>
      </c>
      <c r="O293" s="10">
        <f t="shared" si="14"/>
        <v>28.311379652603474</v>
      </c>
    </row>
    <row r="294" spans="1:15" x14ac:dyDescent="0.45">
      <c r="A294" t="s">
        <v>306</v>
      </c>
      <c r="B294" s="32">
        <v>45220</v>
      </c>
      <c r="C294" s="32">
        <v>45239</v>
      </c>
      <c r="D294" s="28" t="str">
        <f t="shared" si="12"/>
        <v>QUARTER 4</v>
      </c>
      <c r="E294" s="5" t="s">
        <v>720</v>
      </c>
      <c r="F294" s="5" t="s">
        <v>733</v>
      </c>
      <c r="G294" t="s">
        <v>1026</v>
      </c>
      <c r="H294" s="4">
        <v>1142.48</v>
      </c>
      <c r="I294" s="4">
        <v>2105.5300000000002</v>
      </c>
      <c r="J294" s="7">
        <v>0.20699999999999999</v>
      </c>
      <c r="K294" s="4">
        <v>14</v>
      </c>
      <c r="L294" s="4">
        <f>(Calculations!I294*Calculations!K294*(1-Calculations!J294))</f>
        <v>23375.594060000003</v>
      </c>
      <c r="M294" s="4">
        <f t="shared" si="13"/>
        <v>15994.720000000001</v>
      </c>
      <c r="N294" s="4">
        <f>(L294-Calculations!M294)</f>
        <v>7380.8740600000019</v>
      </c>
      <c r="O294" s="10">
        <f t="shared" si="14"/>
        <v>31.575129346680658</v>
      </c>
    </row>
    <row r="295" spans="1:15" x14ac:dyDescent="0.45">
      <c r="A295" t="s">
        <v>307</v>
      </c>
      <c r="B295" s="32">
        <v>45161</v>
      </c>
      <c r="C295" s="32">
        <v>45191</v>
      </c>
      <c r="D295" s="28" t="str">
        <f t="shared" si="12"/>
        <v>QUARTER 3</v>
      </c>
      <c r="E295" s="5" t="s">
        <v>719</v>
      </c>
      <c r="F295" s="5" t="s">
        <v>733</v>
      </c>
      <c r="G295" t="s">
        <v>1027</v>
      </c>
      <c r="H295" s="4">
        <v>209.81</v>
      </c>
      <c r="I295" s="4">
        <v>523</v>
      </c>
      <c r="J295" s="7">
        <v>5.8999999999999997E-2</v>
      </c>
      <c r="K295" s="4">
        <v>15</v>
      </c>
      <c r="L295" s="4">
        <f>(Calculations!I295*Calculations!K295*(1-Calculations!J295))</f>
        <v>7382.1450000000004</v>
      </c>
      <c r="M295" s="4">
        <f t="shared" si="13"/>
        <v>3147.15</v>
      </c>
      <c r="N295" s="4">
        <f>(L295-Calculations!M295)</f>
        <v>4234.9950000000008</v>
      </c>
      <c r="O295" s="10">
        <f t="shared" si="14"/>
        <v>57.368082041195358</v>
      </c>
    </row>
    <row r="296" spans="1:15" x14ac:dyDescent="0.45">
      <c r="A296" t="s">
        <v>308</v>
      </c>
      <c r="B296" s="32">
        <v>45758</v>
      </c>
      <c r="C296" s="32">
        <v>45781</v>
      </c>
      <c r="D296" s="28" t="str">
        <f t="shared" si="12"/>
        <v>QUARTER 2</v>
      </c>
      <c r="E296" s="5" t="s">
        <v>724</v>
      </c>
      <c r="F296" s="5" t="s">
        <v>727</v>
      </c>
      <c r="G296" t="s">
        <v>1028</v>
      </c>
      <c r="H296" s="4">
        <v>786.2</v>
      </c>
      <c r="I296" s="4">
        <v>1075.3</v>
      </c>
      <c r="J296" s="7">
        <v>0.08</v>
      </c>
      <c r="K296" s="4">
        <v>9</v>
      </c>
      <c r="L296" s="4">
        <f>(Calculations!I296*Calculations!K296*(1-Calculations!J296))</f>
        <v>8903.4839999999986</v>
      </c>
      <c r="M296" s="4">
        <f t="shared" si="13"/>
        <v>7075.8</v>
      </c>
      <c r="N296" s="4">
        <f>(L296-Calculations!M296)</f>
        <v>1827.6839999999984</v>
      </c>
      <c r="O296" s="10">
        <f t="shared" si="14"/>
        <v>20.527739478163813</v>
      </c>
    </row>
    <row r="297" spans="1:15" x14ac:dyDescent="0.45">
      <c r="A297" t="s">
        <v>309</v>
      </c>
      <c r="B297" s="32">
        <v>45809</v>
      </c>
      <c r="C297" s="32">
        <v>45835</v>
      </c>
      <c r="D297" s="28" t="str">
        <f t="shared" si="12"/>
        <v>QUARTER 2</v>
      </c>
      <c r="E297" s="5" t="s">
        <v>718</v>
      </c>
      <c r="F297" s="5" t="s">
        <v>731</v>
      </c>
      <c r="G297" t="s">
        <v>1029</v>
      </c>
      <c r="H297" s="4">
        <v>1362.31</v>
      </c>
      <c r="I297" s="4">
        <v>3294.57</v>
      </c>
      <c r="J297" s="7">
        <v>0.113</v>
      </c>
      <c r="K297" s="4">
        <v>7</v>
      </c>
      <c r="L297" s="4">
        <f>(Calculations!I297*Calculations!K297*(1-Calculations!J297))</f>
        <v>20455.985130000001</v>
      </c>
      <c r="M297" s="4">
        <f t="shared" si="13"/>
        <v>9536.17</v>
      </c>
      <c r="N297" s="4">
        <f>(L297-Calculations!M297)</f>
        <v>10919.815130000001</v>
      </c>
      <c r="O297" s="10">
        <f t="shared" si="14"/>
        <v>53.382005611577213</v>
      </c>
    </row>
    <row r="298" spans="1:15" x14ac:dyDescent="0.45">
      <c r="A298" t="s">
        <v>310</v>
      </c>
      <c r="B298" s="32">
        <v>45353</v>
      </c>
      <c r="C298" s="32">
        <v>45367</v>
      </c>
      <c r="D298" s="28" t="str">
        <f t="shared" si="12"/>
        <v>QUARTER 1</v>
      </c>
      <c r="E298" s="5" t="s">
        <v>719</v>
      </c>
      <c r="F298" s="5" t="s">
        <v>728</v>
      </c>
      <c r="G298" t="s">
        <v>1030</v>
      </c>
      <c r="H298" s="4">
        <v>248.24</v>
      </c>
      <c r="I298" s="4">
        <v>464.05</v>
      </c>
      <c r="J298" s="7">
        <v>0.16900000000000001</v>
      </c>
      <c r="K298" s="4">
        <v>11</v>
      </c>
      <c r="L298" s="4">
        <f>(Calculations!I298*Calculations!K298*(1-Calculations!J298))</f>
        <v>4241.88105</v>
      </c>
      <c r="M298" s="4">
        <f t="shared" si="13"/>
        <v>2730.6400000000003</v>
      </c>
      <c r="N298" s="4">
        <f>(L298-Calculations!M298)</f>
        <v>1511.2410499999996</v>
      </c>
      <c r="O298" s="10">
        <f t="shared" si="14"/>
        <v>35.626672039754617</v>
      </c>
    </row>
    <row r="299" spans="1:15" x14ac:dyDescent="0.45">
      <c r="A299" t="s">
        <v>311</v>
      </c>
      <c r="B299" s="32">
        <v>45097</v>
      </c>
      <c r="C299" s="32">
        <v>45115</v>
      </c>
      <c r="D299" s="28" t="str">
        <f t="shared" si="12"/>
        <v>QUARTER 2</v>
      </c>
      <c r="E299" s="5" t="s">
        <v>721</v>
      </c>
      <c r="F299" s="5" t="s">
        <v>732</v>
      </c>
      <c r="G299" t="s">
        <v>1031</v>
      </c>
      <c r="H299" s="4">
        <v>337</v>
      </c>
      <c r="I299" s="4">
        <v>511.03</v>
      </c>
      <c r="J299" s="7">
        <v>0.108</v>
      </c>
      <c r="K299" s="4">
        <v>7</v>
      </c>
      <c r="L299" s="4">
        <f>(Calculations!I299*Calculations!K299*(1-Calculations!J299))</f>
        <v>3190.8713200000002</v>
      </c>
      <c r="M299" s="4">
        <f t="shared" si="13"/>
        <v>2359</v>
      </c>
      <c r="N299" s="4">
        <f>(L299-Calculations!M299)</f>
        <v>831.8713200000002</v>
      </c>
      <c r="O299" s="10">
        <f t="shared" si="14"/>
        <v>26.070349963219456</v>
      </c>
    </row>
    <row r="300" spans="1:15" x14ac:dyDescent="0.45">
      <c r="A300" t="s">
        <v>312</v>
      </c>
      <c r="B300" s="32">
        <v>45377</v>
      </c>
      <c r="C300" s="32">
        <v>45387</v>
      </c>
      <c r="D300" s="28" t="str">
        <f t="shared" si="12"/>
        <v>QUARTER 1</v>
      </c>
      <c r="E300" s="5" t="s">
        <v>713</v>
      </c>
      <c r="F300" s="5" t="s">
        <v>732</v>
      </c>
      <c r="G300" t="s">
        <v>1032</v>
      </c>
      <c r="H300" s="4">
        <v>5.66</v>
      </c>
      <c r="I300" s="4">
        <v>4.22</v>
      </c>
      <c r="J300" s="7">
        <v>0.11899999999999999</v>
      </c>
      <c r="K300" s="4">
        <v>18</v>
      </c>
      <c r="L300" s="4">
        <f>(Calculations!I300*Calculations!K300*(1-Calculations!J300))</f>
        <v>66.920760000000001</v>
      </c>
      <c r="M300" s="4">
        <f t="shared" si="13"/>
        <v>101.88</v>
      </c>
      <c r="N300" s="4">
        <f>(L300-Calculations!M300)</f>
        <v>-34.959239999999994</v>
      </c>
      <c r="O300" s="10">
        <f t="shared" si="14"/>
        <v>-52.239753403876456</v>
      </c>
    </row>
    <row r="301" spans="1:15" x14ac:dyDescent="0.45">
      <c r="A301" t="s">
        <v>313</v>
      </c>
      <c r="B301" s="32">
        <v>45679</v>
      </c>
      <c r="C301" s="32">
        <v>45679</v>
      </c>
      <c r="D301" s="28" t="str">
        <f t="shared" si="12"/>
        <v>QUARTER 1</v>
      </c>
      <c r="E301" s="5" t="s">
        <v>717</v>
      </c>
      <c r="F301" s="5" t="s">
        <v>733</v>
      </c>
      <c r="G301" t="s">
        <v>1033</v>
      </c>
      <c r="H301" s="4">
        <v>591.72</v>
      </c>
      <c r="I301" s="4">
        <v>577.24</v>
      </c>
      <c r="J301" s="7">
        <v>0</v>
      </c>
      <c r="K301" s="4">
        <v>22</v>
      </c>
      <c r="L301" s="4">
        <f>(Calculations!I301*Calculations!K301*(1-Calculations!J301))</f>
        <v>12699.28</v>
      </c>
      <c r="M301" s="4">
        <f t="shared" si="13"/>
        <v>13017.84</v>
      </c>
      <c r="N301" s="4">
        <f>(L301-Calculations!M301)</f>
        <v>-318.55999999999949</v>
      </c>
      <c r="O301" s="10">
        <f t="shared" si="14"/>
        <v>-2.5084886702238194</v>
      </c>
    </row>
    <row r="302" spans="1:15" x14ac:dyDescent="0.45">
      <c r="A302" t="s">
        <v>314</v>
      </c>
      <c r="B302" s="32">
        <v>45787</v>
      </c>
      <c r="C302" s="32">
        <v>45804</v>
      </c>
      <c r="D302" s="28" t="str">
        <f t="shared" si="12"/>
        <v>QUARTER 2</v>
      </c>
      <c r="E302" s="5" t="s">
        <v>712</v>
      </c>
      <c r="F302" s="5" t="s">
        <v>727</v>
      </c>
      <c r="G302" t="s">
        <v>1034</v>
      </c>
      <c r="H302" s="4">
        <v>862.89</v>
      </c>
      <c r="I302" s="4">
        <v>1426.03</v>
      </c>
      <c r="J302" s="7">
        <v>5.6000000000000001E-2</v>
      </c>
      <c r="K302" s="4">
        <v>19</v>
      </c>
      <c r="L302" s="4">
        <f>(Calculations!I302*Calculations!K302*(1-Calculations!J302))</f>
        <v>25577.274079999999</v>
      </c>
      <c r="M302" s="4">
        <f t="shared" si="13"/>
        <v>16394.91</v>
      </c>
      <c r="N302" s="4">
        <f>(L302-Calculations!M302)</f>
        <v>9182.3640799999994</v>
      </c>
      <c r="O302" s="10">
        <f t="shared" si="14"/>
        <v>35.900479665188776</v>
      </c>
    </row>
    <row r="303" spans="1:15" x14ac:dyDescent="0.45">
      <c r="A303" t="s">
        <v>315</v>
      </c>
      <c r="B303" s="32">
        <v>45204</v>
      </c>
      <c r="C303" s="32">
        <v>45230</v>
      </c>
      <c r="D303" s="28" t="str">
        <f t="shared" si="12"/>
        <v>QUARTER 4</v>
      </c>
      <c r="E303" s="5" t="s">
        <v>713</v>
      </c>
      <c r="F303" s="5" t="s">
        <v>728</v>
      </c>
      <c r="G303" t="s">
        <v>1035</v>
      </c>
      <c r="H303" s="4">
        <v>649.91</v>
      </c>
      <c r="I303" s="4">
        <v>1360.12</v>
      </c>
      <c r="J303" s="7">
        <v>0.19400000000000001</v>
      </c>
      <c r="K303" s="4">
        <v>9</v>
      </c>
      <c r="L303" s="4">
        <f>(Calculations!I303*Calculations!K303*(1-Calculations!J303))</f>
        <v>9866.3104799999983</v>
      </c>
      <c r="M303" s="4">
        <f t="shared" si="13"/>
        <v>5849.19</v>
      </c>
      <c r="N303" s="4">
        <f>(L303-Calculations!M303)</f>
        <v>4017.1204799999987</v>
      </c>
      <c r="O303" s="10">
        <f t="shared" si="14"/>
        <v>40.715528749506767</v>
      </c>
    </row>
    <row r="304" spans="1:15" x14ac:dyDescent="0.45">
      <c r="A304" t="s">
        <v>316</v>
      </c>
      <c r="B304" s="32">
        <v>45125</v>
      </c>
      <c r="C304" s="32">
        <v>45129</v>
      </c>
      <c r="D304" s="28" t="str">
        <f t="shared" si="12"/>
        <v>QUARTER 3</v>
      </c>
      <c r="E304" s="5" t="s">
        <v>721</v>
      </c>
      <c r="F304" s="5" t="s">
        <v>729</v>
      </c>
      <c r="G304" t="s">
        <v>1036</v>
      </c>
      <c r="H304" s="4">
        <v>1269.55</v>
      </c>
      <c r="I304" s="4">
        <v>2071.1</v>
      </c>
      <c r="J304" s="7">
        <v>0.129</v>
      </c>
      <c r="K304" s="4">
        <v>22</v>
      </c>
      <c r="L304" s="4">
        <f>(Calculations!I304*Calculations!K304*(1-Calculations!J304))</f>
        <v>39686.4182</v>
      </c>
      <c r="M304" s="4">
        <f t="shared" si="13"/>
        <v>27930.1</v>
      </c>
      <c r="N304" s="4">
        <f>(L304-Calculations!M304)</f>
        <v>11756.318200000002</v>
      </c>
      <c r="O304" s="10">
        <f t="shared" si="14"/>
        <v>29.623026549672353</v>
      </c>
    </row>
    <row r="305" spans="1:15" x14ac:dyDescent="0.45">
      <c r="A305" t="s">
        <v>317</v>
      </c>
      <c r="B305" s="32">
        <v>45830</v>
      </c>
      <c r="C305" s="32">
        <v>45846</v>
      </c>
      <c r="D305" s="28" t="str">
        <f t="shared" si="12"/>
        <v>QUARTER 2</v>
      </c>
      <c r="E305" s="5" t="s">
        <v>720</v>
      </c>
      <c r="F305" s="5" t="s">
        <v>730</v>
      </c>
      <c r="G305" t="s">
        <v>1037</v>
      </c>
      <c r="H305" s="4">
        <v>892.73</v>
      </c>
      <c r="I305" s="4">
        <v>979.84</v>
      </c>
      <c r="J305" s="7">
        <v>0.17399999999999999</v>
      </c>
      <c r="K305" s="4">
        <v>10</v>
      </c>
      <c r="L305" s="4">
        <f>(Calculations!I305*Calculations!K305*(1-Calculations!J305))</f>
        <v>8093.4784</v>
      </c>
      <c r="M305" s="4">
        <f t="shared" si="13"/>
        <v>8927.2999999999993</v>
      </c>
      <c r="N305" s="4">
        <f>(L305-Calculations!M305)</f>
        <v>-833.82159999999931</v>
      </c>
      <c r="O305" s="10">
        <f t="shared" si="14"/>
        <v>-10.302388649112839</v>
      </c>
    </row>
    <row r="306" spans="1:15" x14ac:dyDescent="0.45">
      <c r="A306" t="s">
        <v>318</v>
      </c>
      <c r="B306" s="32">
        <v>45462</v>
      </c>
      <c r="C306" s="32">
        <v>45463</v>
      </c>
      <c r="D306" s="28" t="str">
        <f t="shared" si="12"/>
        <v>QUARTER 2</v>
      </c>
      <c r="E306" s="5" t="s">
        <v>713</v>
      </c>
      <c r="F306" s="5" t="s">
        <v>731</v>
      </c>
      <c r="G306" t="s">
        <v>1038</v>
      </c>
      <c r="H306" s="4">
        <v>231.63</v>
      </c>
      <c r="I306" s="4">
        <v>537.39</v>
      </c>
      <c r="J306" s="7">
        <v>0.08</v>
      </c>
      <c r="K306" s="4">
        <v>12</v>
      </c>
      <c r="L306" s="4">
        <f>(Calculations!I306*Calculations!K306*(1-Calculations!J306))</f>
        <v>5932.7856000000002</v>
      </c>
      <c r="M306" s="4">
        <f t="shared" si="13"/>
        <v>2779.56</v>
      </c>
      <c r="N306" s="4">
        <f>(L306-Calculations!M306)</f>
        <v>3153.2256000000002</v>
      </c>
      <c r="O306" s="10">
        <f t="shared" si="14"/>
        <v>53.149158129024585</v>
      </c>
    </row>
    <row r="307" spans="1:15" x14ac:dyDescent="0.45">
      <c r="A307" t="s">
        <v>319</v>
      </c>
      <c r="B307" s="32">
        <v>45756</v>
      </c>
      <c r="C307" s="32">
        <v>45759</v>
      </c>
      <c r="D307" s="28" t="str">
        <f t="shared" si="12"/>
        <v>QUARTER 2</v>
      </c>
      <c r="E307" s="5" t="s">
        <v>722</v>
      </c>
      <c r="F307" s="5" t="s">
        <v>732</v>
      </c>
      <c r="G307" t="s">
        <v>1039</v>
      </c>
      <c r="H307" s="4">
        <v>86.68</v>
      </c>
      <c r="I307" s="4">
        <v>213.32</v>
      </c>
      <c r="J307" s="7">
        <v>3.7999999999999999E-2</v>
      </c>
      <c r="K307" s="4">
        <v>8</v>
      </c>
      <c r="L307" s="4">
        <f>(Calculations!I307*Calculations!K307*(1-Calculations!J307))</f>
        <v>1641.7107199999998</v>
      </c>
      <c r="M307" s="4">
        <f t="shared" si="13"/>
        <v>693.44</v>
      </c>
      <c r="N307" s="4">
        <f>(L307-Calculations!M307)</f>
        <v>948.27071999999976</v>
      </c>
      <c r="O307" s="10">
        <f t="shared" si="14"/>
        <v>57.761133459614612</v>
      </c>
    </row>
    <row r="308" spans="1:15" x14ac:dyDescent="0.45">
      <c r="A308" t="s">
        <v>320</v>
      </c>
      <c r="B308" s="32">
        <v>45741</v>
      </c>
      <c r="C308" s="32">
        <v>45742</v>
      </c>
      <c r="D308" s="28" t="str">
        <f t="shared" si="12"/>
        <v>QUARTER 1</v>
      </c>
      <c r="E308" s="5" t="s">
        <v>715</v>
      </c>
      <c r="F308" s="5" t="s">
        <v>733</v>
      </c>
      <c r="G308" t="s">
        <v>1040</v>
      </c>
      <c r="H308" s="4">
        <v>1450.43</v>
      </c>
      <c r="I308" s="4">
        <v>1994.67</v>
      </c>
      <c r="J308" s="7">
        <v>0.1</v>
      </c>
      <c r="K308" s="4">
        <v>24</v>
      </c>
      <c r="L308" s="4">
        <f>(Calculations!I308*Calculations!K308*(1-Calculations!J308))</f>
        <v>43084.872000000003</v>
      </c>
      <c r="M308" s="4">
        <f t="shared" si="13"/>
        <v>34810.32</v>
      </c>
      <c r="N308" s="4">
        <f>(L308-Calculations!M308)</f>
        <v>8274.5520000000033</v>
      </c>
      <c r="O308" s="10">
        <f t="shared" si="14"/>
        <v>19.205237513529116</v>
      </c>
    </row>
    <row r="309" spans="1:15" x14ac:dyDescent="0.45">
      <c r="A309" t="s">
        <v>321</v>
      </c>
      <c r="B309" s="32">
        <v>45795</v>
      </c>
      <c r="C309" s="32">
        <v>45817</v>
      </c>
      <c r="D309" s="28" t="str">
        <f t="shared" si="12"/>
        <v>QUARTER 2</v>
      </c>
      <c r="E309" s="5" t="s">
        <v>722</v>
      </c>
      <c r="F309" s="5" t="s">
        <v>729</v>
      </c>
      <c r="G309" t="s">
        <v>1041</v>
      </c>
      <c r="H309" s="4">
        <v>382.96</v>
      </c>
      <c r="I309" s="4">
        <v>552.84</v>
      </c>
      <c r="J309" s="7">
        <v>0.17599999999999999</v>
      </c>
      <c r="K309" s="4">
        <v>8</v>
      </c>
      <c r="L309" s="4">
        <f>(Calculations!I309*Calculations!K309*(1-Calculations!J309))</f>
        <v>3644.3212800000006</v>
      </c>
      <c r="M309" s="4">
        <f t="shared" si="13"/>
        <v>3063.68</v>
      </c>
      <c r="N309" s="4">
        <f>(L309-Calculations!M309)</f>
        <v>580.64128000000073</v>
      </c>
      <c r="O309" s="10">
        <f t="shared" si="14"/>
        <v>15.932768693763483</v>
      </c>
    </row>
    <row r="310" spans="1:15" x14ac:dyDescent="0.45">
      <c r="A310" t="s">
        <v>322</v>
      </c>
      <c r="B310" s="32">
        <v>45679</v>
      </c>
      <c r="C310" s="32">
        <v>45692</v>
      </c>
      <c r="D310" s="28" t="str">
        <f t="shared" si="12"/>
        <v>QUARTER 1</v>
      </c>
      <c r="E310" s="5" t="s">
        <v>716</v>
      </c>
      <c r="F310" s="5" t="s">
        <v>728</v>
      </c>
      <c r="G310" t="s">
        <v>1042</v>
      </c>
      <c r="H310" s="4">
        <v>122.29</v>
      </c>
      <c r="I310" s="4">
        <v>224.95</v>
      </c>
      <c r="J310" s="7">
        <v>0.153</v>
      </c>
      <c r="K310" s="4">
        <v>28</v>
      </c>
      <c r="L310" s="4">
        <f>(Calculations!I310*Calculations!K310*(1-Calculations!J310))</f>
        <v>5334.9141999999993</v>
      </c>
      <c r="M310" s="4">
        <f t="shared" si="13"/>
        <v>3424.1200000000003</v>
      </c>
      <c r="N310" s="4">
        <f>(L310-Calculations!M310)</f>
        <v>1910.7941999999989</v>
      </c>
      <c r="O310" s="10">
        <f t="shared" si="14"/>
        <v>35.816774710266181</v>
      </c>
    </row>
    <row r="311" spans="1:15" x14ac:dyDescent="0.45">
      <c r="A311" t="s">
        <v>323</v>
      </c>
      <c r="B311" s="32">
        <v>44936</v>
      </c>
      <c r="C311" s="32">
        <v>44955</v>
      </c>
      <c r="D311" s="28" t="str">
        <f t="shared" si="12"/>
        <v>QUARTER 1</v>
      </c>
      <c r="E311" s="5" t="s">
        <v>726</v>
      </c>
      <c r="F311" s="5" t="s">
        <v>731</v>
      </c>
      <c r="G311" t="s">
        <v>1043</v>
      </c>
      <c r="H311" s="4">
        <v>401.66</v>
      </c>
      <c r="I311" s="4">
        <v>772.09</v>
      </c>
      <c r="J311" s="7">
        <v>8.8999999999999996E-2</v>
      </c>
      <c r="K311" s="4">
        <v>14</v>
      </c>
      <c r="L311" s="4">
        <f>(Calculations!I311*Calculations!K311*(1-Calculations!J311))</f>
        <v>9847.2358600000007</v>
      </c>
      <c r="M311" s="4">
        <f t="shared" si="13"/>
        <v>5623.2400000000007</v>
      </c>
      <c r="N311" s="4">
        <f>(L311-Calculations!M311)</f>
        <v>4223.99586</v>
      </c>
      <c r="O311" s="10">
        <f t="shared" si="14"/>
        <v>42.89524410761905</v>
      </c>
    </row>
    <row r="312" spans="1:15" x14ac:dyDescent="0.45">
      <c r="A312" t="s">
        <v>324</v>
      </c>
      <c r="B312" s="32">
        <v>45655</v>
      </c>
      <c r="C312" s="32">
        <v>45669</v>
      </c>
      <c r="D312" s="28" t="str">
        <f t="shared" si="12"/>
        <v>QUARTER 4</v>
      </c>
      <c r="E312" s="5" t="s">
        <v>717</v>
      </c>
      <c r="F312" s="5" t="s">
        <v>732</v>
      </c>
      <c r="G312" t="s">
        <v>1044</v>
      </c>
      <c r="H312" s="4">
        <v>1399.72</v>
      </c>
      <c r="I312" s="4">
        <v>3149.21</v>
      </c>
      <c r="J312" s="7">
        <v>0.185</v>
      </c>
      <c r="K312" s="4">
        <v>12</v>
      </c>
      <c r="L312" s="4">
        <f>(Calculations!I312*Calculations!K312*(1-Calculations!J312))</f>
        <v>30799.273800000003</v>
      </c>
      <c r="M312" s="4">
        <f t="shared" si="13"/>
        <v>16796.64</v>
      </c>
      <c r="N312" s="4">
        <f>(L312-Calculations!M312)</f>
        <v>14002.633800000003</v>
      </c>
      <c r="O312" s="10">
        <f t="shared" si="14"/>
        <v>45.464168703873796</v>
      </c>
    </row>
    <row r="313" spans="1:15" x14ac:dyDescent="0.45">
      <c r="A313" t="s">
        <v>325</v>
      </c>
      <c r="B313" s="32">
        <v>45435</v>
      </c>
      <c r="C313" s="32">
        <v>45449</v>
      </c>
      <c r="D313" s="28" t="str">
        <f t="shared" si="12"/>
        <v>QUARTER 2</v>
      </c>
      <c r="E313" s="5" t="s">
        <v>714</v>
      </c>
      <c r="F313" s="5" t="s">
        <v>729</v>
      </c>
      <c r="G313" t="s">
        <v>1045</v>
      </c>
      <c r="H313" s="4">
        <v>51.13</v>
      </c>
      <c r="I313" s="4">
        <v>57.53</v>
      </c>
      <c r="J313" s="7">
        <v>4.4999999999999998E-2</v>
      </c>
      <c r="K313" s="4">
        <v>16</v>
      </c>
      <c r="L313" s="4">
        <f>(Calculations!I313*Calculations!K313*(1-Calculations!J313))</f>
        <v>879.05840000000001</v>
      </c>
      <c r="M313" s="4">
        <f t="shared" si="13"/>
        <v>818.08</v>
      </c>
      <c r="N313" s="4">
        <f>(L313-Calculations!M313)</f>
        <v>60.978399999999965</v>
      </c>
      <c r="O313" s="10">
        <f t="shared" si="14"/>
        <v>6.9367859973808299</v>
      </c>
    </row>
    <row r="314" spans="1:15" x14ac:dyDescent="0.45">
      <c r="A314" t="s">
        <v>326</v>
      </c>
      <c r="B314" s="33">
        <v>45099</v>
      </c>
      <c r="C314" s="35">
        <v>45101</v>
      </c>
      <c r="D314" s="28" t="str">
        <f t="shared" si="12"/>
        <v>QUARTER 2</v>
      </c>
      <c r="E314" s="5" t="s">
        <v>724</v>
      </c>
      <c r="F314" s="5" t="s">
        <v>733</v>
      </c>
      <c r="G314" t="s">
        <v>1046</v>
      </c>
      <c r="H314" s="4">
        <v>471.42</v>
      </c>
      <c r="I314" s="4">
        <v>824.81</v>
      </c>
      <c r="J314" s="7">
        <v>8.7999999999999995E-2</v>
      </c>
      <c r="K314" s="4">
        <v>15</v>
      </c>
      <c r="L314" s="4">
        <f>(Calculations!I314*Calculations!K314*(1-Calculations!J314))</f>
        <v>11283.400799999999</v>
      </c>
      <c r="M314" s="4">
        <f t="shared" si="13"/>
        <v>7071.3</v>
      </c>
      <c r="N314" s="4">
        <f>(L314-Calculations!M314)</f>
        <v>4212.1007999999993</v>
      </c>
      <c r="O314" s="10">
        <f t="shared" si="14"/>
        <v>37.33006453160823</v>
      </c>
    </row>
    <row r="315" spans="1:15" x14ac:dyDescent="0.45">
      <c r="A315" t="s">
        <v>327</v>
      </c>
      <c r="B315" s="32">
        <v>45600</v>
      </c>
      <c r="C315" s="32">
        <v>45601</v>
      </c>
      <c r="D315" s="28" t="str">
        <f t="shared" si="12"/>
        <v>QUARTER 4</v>
      </c>
      <c r="E315" s="5" t="s">
        <v>724</v>
      </c>
      <c r="F315" s="5" t="s">
        <v>728</v>
      </c>
      <c r="G315" t="s">
        <v>1047</v>
      </c>
      <c r="H315" s="4">
        <v>840.68</v>
      </c>
      <c r="I315" s="4">
        <v>1493.53</v>
      </c>
      <c r="J315" s="7">
        <v>0</v>
      </c>
      <c r="K315" s="4">
        <v>27</v>
      </c>
      <c r="L315" s="4">
        <f>(Calculations!I315*Calculations!K315*(1-Calculations!J315))</f>
        <v>40325.31</v>
      </c>
      <c r="M315" s="4">
        <f t="shared" si="13"/>
        <v>22698.359999999997</v>
      </c>
      <c r="N315" s="4">
        <f>(L315-Calculations!M315)</f>
        <v>17626.95</v>
      </c>
      <c r="O315" s="10">
        <f t="shared" si="14"/>
        <v>43.711877230454029</v>
      </c>
    </row>
    <row r="316" spans="1:15" x14ac:dyDescent="0.45">
      <c r="A316" t="s">
        <v>328</v>
      </c>
      <c r="B316" s="32">
        <v>45451</v>
      </c>
      <c r="C316" s="32">
        <v>45467</v>
      </c>
      <c r="D316" s="28" t="str">
        <f t="shared" si="12"/>
        <v>QUARTER 2</v>
      </c>
      <c r="E316" s="5" t="s">
        <v>722</v>
      </c>
      <c r="F316" s="5" t="s">
        <v>732</v>
      </c>
      <c r="G316" t="s">
        <v>1048</v>
      </c>
      <c r="H316" s="4">
        <v>597.85</v>
      </c>
      <c r="I316" s="4">
        <v>741.92</v>
      </c>
      <c r="J316" s="7">
        <v>3.1E-2</v>
      </c>
      <c r="K316" s="4">
        <v>7</v>
      </c>
      <c r="L316" s="4">
        <f>(Calculations!I316*Calculations!K316*(1-Calculations!J316))</f>
        <v>5032.4433599999993</v>
      </c>
      <c r="M316" s="4">
        <f t="shared" si="13"/>
        <v>4184.95</v>
      </c>
      <c r="N316" s="4">
        <f>(L316-Calculations!M316)</f>
        <v>847.49335999999948</v>
      </c>
      <c r="O316" s="10">
        <f t="shared" si="14"/>
        <v>16.840594108544515</v>
      </c>
    </row>
    <row r="317" spans="1:15" x14ac:dyDescent="0.45">
      <c r="A317" t="s">
        <v>329</v>
      </c>
      <c r="B317" s="32">
        <v>45809</v>
      </c>
      <c r="C317" s="32">
        <v>45814</v>
      </c>
      <c r="D317" s="28" t="str">
        <f t="shared" si="12"/>
        <v>QUARTER 2</v>
      </c>
      <c r="E317" s="5" t="s">
        <v>715</v>
      </c>
      <c r="F317" s="5" t="s">
        <v>727</v>
      </c>
      <c r="G317" t="s">
        <v>1049</v>
      </c>
      <c r="H317" s="4">
        <v>379.45</v>
      </c>
      <c r="I317" s="4">
        <v>742.23</v>
      </c>
      <c r="J317" s="7">
        <v>0.09</v>
      </c>
      <c r="K317" s="4">
        <v>13</v>
      </c>
      <c r="L317" s="4">
        <f>(Calculations!I317*Calculations!K317*(1-Calculations!J317))</f>
        <v>8780.5809000000008</v>
      </c>
      <c r="M317" s="4">
        <f t="shared" si="13"/>
        <v>4932.8499999999995</v>
      </c>
      <c r="N317" s="4">
        <f>(L317-Calculations!M317)</f>
        <v>3847.7309000000014</v>
      </c>
      <c r="O317" s="10">
        <f t="shared" si="14"/>
        <v>43.820915083192283</v>
      </c>
    </row>
    <row r="318" spans="1:15" x14ac:dyDescent="0.45">
      <c r="A318" t="s">
        <v>330</v>
      </c>
      <c r="B318" s="32">
        <v>45052</v>
      </c>
      <c r="C318" s="32">
        <v>45060</v>
      </c>
      <c r="D318" s="28" t="str">
        <f t="shared" si="12"/>
        <v>QUARTER 2</v>
      </c>
      <c r="E318" s="5" t="s">
        <v>717</v>
      </c>
      <c r="F318" s="5" t="s">
        <v>730</v>
      </c>
      <c r="G318" t="s">
        <v>1050</v>
      </c>
      <c r="H318" s="4">
        <v>291.18</v>
      </c>
      <c r="I318" s="4">
        <v>479.54</v>
      </c>
      <c r="J318" s="7">
        <v>0.14099999999999999</v>
      </c>
      <c r="K318" s="4">
        <v>22</v>
      </c>
      <c r="L318" s="4">
        <f>(Calculations!I318*Calculations!K318*(1-Calculations!J318))</f>
        <v>9062.34692</v>
      </c>
      <c r="M318" s="4">
        <f t="shared" si="13"/>
        <v>6405.96</v>
      </c>
      <c r="N318" s="4">
        <f>(L318-Calculations!M318)</f>
        <v>2656.3869199999999</v>
      </c>
      <c r="O318" s="10">
        <f t="shared" si="14"/>
        <v>29.312350801066</v>
      </c>
    </row>
    <row r="319" spans="1:15" x14ac:dyDescent="0.45">
      <c r="A319" t="s">
        <v>331</v>
      </c>
      <c r="B319" s="32">
        <v>45244</v>
      </c>
      <c r="C319" s="32">
        <v>45260</v>
      </c>
      <c r="D319" s="28" t="str">
        <f t="shared" si="12"/>
        <v>QUARTER 4</v>
      </c>
      <c r="E319" s="5" t="s">
        <v>723</v>
      </c>
      <c r="F319" s="5" t="s">
        <v>729</v>
      </c>
      <c r="G319" t="s">
        <v>1051</v>
      </c>
      <c r="H319" s="4">
        <v>1017.92</v>
      </c>
      <c r="I319" s="4">
        <v>1175.25</v>
      </c>
      <c r="J319" s="7">
        <v>7.4999999999999997E-2</v>
      </c>
      <c r="K319" s="4">
        <v>15</v>
      </c>
      <c r="L319" s="4">
        <f>(Calculations!I319*Calculations!K319*(1-Calculations!J319))</f>
        <v>16306.59375</v>
      </c>
      <c r="M319" s="4">
        <f t="shared" si="13"/>
        <v>15268.8</v>
      </c>
      <c r="N319" s="4">
        <f>(L319-Calculations!M319)</f>
        <v>1037.7937500000007</v>
      </c>
      <c r="O319" s="10">
        <f t="shared" si="14"/>
        <v>6.364258323415954</v>
      </c>
    </row>
    <row r="320" spans="1:15" x14ac:dyDescent="0.45">
      <c r="A320" t="s">
        <v>332</v>
      </c>
      <c r="B320" s="32">
        <v>45748</v>
      </c>
      <c r="C320" s="32">
        <v>45774</v>
      </c>
      <c r="D320" s="28" t="str">
        <f t="shared" si="12"/>
        <v>QUARTER 2</v>
      </c>
      <c r="E320" s="5" t="s">
        <v>714</v>
      </c>
      <c r="F320" s="5" t="s">
        <v>732</v>
      </c>
      <c r="G320" t="s">
        <v>1052</v>
      </c>
      <c r="H320" s="4">
        <v>156.55000000000001</v>
      </c>
      <c r="I320" s="4">
        <v>227.45</v>
      </c>
      <c r="J320" s="7">
        <v>1.4E-2</v>
      </c>
      <c r="K320" s="4">
        <v>13</v>
      </c>
      <c r="L320" s="4">
        <f>(Calculations!I320*Calculations!K320*(1-Calculations!J320))</f>
        <v>2915.4540999999999</v>
      </c>
      <c r="M320" s="4">
        <f t="shared" si="13"/>
        <v>2035.15</v>
      </c>
      <c r="N320" s="4">
        <f>(L320-Calculations!M320)</f>
        <v>880.30409999999983</v>
      </c>
      <c r="O320" s="10">
        <f t="shared" si="14"/>
        <v>30.194407793969379</v>
      </c>
    </row>
    <row r="321" spans="1:15" x14ac:dyDescent="0.45">
      <c r="A321" t="s">
        <v>333</v>
      </c>
      <c r="B321" s="32">
        <v>45008</v>
      </c>
      <c r="C321" s="32">
        <v>45031</v>
      </c>
      <c r="D321" s="28" t="str">
        <f t="shared" si="12"/>
        <v>QUARTER 1</v>
      </c>
      <c r="E321" s="5" t="s">
        <v>712</v>
      </c>
      <c r="F321" s="5" t="s">
        <v>733</v>
      </c>
      <c r="G321" t="s">
        <v>1053</v>
      </c>
      <c r="H321" s="4">
        <v>875.36</v>
      </c>
      <c r="I321" s="4">
        <v>1178.6199999999999</v>
      </c>
      <c r="J321" s="7">
        <v>0.151</v>
      </c>
      <c r="K321" s="4">
        <v>53</v>
      </c>
      <c r="L321" s="4">
        <f>(Calculations!I321*Calculations!K321*(1-Calculations!J321))</f>
        <v>53034.364139999991</v>
      </c>
      <c r="M321" s="4">
        <f t="shared" si="13"/>
        <v>46394.080000000002</v>
      </c>
      <c r="N321" s="4">
        <f>(L321-Calculations!M321)</f>
        <v>6640.2841399999888</v>
      </c>
      <c r="O321" s="10">
        <f t="shared" si="14"/>
        <v>12.520719815685888</v>
      </c>
    </row>
    <row r="322" spans="1:15" x14ac:dyDescent="0.45">
      <c r="A322" t="s">
        <v>334</v>
      </c>
      <c r="B322" s="32">
        <v>45440</v>
      </c>
      <c r="C322" s="32">
        <v>45461</v>
      </c>
      <c r="D322" s="28" t="str">
        <f t="shared" si="12"/>
        <v>QUARTER 2</v>
      </c>
      <c r="E322" s="5" t="s">
        <v>718</v>
      </c>
      <c r="F322" s="5" t="s">
        <v>730</v>
      </c>
      <c r="G322" t="s">
        <v>1054</v>
      </c>
      <c r="H322" s="4">
        <v>986.85</v>
      </c>
      <c r="I322" s="4">
        <v>2422.1</v>
      </c>
      <c r="J322" s="7">
        <v>7.5999999999999998E-2</v>
      </c>
      <c r="K322" s="4">
        <v>10</v>
      </c>
      <c r="L322" s="4">
        <f>(Calculations!I322*Calculations!K322*(1-Calculations!J322))</f>
        <v>22380.204000000002</v>
      </c>
      <c r="M322" s="4">
        <f t="shared" si="13"/>
        <v>9868.5</v>
      </c>
      <c r="N322" s="4">
        <f>(L322-Calculations!M322)</f>
        <v>12511.704000000002</v>
      </c>
      <c r="O322" s="10">
        <f t="shared" si="14"/>
        <v>55.905227673527911</v>
      </c>
    </row>
    <row r="323" spans="1:15" x14ac:dyDescent="0.45">
      <c r="A323" t="s">
        <v>335</v>
      </c>
      <c r="B323" s="33">
        <v>45292</v>
      </c>
      <c r="C323" s="35">
        <v>45293</v>
      </c>
      <c r="D323" s="28" t="str">
        <f t="shared" ref="D323:D386" si="15">IF(AND(MONTH(B323)&gt;=1,MONTH(B323)&lt;=3),"QUARTER 1",IF(AND(MONTH(B323)&gt;=4,MONTH(B323)&lt;=6),"QUARTER 2",IF(AND(MONTH(B323)&gt;=7,MONTH(B323)&lt;=9),"QUARTER 3",IF(AND(MONTH(B323)&gt;=10,MONTH(B323)&lt;=12),"QUARTER 4"))))</f>
        <v>QUARTER 1</v>
      </c>
      <c r="E323" s="5" t="s">
        <v>717</v>
      </c>
      <c r="F323" s="5" t="s">
        <v>729</v>
      </c>
      <c r="G323" t="s">
        <v>1055</v>
      </c>
      <c r="H323" s="4">
        <v>404.77</v>
      </c>
      <c r="I323" s="4">
        <v>433.88</v>
      </c>
      <c r="J323" s="7">
        <v>0.215</v>
      </c>
      <c r="K323" s="4">
        <v>22</v>
      </c>
      <c r="L323" s="4">
        <f>(Calculations!I323*Calculations!K323*(1-Calculations!J323))</f>
        <v>7493.1076000000012</v>
      </c>
      <c r="M323" s="4">
        <f t="shared" ref="M323:M386" si="16">(H323*K323)</f>
        <v>8904.9399999999987</v>
      </c>
      <c r="N323" s="4">
        <f>(L323-Calculations!M323)</f>
        <v>-1411.8323999999975</v>
      </c>
      <c r="O323" s="10">
        <f t="shared" ref="O323:O386" si="17">(N323/L323)*100</f>
        <v>-18.841747314558745</v>
      </c>
    </row>
    <row r="324" spans="1:15" x14ac:dyDescent="0.45">
      <c r="A324" t="s">
        <v>336</v>
      </c>
      <c r="B324" s="33">
        <v>44984</v>
      </c>
      <c r="C324" s="35">
        <v>44985</v>
      </c>
      <c r="D324" s="28" t="str">
        <f t="shared" si="15"/>
        <v>QUARTER 1</v>
      </c>
      <c r="E324" s="5" t="s">
        <v>723</v>
      </c>
      <c r="F324" s="5" t="s">
        <v>729</v>
      </c>
      <c r="G324" t="s">
        <v>1056</v>
      </c>
      <c r="H324" s="4">
        <v>1299.81</v>
      </c>
      <c r="I324" s="4">
        <v>3149.13</v>
      </c>
      <c r="J324" s="7">
        <v>0.10299999999999999</v>
      </c>
      <c r="K324" s="4">
        <v>14</v>
      </c>
      <c r="L324" s="4">
        <f>(Calculations!I324*Calculations!K324*(1-Calculations!J324))</f>
        <v>39546.774539999999</v>
      </c>
      <c r="M324" s="4">
        <f t="shared" si="16"/>
        <v>18197.34</v>
      </c>
      <c r="N324" s="4">
        <f>(L324-Calculations!M324)</f>
        <v>21349.434539999998</v>
      </c>
      <c r="O324" s="10">
        <f t="shared" si="17"/>
        <v>53.985273864511726</v>
      </c>
    </row>
    <row r="325" spans="1:15" x14ac:dyDescent="0.45">
      <c r="A325" t="s">
        <v>337</v>
      </c>
      <c r="B325" s="32">
        <v>45340</v>
      </c>
      <c r="C325" s="32">
        <v>45362</v>
      </c>
      <c r="D325" s="28" t="str">
        <f t="shared" si="15"/>
        <v>QUARTER 1</v>
      </c>
      <c r="E325" s="5" t="s">
        <v>720</v>
      </c>
      <c r="F325" s="5" t="s">
        <v>727</v>
      </c>
      <c r="G325" t="s">
        <v>1057</v>
      </c>
      <c r="H325" s="4">
        <v>80.48</v>
      </c>
      <c r="I325" s="4">
        <v>65.650000000000006</v>
      </c>
      <c r="J325" s="7">
        <v>0.17599999999999999</v>
      </c>
      <c r="K325" s="4">
        <v>13</v>
      </c>
      <c r="L325" s="4">
        <f>(Calculations!I325*Calculations!K325*(1-Calculations!J325))</f>
        <v>703.2428000000001</v>
      </c>
      <c r="M325" s="4">
        <f t="shared" si="16"/>
        <v>1046.24</v>
      </c>
      <c r="N325" s="4">
        <f>(L325-Calculations!M325)</f>
        <v>-342.99719999999991</v>
      </c>
      <c r="O325" s="10">
        <f t="shared" si="17"/>
        <v>-48.773652570634191</v>
      </c>
    </row>
    <row r="326" spans="1:15" x14ac:dyDescent="0.45">
      <c r="A326" t="s">
        <v>338</v>
      </c>
      <c r="B326" s="32">
        <v>45544</v>
      </c>
      <c r="C326" s="32">
        <v>45573</v>
      </c>
      <c r="D326" s="28" t="str">
        <f t="shared" si="15"/>
        <v>QUARTER 3</v>
      </c>
      <c r="E326" s="5" t="s">
        <v>713</v>
      </c>
      <c r="F326" s="5" t="s">
        <v>727</v>
      </c>
      <c r="G326" t="s">
        <v>1058</v>
      </c>
      <c r="H326" s="4">
        <v>1010.33</v>
      </c>
      <c r="I326" s="4">
        <v>2492.14</v>
      </c>
      <c r="J326" s="7">
        <v>5.0999999999999997E-2</v>
      </c>
      <c r="K326" s="4">
        <v>11</v>
      </c>
      <c r="L326" s="4">
        <f>(Calculations!I326*Calculations!K326*(1-Calculations!J326))</f>
        <v>26015.449459999996</v>
      </c>
      <c r="M326" s="4">
        <f t="shared" si="16"/>
        <v>11113.630000000001</v>
      </c>
      <c r="N326" s="4">
        <f>(L326-Calculations!M326)</f>
        <v>14901.819459999995</v>
      </c>
      <c r="O326" s="10">
        <f t="shared" si="17"/>
        <v>57.28065349365675</v>
      </c>
    </row>
    <row r="327" spans="1:15" x14ac:dyDescent="0.45">
      <c r="A327" t="s">
        <v>339</v>
      </c>
      <c r="B327" s="32">
        <v>45053</v>
      </c>
      <c r="C327" s="32">
        <v>45075</v>
      </c>
      <c r="D327" s="28" t="str">
        <f t="shared" si="15"/>
        <v>QUARTER 2</v>
      </c>
      <c r="E327" s="5" t="s">
        <v>723</v>
      </c>
      <c r="F327" s="5" t="s">
        <v>733</v>
      </c>
      <c r="G327" t="s">
        <v>1059</v>
      </c>
      <c r="H327" s="4">
        <v>653.86</v>
      </c>
      <c r="I327" s="4">
        <v>931.84</v>
      </c>
      <c r="J327" s="7">
        <v>0.121</v>
      </c>
      <c r="K327" s="4">
        <v>12</v>
      </c>
      <c r="L327" s="4">
        <f>(Calculations!I327*Calculations!K327*(1-Calculations!J327))</f>
        <v>9829.0483199999999</v>
      </c>
      <c r="M327" s="4">
        <f t="shared" si="16"/>
        <v>7846.32</v>
      </c>
      <c r="N327" s="4">
        <f>(L327-Calculations!M327)</f>
        <v>1982.7283200000002</v>
      </c>
      <c r="O327" s="10">
        <f t="shared" si="17"/>
        <v>20.172129136506271</v>
      </c>
    </row>
    <row r="328" spans="1:15" x14ac:dyDescent="0.45">
      <c r="A328" t="s">
        <v>340</v>
      </c>
      <c r="B328" s="32">
        <v>45303</v>
      </c>
      <c r="C328" s="32">
        <v>45320</v>
      </c>
      <c r="D328" s="28" t="str">
        <f t="shared" si="15"/>
        <v>QUARTER 1</v>
      </c>
      <c r="E328" s="5" t="s">
        <v>717</v>
      </c>
      <c r="F328" s="5" t="s">
        <v>727</v>
      </c>
      <c r="G328" t="s">
        <v>1060</v>
      </c>
      <c r="H328" s="4">
        <v>310.02</v>
      </c>
      <c r="I328" s="4">
        <v>619.51</v>
      </c>
      <c r="J328" s="7">
        <v>4.2000000000000003E-2</v>
      </c>
      <c r="K328" s="4">
        <v>4</v>
      </c>
      <c r="L328" s="4">
        <f>(Calculations!I328*Calculations!K328*(1-Calculations!J328))</f>
        <v>2373.9623200000001</v>
      </c>
      <c r="M328" s="4">
        <f t="shared" si="16"/>
        <v>1240.08</v>
      </c>
      <c r="N328" s="4">
        <f>(L328-Calculations!M328)</f>
        <v>1133.8823200000002</v>
      </c>
      <c r="O328" s="10">
        <f t="shared" si="17"/>
        <v>47.763282106347845</v>
      </c>
    </row>
    <row r="329" spans="1:15" x14ac:dyDescent="0.45">
      <c r="A329" t="s">
        <v>341</v>
      </c>
      <c r="B329" s="32">
        <v>45087</v>
      </c>
      <c r="C329" s="32">
        <v>45095</v>
      </c>
      <c r="D329" s="28" t="str">
        <f t="shared" si="15"/>
        <v>QUARTER 2</v>
      </c>
      <c r="E329" s="5" t="s">
        <v>722</v>
      </c>
      <c r="F329" s="5" t="s">
        <v>730</v>
      </c>
      <c r="G329" t="s">
        <v>1061</v>
      </c>
      <c r="H329" s="4">
        <v>894.23</v>
      </c>
      <c r="I329" s="4">
        <v>1421.55</v>
      </c>
      <c r="J329" s="7">
        <v>0.109</v>
      </c>
      <c r="K329" s="4">
        <v>3</v>
      </c>
      <c r="L329" s="4">
        <f>(Calculations!I329*Calculations!K329*(1-Calculations!J329))</f>
        <v>3799.8031499999997</v>
      </c>
      <c r="M329" s="4">
        <f t="shared" si="16"/>
        <v>2682.69</v>
      </c>
      <c r="N329" s="4">
        <f>(L329-Calculations!M329)</f>
        <v>1117.1131499999997</v>
      </c>
      <c r="O329" s="10">
        <f t="shared" si="17"/>
        <v>29.399237431549572</v>
      </c>
    </row>
    <row r="330" spans="1:15" x14ac:dyDescent="0.45">
      <c r="A330" t="s">
        <v>342</v>
      </c>
      <c r="B330" s="33">
        <v>45794</v>
      </c>
      <c r="C330" s="35">
        <v>45796</v>
      </c>
      <c r="D330" s="28" t="str">
        <f t="shared" si="15"/>
        <v>QUARTER 2</v>
      </c>
      <c r="E330" s="5" t="s">
        <v>716</v>
      </c>
      <c r="F330" s="5" t="s">
        <v>732</v>
      </c>
      <c r="G330" t="s">
        <v>1062</v>
      </c>
      <c r="H330" s="4">
        <v>383.77</v>
      </c>
      <c r="I330" s="4">
        <v>952.56</v>
      </c>
      <c r="J330" s="7">
        <v>0.34599999999999997</v>
      </c>
      <c r="K330" s="4">
        <v>10</v>
      </c>
      <c r="L330" s="4">
        <f>(Calculations!I330*Calculations!K330*(1-Calculations!J330))</f>
        <v>6229.7423999999992</v>
      </c>
      <c r="M330" s="4">
        <f t="shared" si="16"/>
        <v>3837.7</v>
      </c>
      <c r="N330" s="4">
        <f>(L330-Calculations!M330)</f>
        <v>2392.0423999999994</v>
      </c>
      <c r="O330" s="10">
        <f t="shared" si="17"/>
        <v>38.397131797937575</v>
      </c>
    </row>
    <row r="331" spans="1:15" x14ac:dyDescent="0.45">
      <c r="A331" t="s">
        <v>343</v>
      </c>
      <c r="B331" s="32">
        <v>45221</v>
      </c>
      <c r="C331" s="32">
        <v>45246</v>
      </c>
      <c r="D331" s="28" t="str">
        <f t="shared" si="15"/>
        <v>QUARTER 4</v>
      </c>
      <c r="E331" s="5" t="s">
        <v>714</v>
      </c>
      <c r="F331" s="5" t="s">
        <v>731</v>
      </c>
      <c r="G331" t="s">
        <v>1063</v>
      </c>
      <c r="H331" s="4">
        <v>1373.31</v>
      </c>
      <c r="I331" s="4">
        <v>3154.14</v>
      </c>
      <c r="J331" s="7">
        <v>0.2</v>
      </c>
      <c r="K331" s="4">
        <v>11</v>
      </c>
      <c r="L331" s="4">
        <f>(Calculations!I331*Calculations!K331*(1-Calculations!J331))</f>
        <v>27756.432000000001</v>
      </c>
      <c r="M331" s="4">
        <f t="shared" si="16"/>
        <v>15106.41</v>
      </c>
      <c r="N331" s="4">
        <f>(L331-Calculations!M331)</f>
        <v>12650.022000000001</v>
      </c>
      <c r="O331" s="10">
        <f t="shared" si="17"/>
        <v>45.575101295440277</v>
      </c>
    </row>
    <row r="332" spans="1:15" x14ac:dyDescent="0.45">
      <c r="A332" t="s">
        <v>344</v>
      </c>
      <c r="B332" s="32">
        <v>45668</v>
      </c>
      <c r="C332" s="32">
        <v>45680</v>
      </c>
      <c r="D332" s="28" t="str">
        <f t="shared" si="15"/>
        <v>QUARTER 1</v>
      </c>
      <c r="E332" s="5" t="s">
        <v>722</v>
      </c>
      <c r="F332" s="5" t="s">
        <v>730</v>
      </c>
      <c r="G332" t="s">
        <v>1064</v>
      </c>
      <c r="H332" s="4">
        <v>100.69</v>
      </c>
      <c r="I332" s="4">
        <v>226.14</v>
      </c>
      <c r="J332" s="7">
        <v>6.5000000000000002E-2</v>
      </c>
      <c r="K332" s="4">
        <v>12</v>
      </c>
      <c r="L332" s="4">
        <f>(Calculations!I332*Calculations!K332*(1-Calculations!J332))</f>
        <v>2537.2908000000002</v>
      </c>
      <c r="M332" s="4">
        <f t="shared" si="16"/>
        <v>1208.28</v>
      </c>
      <c r="N332" s="4">
        <f>(L332-Calculations!M332)</f>
        <v>1329.0108000000002</v>
      </c>
      <c r="O332" s="10">
        <f t="shared" si="17"/>
        <v>52.379128162999692</v>
      </c>
    </row>
    <row r="333" spans="1:15" x14ac:dyDescent="0.45">
      <c r="A333" t="s">
        <v>345</v>
      </c>
      <c r="B333" s="32">
        <v>45914</v>
      </c>
      <c r="C333" s="32">
        <v>45926</v>
      </c>
      <c r="D333" s="28" t="str">
        <f t="shared" si="15"/>
        <v>QUARTER 3</v>
      </c>
      <c r="E333" s="5" t="s">
        <v>725</v>
      </c>
      <c r="F333" s="5" t="s">
        <v>729</v>
      </c>
      <c r="G333" t="s">
        <v>1065</v>
      </c>
      <c r="H333" s="4">
        <v>425.15</v>
      </c>
      <c r="I333" s="4">
        <v>885.92</v>
      </c>
      <c r="J333" s="7">
        <v>0.23899999999999999</v>
      </c>
      <c r="K333" s="4">
        <v>13</v>
      </c>
      <c r="L333" s="4">
        <f>(Calculations!I333*Calculations!K333*(1-Calculations!J333))</f>
        <v>8764.4065599999994</v>
      </c>
      <c r="M333" s="4">
        <f t="shared" si="16"/>
        <v>5526.95</v>
      </c>
      <c r="N333" s="4">
        <f>(L333-Calculations!M333)</f>
        <v>3237.4565599999996</v>
      </c>
      <c r="O333" s="10">
        <f t="shared" si="17"/>
        <v>36.938685327258483</v>
      </c>
    </row>
    <row r="334" spans="1:15" x14ac:dyDescent="0.45">
      <c r="A334" t="s">
        <v>346</v>
      </c>
      <c r="B334" s="32">
        <v>45168</v>
      </c>
      <c r="C334" s="32">
        <v>45172</v>
      </c>
      <c r="D334" s="28" t="str">
        <f t="shared" si="15"/>
        <v>QUARTER 3</v>
      </c>
      <c r="E334" s="5" t="s">
        <v>716</v>
      </c>
      <c r="F334" s="5" t="s">
        <v>733</v>
      </c>
      <c r="G334" t="s">
        <v>1066</v>
      </c>
      <c r="H334" s="4">
        <v>1082.25</v>
      </c>
      <c r="I334" s="4">
        <v>2433.34</v>
      </c>
      <c r="J334" s="7">
        <v>0.27</v>
      </c>
      <c r="K334" s="4">
        <v>4</v>
      </c>
      <c r="L334" s="4">
        <f>(Calculations!I334*Calculations!K334*(1-Calculations!J334))</f>
        <v>7105.3528000000006</v>
      </c>
      <c r="M334" s="4">
        <f t="shared" si="16"/>
        <v>4329</v>
      </c>
      <c r="N334" s="4">
        <f>(L334-Calculations!M334)</f>
        <v>2776.3528000000006</v>
      </c>
      <c r="O334" s="10">
        <f t="shared" si="17"/>
        <v>39.07410199251472</v>
      </c>
    </row>
    <row r="335" spans="1:15" x14ac:dyDescent="0.45">
      <c r="A335" t="s">
        <v>347</v>
      </c>
      <c r="B335" s="32">
        <v>45245</v>
      </c>
      <c r="C335" s="32">
        <v>45266</v>
      </c>
      <c r="D335" s="28" t="str">
        <f t="shared" si="15"/>
        <v>QUARTER 4</v>
      </c>
      <c r="E335" s="5" t="s">
        <v>722</v>
      </c>
      <c r="F335" s="5" t="s">
        <v>733</v>
      </c>
      <c r="G335" t="s">
        <v>1067</v>
      </c>
      <c r="H335" s="4">
        <v>1184.99</v>
      </c>
      <c r="I335" s="4">
        <v>1154.3399999999999</v>
      </c>
      <c r="J335" s="7">
        <v>2.8000000000000001E-2</v>
      </c>
      <c r="K335" s="4">
        <v>5</v>
      </c>
      <c r="L335" s="4">
        <f>(Calculations!I335*Calculations!K335*(1-Calculations!J335))</f>
        <v>5610.0923999999995</v>
      </c>
      <c r="M335" s="4">
        <f t="shared" si="16"/>
        <v>5924.95</v>
      </c>
      <c r="N335" s="4">
        <f>(L335-Calculations!M335)</f>
        <v>-314.85760000000028</v>
      </c>
      <c r="O335" s="10">
        <f t="shared" si="17"/>
        <v>-5.6123424990290767</v>
      </c>
    </row>
    <row r="336" spans="1:15" x14ac:dyDescent="0.45">
      <c r="A336" t="s">
        <v>348</v>
      </c>
      <c r="B336" s="32">
        <v>45774</v>
      </c>
      <c r="C336" s="32">
        <v>45804</v>
      </c>
      <c r="D336" s="28" t="str">
        <f t="shared" si="15"/>
        <v>QUARTER 2</v>
      </c>
      <c r="E336" s="5" t="s">
        <v>722</v>
      </c>
      <c r="F336" s="5" t="s">
        <v>730</v>
      </c>
      <c r="G336" t="s">
        <v>1068</v>
      </c>
      <c r="H336" s="4">
        <v>481.32</v>
      </c>
      <c r="I336" s="4">
        <v>1135.99</v>
      </c>
      <c r="J336" s="7">
        <v>0.14499999999999999</v>
      </c>
      <c r="K336" s="4">
        <v>5</v>
      </c>
      <c r="L336" s="4">
        <f>(Calculations!I336*Calculations!K336*(1-Calculations!J336))</f>
        <v>4856.35725</v>
      </c>
      <c r="M336" s="4">
        <f t="shared" si="16"/>
        <v>2406.6</v>
      </c>
      <c r="N336" s="4">
        <f>(L336-Calculations!M336)</f>
        <v>2449.7572500000001</v>
      </c>
      <c r="O336" s="10">
        <f t="shared" si="17"/>
        <v>50.444337677175625</v>
      </c>
    </row>
    <row r="337" spans="1:15" x14ac:dyDescent="0.45">
      <c r="A337" t="s">
        <v>349</v>
      </c>
      <c r="B337" s="32">
        <v>45391</v>
      </c>
      <c r="C337" s="32">
        <v>45400</v>
      </c>
      <c r="D337" s="28" t="str">
        <f t="shared" si="15"/>
        <v>QUARTER 2</v>
      </c>
      <c r="E337" s="5" t="s">
        <v>718</v>
      </c>
      <c r="F337" s="5" t="s">
        <v>728</v>
      </c>
      <c r="G337" t="s">
        <v>1069</v>
      </c>
      <c r="H337" s="4">
        <v>1288.8499999999999</v>
      </c>
      <c r="I337" s="4">
        <v>2751.84</v>
      </c>
      <c r="J337" s="7">
        <v>0.158</v>
      </c>
      <c r="K337" s="4">
        <v>7</v>
      </c>
      <c r="L337" s="4">
        <f>(Calculations!I337*Calculations!K337*(1-Calculations!J337))</f>
        <v>16219.34496</v>
      </c>
      <c r="M337" s="4">
        <f t="shared" si="16"/>
        <v>9021.9499999999989</v>
      </c>
      <c r="N337" s="4">
        <f>(L337-Calculations!M337)</f>
        <v>7197.3949600000014</v>
      </c>
      <c r="O337" s="10">
        <f t="shared" si="17"/>
        <v>44.37537383753876</v>
      </c>
    </row>
    <row r="338" spans="1:15" x14ac:dyDescent="0.45">
      <c r="A338" t="s">
        <v>350</v>
      </c>
      <c r="B338" s="32">
        <v>45484</v>
      </c>
      <c r="C338" s="32">
        <v>45504</v>
      </c>
      <c r="D338" s="28" t="str">
        <f t="shared" si="15"/>
        <v>QUARTER 3</v>
      </c>
      <c r="E338" s="5" t="s">
        <v>715</v>
      </c>
      <c r="F338" s="5" t="s">
        <v>730</v>
      </c>
      <c r="G338" t="s">
        <v>1070</v>
      </c>
      <c r="H338" s="4">
        <v>647.26</v>
      </c>
      <c r="I338" s="4">
        <v>1374.72</v>
      </c>
      <c r="J338" s="7">
        <v>6.6000000000000003E-2</v>
      </c>
      <c r="K338" s="4">
        <v>22</v>
      </c>
      <c r="L338" s="4">
        <f>(Calculations!I338*Calculations!K338*(1-Calculations!J338))</f>
        <v>28247.74656</v>
      </c>
      <c r="M338" s="4">
        <f t="shared" si="16"/>
        <v>14239.72</v>
      </c>
      <c r="N338" s="4">
        <f>(L338-Calculations!M338)</f>
        <v>14008.02656</v>
      </c>
      <c r="O338" s="10">
        <f t="shared" si="17"/>
        <v>49.589890401508903</v>
      </c>
    </row>
    <row r="339" spans="1:15" x14ac:dyDescent="0.45">
      <c r="A339" t="s">
        <v>351</v>
      </c>
      <c r="B339" s="32">
        <v>45340</v>
      </c>
      <c r="C339" s="32">
        <v>45354</v>
      </c>
      <c r="D339" s="28" t="str">
        <f t="shared" si="15"/>
        <v>QUARTER 1</v>
      </c>
      <c r="E339" s="5" t="s">
        <v>720</v>
      </c>
      <c r="F339" s="5" t="s">
        <v>728</v>
      </c>
      <c r="G339" t="s">
        <v>1071</v>
      </c>
      <c r="H339" s="4">
        <v>624.23</v>
      </c>
      <c r="I339" s="4">
        <v>1318.37</v>
      </c>
      <c r="J339" s="7">
        <v>0.21</v>
      </c>
      <c r="K339" s="4">
        <v>37</v>
      </c>
      <c r="L339" s="4">
        <f>(Calculations!I339*Calculations!K339*(1-Calculations!J339))</f>
        <v>38535.955099999999</v>
      </c>
      <c r="M339" s="4">
        <f t="shared" si="16"/>
        <v>23096.510000000002</v>
      </c>
      <c r="N339" s="4">
        <f>(L339-Calculations!M339)</f>
        <v>15439.445099999997</v>
      </c>
      <c r="O339" s="10">
        <f t="shared" si="17"/>
        <v>40.06503811812879</v>
      </c>
    </row>
    <row r="340" spans="1:15" x14ac:dyDescent="0.45">
      <c r="A340" t="s">
        <v>352</v>
      </c>
      <c r="B340" s="32">
        <v>45132</v>
      </c>
      <c r="C340" s="32">
        <v>45148</v>
      </c>
      <c r="D340" s="28" t="str">
        <f t="shared" si="15"/>
        <v>QUARTER 3</v>
      </c>
      <c r="E340" s="5" t="s">
        <v>714</v>
      </c>
      <c r="F340" s="5" t="s">
        <v>733</v>
      </c>
      <c r="G340" t="s">
        <v>1072</v>
      </c>
      <c r="H340" s="4">
        <v>506.83</v>
      </c>
      <c r="I340" s="4">
        <v>441.74</v>
      </c>
      <c r="J340" s="7">
        <v>0.24</v>
      </c>
      <c r="K340" s="4">
        <v>9</v>
      </c>
      <c r="L340" s="4">
        <f>(Calculations!I340*Calculations!K340*(1-Calculations!J340))</f>
        <v>3021.5016000000001</v>
      </c>
      <c r="M340" s="4">
        <f t="shared" si="16"/>
        <v>4561.47</v>
      </c>
      <c r="N340" s="4">
        <f>(L340-Calculations!M340)</f>
        <v>-1539.9684000000002</v>
      </c>
      <c r="O340" s="10">
        <f t="shared" si="17"/>
        <v>-50.966989393618064</v>
      </c>
    </row>
    <row r="341" spans="1:15" x14ac:dyDescent="0.45">
      <c r="A341" t="s">
        <v>353</v>
      </c>
      <c r="B341" s="32">
        <v>45121</v>
      </c>
      <c r="C341" s="32">
        <v>45128</v>
      </c>
      <c r="D341" s="28" t="str">
        <f t="shared" si="15"/>
        <v>QUARTER 3</v>
      </c>
      <c r="E341" s="26" t="s">
        <v>713</v>
      </c>
      <c r="F341" s="5" t="s">
        <v>732</v>
      </c>
      <c r="G341" t="s">
        <v>1073</v>
      </c>
      <c r="H341" s="4">
        <v>620.74</v>
      </c>
      <c r="I341" s="4">
        <v>1330.07</v>
      </c>
      <c r="J341" s="7">
        <v>0.29899999999999999</v>
      </c>
      <c r="K341" s="4">
        <v>28</v>
      </c>
      <c r="L341" s="4">
        <f>(Calculations!I341*Calculations!K341*(1-Calculations!J341))</f>
        <v>26106.613960000002</v>
      </c>
      <c r="M341" s="4">
        <f t="shared" si="16"/>
        <v>17380.72</v>
      </c>
      <c r="N341" s="4">
        <f>(L341-Calculations!M341)</f>
        <v>8725.8939600000012</v>
      </c>
      <c r="O341" s="10">
        <f t="shared" si="17"/>
        <v>33.424073965967516</v>
      </c>
    </row>
    <row r="342" spans="1:15" x14ac:dyDescent="0.45">
      <c r="A342" t="s">
        <v>354</v>
      </c>
      <c r="B342" s="32">
        <v>45131</v>
      </c>
      <c r="C342" s="32">
        <v>45157</v>
      </c>
      <c r="D342" s="28" t="str">
        <f t="shared" si="15"/>
        <v>QUARTER 3</v>
      </c>
      <c r="E342" s="5" t="s">
        <v>724</v>
      </c>
      <c r="F342" s="5" t="s">
        <v>733</v>
      </c>
      <c r="G342" t="s">
        <v>1074</v>
      </c>
      <c r="H342" s="4">
        <v>661.45</v>
      </c>
      <c r="I342" s="4">
        <v>1634.86</v>
      </c>
      <c r="J342" s="7">
        <v>0.56499999999999995</v>
      </c>
      <c r="K342" s="4">
        <v>24</v>
      </c>
      <c r="L342" s="4">
        <f>(Calculations!I342*Calculations!K342*(1-Calculations!J342))</f>
        <v>17067.938400000003</v>
      </c>
      <c r="M342" s="4">
        <f t="shared" si="16"/>
        <v>15874.800000000001</v>
      </c>
      <c r="N342" s="4">
        <f>(L342-Calculations!M342)</f>
        <v>1193.1384000000016</v>
      </c>
      <c r="O342" s="10">
        <f t="shared" si="17"/>
        <v>6.9905244092045793</v>
      </c>
    </row>
    <row r="343" spans="1:15" x14ac:dyDescent="0.45">
      <c r="A343" t="s">
        <v>355</v>
      </c>
      <c r="B343" s="33">
        <v>45027</v>
      </c>
      <c r="C343" s="35">
        <v>45029</v>
      </c>
      <c r="D343" s="28" t="str">
        <f t="shared" si="15"/>
        <v>QUARTER 2</v>
      </c>
      <c r="E343" s="5" t="s">
        <v>715</v>
      </c>
      <c r="F343" s="5" t="s">
        <v>729</v>
      </c>
      <c r="G343" t="s">
        <v>1075</v>
      </c>
      <c r="H343" s="4">
        <v>32.1</v>
      </c>
      <c r="I343" s="4">
        <v>70.599999999999994</v>
      </c>
      <c r="J343" s="7">
        <v>0.28199999999999997</v>
      </c>
      <c r="K343" s="4">
        <v>22</v>
      </c>
      <c r="L343" s="4">
        <f>(Calculations!I343*Calculations!K343*(1-Calculations!J343))</f>
        <v>1115.1975999999997</v>
      </c>
      <c r="M343" s="4">
        <f t="shared" si="16"/>
        <v>706.2</v>
      </c>
      <c r="N343" s="4">
        <f>(L343-Calculations!M343)</f>
        <v>408.99759999999969</v>
      </c>
      <c r="O343" s="10">
        <f t="shared" si="17"/>
        <v>36.674899587301816</v>
      </c>
    </row>
    <row r="344" spans="1:15" x14ac:dyDescent="0.45">
      <c r="A344" t="s">
        <v>356</v>
      </c>
      <c r="B344" s="32">
        <v>45594</v>
      </c>
      <c r="C344" s="32">
        <v>45600</v>
      </c>
      <c r="D344" s="28" t="str">
        <f t="shared" si="15"/>
        <v>QUARTER 4</v>
      </c>
      <c r="E344" s="5" t="s">
        <v>724</v>
      </c>
      <c r="F344" s="5" t="s">
        <v>728</v>
      </c>
      <c r="G344" t="s">
        <v>1076</v>
      </c>
      <c r="H344" s="4">
        <v>805.81</v>
      </c>
      <c r="I344" s="4">
        <v>1823.04</v>
      </c>
      <c r="J344" s="7">
        <v>0</v>
      </c>
      <c r="K344" s="4">
        <v>11</v>
      </c>
      <c r="L344" s="4">
        <f>(Calculations!I344*Calculations!K344*(1-Calculations!J344))</f>
        <v>20053.439999999999</v>
      </c>
      <c r="M344" s="4">
        <f t="shared" si="16"/>
        <v>8863.91</v>
      </c>
      <c r="N344" s="4">
        <f>(L344-Calculations!M344)</f>
        <v>11189.529999999999</v>
      </c>
      <c r="O344" s="10">
        <f t="shared" si="17"/>
        <v>55.798556257679479</v>
      </c>
    </row>
    <row r="345" spans="1:15" x14ac:dyDescent="0.45">
      <c r="A345" t="s">
        <v>357</v>
      </c>
      <c r="B345" s="32">
        <v>45339</v>
      </c>
      <c r="C345" s="32">
        <v>45355</v>
      </c>
      <c r="D345" s="28" t="str">
        <f t="shared" si="15"/>
        <v>QUARTER 1</v>
      </c>
      <c r="E345" s="5" t="s">
        <v>721</v>
      </c>
      <c r="F345" s="5" t="s">
        <v>730</v>
      </c>
      <c r="G345" t="s">
        <v>1077</v>
      </c>
      <c r="H345" s="4">
        <v>1231.8</v>
      </c>
      <c r="I345" s="4">
        <v>2015.99</v>
      </c>
      <c r="J345" s="7">
        <v>0.26100000000000001</v>
      </c>
      <c r="K345" s="4">
        <v>6</v>
      </c>
      <c r="L345" s="4">
        <f>(Calculations!I345*Calculations!K345*(1-Calculations!J345))</f>
        <v>8938.8996600000009</v>
      </c>
      <c r="M345" s="4">
        <f t="shared" si="16"/>
        <v>7390.7999999999993</v>
      </c>
      <c r="N345" s="4">
        <f>(L345-Calculations!M345)</f>
        <v>1548.0996600000017</v>
      </c>
      <c r="O345" s="10">
        <f t="shared" si="17"/>
        <v>17.318682599464392</v>
      </c>
    </row>
    <row r="346" spans="1:15" x14ac:dyDescent="0.45">
      <c r="A346" t="s">
        <v>358</v>
      </c>
      <c r="B346" s="33">
        <v>45485</v>
      </c>
      <c r="C346" s="35">
        <v>45486</v>
      </c>
      <c r="D346" s="28" t="str">
        <f t="shared" si="15"/>
        <v>QUARTER 3</v>
      </c>
      <c r="E346" s="5" t="s">
        <v>721</v>
      </c>
      <c r="F346" s="5" t="s">
        <v>729</v>
      </c>
      <c r="G346" t="s">
        <v>1078</v>
      </c>
      <c r="H346" s="4">
        <v>105.13</v>
      </c>
      <c r="I346" s="4">
        <v>244.13</v>
      </c>
      <c r="J346" s="7">
        <v>7.0999999999999994E-2</v>
      </c>
      <c r="K346" s="4">
        <v>14</v>
      </c>
      <c r="L346" s="4">
        <f>(Calculations!I346*Calculations!K346*(1-Calculations!J346))</f>
        <v>3175.1547799999998</v>
      </c>
      <c r="M346" s="4">
        <f t="shared" si="16"/>
        <v>1471.82</v>
      </c>
      <c r="N346" s="4">
        <f>(L346-Calculations!M346)</f>
        <v>1703.3347799999999</v>
      </c>
      <c r="O346" s="10">
        <f t="shared" si="17"/>
        <v>53.645724319618836</v>
      </c>
    </row>
    <row r="347" spans="1:15" x14ac:dyDescent="0.45">
      <c r="A347" t="s">
        <v>359</v>
      </c>
      <c r="B347" s="32">
        <v>45261</v>
      </c>
      <c r="C347" s="32">
        <v>45278</v>
      </c>
      <c r="D347" s="28" t="str">
        <f t="shared" si="15"/>
        <v>QUARTER 4</v>
      </c>
      <c r="E347" s="5" t="s">
        <v>725</v>
      </c>
      <c r="F347" s="5" t="s">
        <v>731</v>
      </c>
      <c r="G347" t="s">
        <v>1079</v>
      </c>
      <c r="H347" s="4">
        <v>1495.79</v>
      </c>
      <c r="I347" s="4">
        <v>2783.12</v>
      </c>
      <c r="J347" s="7">
        <v>0.02</v>
      </c>
      <c r="K347" s="4">
        <v>5</v>
      </c>
      <c r="L347" s="4">
        <f>(Calculations!I347*Calculations!K347*(1-Calculations!J347))</f>
        <v>13637.287999999999</v>
      </c>
      <c r="M347" s="4">
        <f t="shared" si="16"/>
        <v>7478.95</v>
      </c>
      <c r="N347" s="4">
        <f>(L347-Calculations!M347)</f>
        <v>6158.3379999999988</v>
      </c>
      <c r="O347" s="10">
        <f t="shared" si="17"/>
        <v>45.158084217331186</v>
      </c>
    </row>
    <row r="348" spans="1:15" x14ac:dyDescent="0.45">
      <c r="A348" t="s">
        <v>360</v>
      </c>
      <c r="B348" s="32">
        <v>45498</v>
      </c>
      <c r="C348" s="32">
        <v>45506</v>
      </c>
      <c r="D348" s="28" t="str">
        <f t="shared" si="15"/>
        <v>QUARTER 3</v>
      </c>
      <c r="E348" s="5" t="s">
        <v>713</v>
      </c>
      <c r="F348" s="5" t="s">
        <v>733</v>
      </c>
      <c r="G348" t="s">
        <v>1080</v>
      </c>
      <c r="H348" s="4">
        <v>986.81</v>
      </c>
      <c r="I348" s="4">
        <v>2050.31</v>
      </c>
      <c r="J348" s="7">
        <v>0.10299999999999999</v>
      </c>
      <c r="K348" s="4">
        <v>43</v>
      </c>
      <c r="L348" s="4">
        <f>(Calculations!I348*Calculations!K348*(1-Calculations!J348))</f>
        <v>79082.507010000001</v>
      </c>
      <c r="M348" s="4">
        <f t="shared" si="16"/>
        <v>42432.829999999994</v>
      </c>
      <c r="N348" s="4">
        <f>(L348-Calculations!M348)</f>
        <v>36649.677010000007</v>
      </c>
      <c r="O348" s="10">
        <f t="shared" si="17"/>
        <v>46.34359531035814</v>
      </c>
    </row>
    <row r="349" spans="1:15" x14ac:dyDescent="0.45">
      <c r="A349" t="s">
        <v>361</v>
      </c>
      <c r="B349" s="32">
        <v>45050</v>
      </c>
      <c r="C349" s="32">
        <v>45062</v>
      </c>
      <c r="D349" s="28" t="str">
        <f t="shared" si="15"/>
        <v>QUARTER 2</v>
      </c>
      <c r="E349" s="5" t="s">
        <v>713</v>
      </c>
      <c r="F349" s="5" t="s">
        <v>730</v>
      </c>
      <c r="G349" t="s">
        <v>1081</v>
      </c>
      <c r="H349" s="4">
        <v>77.739999999999995</v>
      </c>
      <c r="I349" s="4">
        <v>147.12</v>
      </c>
      <c r="J349" s="7">
        <v>0</v>
      </c>
      <c r="K349" s="4">
        <v>15</v>
      </c>
      <c r="L349" s="4">
        <f>(Calculations!I349*Calculations!K349*(1-Calculations!J349))</f>
        <v>2206.8000000000002</v>
      </c>
      <c r="M349" s="4">
        <f t="shared" si="16"/>
        <v>1166.0999999999999</v>
      </c>
      <c r="N349" s="4">
        <f>(L349-Calculations!M349)</f>
        <v>1040.7000000000003</v>
      </c>
      <c r="O349" s="10">
        <f t="shared" si="17"/>
        <v>47.158781946710178</v>
      </c>
    </row>
    <row r="350" spans="1:15" x14ac:dyDescent="0.45">
      <c r="A350" t="s">
        <v>362</v>
      </c>
      <c r="B350" s="32">
        <v>45281</v>
      </c>
      <c r="C350" s="32">
        <v>45297</v>
      </c>
      <c r="D350" s="28" t="str">
        <f t="shared" si="15"/>
        <v>QUARTER 4</v>
      </c>
      <c r="E350" s="5" t="s">
        <v>723</v>
      </c>
      <c r="F350" s="5" t="s">
        <v>727</v>
      </c>
      <c r="G350" t="s">
        <v>1082</v>
      </c>
      <c r="H350" s="4">
        <v>932.61</v>
      </c>
      <c r="I350" s="4">
        <v>1982.98</v>
      </c>
      <c r="J350" s="7">
        <v>0.14399999999999999</v>
      </c>
      <c r="K350" s="4">
        <v>16</v>
      </c>
      <c r="L350" s="4">
        <f>(Calculations!I350*Calculations!K350*(1-Calculations!J350))</f>
        <v>27158.894079999998</v>
      </c>
      <c r="M350" s="4">
        <f t="shared" si="16"/>
        <v>14921.76</v>
      </c>
      <c r="N350" s="4">
        <f>(L350-Calculations!M350)</f>
        <v>12237.134079999998</v>
      </c>
      <c r="O350" s="10">
        <f t="shared" si="17"/>
        <v>45.057556629345633</v>
      </c>
    </row>
    <row r="351" spans="1:15" x14ac:dyDescent="0.45">
      <c r="A351" t="s">
        <v>363</v>
      </c>
      <c r="B351" s="32">
        <v>45825</v>
      </c>
      <c r="C351" s="32">
        <v>45843</v>
      </c>
      <c r="D351" s="28" t="str">
        <f t="shared" si="15"/>
        <v>QUARTER 2</v>
      </c>
      <c r="E351" s="5" t="s">
        <v>716</v>
      </c>
      <c r="F351" s="5" t="s">
        <v>731</v>
      </c>
      <c r="G351" t="s">
        <v>1083</v>
      </c>
      <c r="H351" s="4">
        <v>982.93</v>
      </c>
      <c r="I351" s="4">
        <v>2299.3000000000002</v>
      </c>
      <c r="J351" s="7">
        <v>0.113</v>
      </c>
      <c r="K351" s="4">
        <v>6</v>
      </c>
      <c r="L351" s="4">
        <f>(Calculations!I351*Calculations!K351*(1-Calculations!J351))</f>
        <v>12236.874600000001</v>
      </c>
      <c r="M351" s="4">
        <f t="shared" si="16"/>
        <v>5897.58</v>
      </c>
      <c r="N351" s="4">
        <f>(L351-Calculations!M351)</f>
        <v>6339.2946000000011</v>
      </c>
      <c r="O351" s="10">
        <f t="shared" si="17"/>
        <v>51.804850562087154</v>
      </c>
    </row>
    <row r="352" spans="1:15" x14ac:dyDescent="0.45">
      <c r="A352" t="s">
        <v>364</v>
      </c>
      <c r="B352" s="32">
        <v>44980</v>
      </c>
      <c r="C352" s="32">
        <v>44993</v>
      </c>
      <c r="D352" s="28" t="str">
        <f t="shared" si="15"/>
        <v>QUARTER 1</v>
      </c>
      <c r="E352" s="5" t="s">
        <v>712</v>
      </c>
      <c r="F352" s="5" t="s">
        <v>728</v>
      </c>
      <c r="G352" t="s">
        <v>1084</v>
      </c>
      <c r="H352" s="4">
        <v>307.37</v>
      </c>
      <c r="I352" s="4">
        <v>462.61</v>
      </c>
      <c r="J352" s="7">
        <v>0.188</v>
      </c>
      <c r="K352" s="4">
        <v>11</v>
      </c>
      <c r="L352" s="4">
        <f>(Calculations!I352*Calculations!K352*(1-Calculations!J352))</f>
        <v>4132.0325200000007</v>
      </c>
      <c r="M352" s="4">
        <f t="shared" si="16"/>
        <v>3381.07</v>
      </c>
      <c r="N352" s="4">
        <f>(L352-Calculations!M352)</f>
        <v>750.9625200000005</v>
      </c>
      <c r="O352" s="10">
        <f t="shared" si="17"/>
        <v>18.17416770959974</v>
      </c>
    </row>
    <row r="353" spans="1:15" x14ac:dyDescent="0.45">
      <c r="A353" t="s">
        <v>365</v>
      </c>
      <c r="B353" s="32">
        <v>45262</v>
      </c>
      <c r="C353" s="32">
        <v>45276</v>
      </c>
      <c r="D353" s="28" t="str">
        <f t="shared" si="15"/>
        <v>QUARTER 4</v>
      </c>
      <c r="E353" s="5" t="s">
        <v>725</v>
      </c>
      <c r="F353" s="5" t="s">
        <v>732</v>
      </c>
      <c r="G353" t="s">
        <v>1085</v>
      </c>
      <c r="H353" s="4">
        <v>879.08</v>
      </c>
      <c r="I353" s="4">
        <v>1093.3900000000001</v>
      </c>
      <c r="J353" s="7">
        <v>0.113</v>
      </c>
      <c r="K353" s="4">
        <v>17</v>
      </c>
      <c r="L353" s="4">
        <f>(Calculations!I353*Calculations!K353*(1-Calculations!J353))</f>
        <v>16487.22781</v>
      </c>
      <c r="M353" s="4">
        <f t="shared" si="16"/>
        <v>14944.36</v>
      </c>
      <c r="N353" s="4">
        <f>(L353-Calculations!M353)</f>
        <v>1542.8678099999997</v>
      </c>
      <c r="O353" s="10">
        <f t="shared" si="17"/>
        <v>9.3579577341935192</v>
      </c>
    </row>
    <row r="354" spans="1:15" x14ac:dyDescent="0.45">
      <c r="A354" t="s">
        <v>366</v>
      </c>
      <c r="B354" s="32">
        <v>45121</v>
      </c>
      <c r="C354" s="32">
        <v>45121</v>
      </c>
      <c r="D354" s="28" t="str">
        <f t="shared" si="15"/>
        <v>QUARTER 3</v>
      </c>
      <c r="E354" s="5" t="s">
        <v>714</v>
      </c>
      <c r="F354" s="5" t="s">
        <v>733</v>
      </c>
      <c r="G354" t="s">
        <v>1086</v>
      </c>
      <c r="H354" s="4">
        <v>956.38</v>
      </c>
      <c r="I354" s="4">
        <v>1454.22</v>
      </c>
      <c r="J354" s="7">
        <v>3.9E-2</v>
      </c>
      <c r="K354" s="4">
        <v>19</v>
      </c>
      <c r="L354" s="4">
        <f>(Calculations!I354*Calculations!K354*(1-Calculations!J354))</f>
        <v>26552.60298</v>
      </c>
      <c r="M354" s="4">
        <f t="shared" si="16"/>
        <v>18171.22</v>
      </c>
      <c r="N354" s="4">
        <f>(L354-Calculations!M354)</f>
        <v>8381.3829799999985</v>
      </c>
      <c r="O354" s="10">
        <f t="shared" si="17"/>
        <v>31.565202802576604</v>
      </c>
    </row>
    <row r="355" spans="1:15" x14ac:dyDescent="0.45">
      <c r="A355" t="s">
        <v>367</v>
      </c>
      <c r="B355" s="32">
        <v>45512</v>
      </c>
      <c r="C355" s="32">
        <v>45524</v>
      </c>
      <c r="D355" s="28" t="str">
        <f t="shared" si="15"/>
        <v>QUARTER 3</v>
      </c>
      <c r="E355" s="5" t="s">
        <v>722</v>
      </c>
      <c r="F355" s="5" t="s">
        <v>729</v>
      </c>
      <c r="G355" t="s">
        <v>1087</v>
      </c>
      <c r="H355" s="4">
        <v>1233.3599999999999</v>
      </c>
      <c r="I355" s="4">
        <v>2120.4</v>
      </c>
      <c r="J355" s="7">
        <v>0.17899999999999999</v>
      </c>
      <c r="K355" s="4">
        <v>20</v>
      </c>
      <c r="L355" s="4">
        <f>(Calculations!I355*Calculations!K355*(1-Calculations!J355))</f>
        <v>34816.968000000001</v>
      </c>
      <c r="M355" s="4">
        <f t="shared" si="16"/>
        <v>24667.199999999997</v>
      </c>
      <c r="N355" s="4">
        <f>(L355-Calculations!M355)</f>
        <v>10149.768000000004</v>
      </c>
      <c r="O355" s="10">
        <f t="shared" si="17"/>
        <v>29.151785991244278</v>
      </c>
    </row>
    <row r="356" spans="1:15" x14ac:dyDescent="0.45">
      <c r="A356" t="s">
        <v>368</v>
      </c>
      <c r="B356" s="32">
        <v>45603</v>
      </c>
      <c r="C356" s="32">
        <v>45622</v>
      </c>
      <c r="D356" s="28" t="str">
        <f t="shared" si="15"/>
        <v>QUARTER 4</v>
      </c>
      <c r="E356" s="5" t="s">
        <v>713</v>
      </c>
      <c r="F356" s="5" t="s">
        <v>728</v>
      </c>
      <c r="G356" t="s">
        <v>1088</v>
      </c>
      <c r="H356" s="4">
        <v>55.35</v>
      </c>
      <c r="I356" s="4">
        <v>128.68</v>
      </c>
      <c r="J356" s="7">
        <v>0.128</v>
      </c>
      <c r="K356" s="4">
        <v>10</v>
      </c>
      <c r="L356" s="4">
        <f>(Calculations!I356*Calculations!K356*(1-Calculations!J356))</f>
        <v>1122.0896000000002</v>
      </c>
      <c r="M356" s="4">
        <f t="shared" si="16"/>
        <v>553.5</v>
      </c>
      <c r="N356" s="4">
        <f>(L356-Calculations!M356)</f>
        <v>568.58960000000025</v>
      </c>
      <c r="O356" s="10">
        <f t="shared" si="17"/>
        <v>50.67238837255065</v>
      </c>
    </row>
    <row r="357" spans="1:15" x14ac:dyDescent="0.45">
      <c r="A357" t="s">
        <v>369</v>
      </c>
      <c r="B357" s="32">
        <v>45292</v>
      </c>
      <c r="C357" s="32">
        <v>45318</v>
      </c>
      <c r="D357" s="28" t="str">
        <f t="shared" si="15"/>
        <v>QUARTER 1</v>
      </c>
      <c r="E357" s="5" t="s">
        <v>726</v>
      </c>
      <c r="F357" s="5" t="s">
        <v>733</v>
      </c>
      <c r="G357" t="s">
        <v>1089</v>
      </c>
      <c r="H357" s="4">
        <v>657.45</v>
      </c>
      <c r="I357" s="4">
        <v>1325.96</v>
      </c>
      <c r="J357" s="7">
        <v>0.16700000000000001</v>
      </c>
      <c r="K357" s="4">
        <v>21</v>
      </c>
      <c r="L357" s="4">
        <f>(Calculations!I357*Calculations!K357*(1-Calculations!J357))</f>
        <v>23195.01828</v>
      </c>
      <c r="M357" s="4">
        <f t="shared" si="16"/>
        <v>13806.45</v>
      </c>
      <c r="N357" s="4">
        <f>(L357-Calculations!M357)</f>
        <v>9388.5682799999995</v>
      </c>
      <c r="O357" s="10">
        <f t="shared" si="17"/>
        <v>40.47665824904881</v>
      </c>
    </row>
    <row r="358" spans="1:15" x14ac:dyDescent="0.45">
      <c r="A358" t="s">
        <v>370</v>
      </c>
      <c r="B358" s="32">
        <v>45883</v>
      </c>
      <c r="C358" s="32">
        <v>45911</v>
      </c>
      <c r="D358" s="28" t="str">
        <f t="shared" si="15"/>
        <v>QUARTER 3</v>
      </c>
      <c r="E358" s="5" t="s">
        <v>721</v>
      </c>
      <c r="F358" s="5" t="s">
        <v>728</v>
      </c>
      <c r="G358" t="s">
        <v>1090</v>
      </c>
      <c r="H358" s="4">
        <v>1203.02</v>
      </c>
      <c r="I358" s="4">
        <v>2439.33</v>
      </c>
      <c r="J358" s="7">
        <v>0</v>
      </c>
      <c r="K358" s="4">
        <v>18</v>
      </c>
      <c r="L358" s="4">
        <f>(Calculations!I358*Calculations!K358*(1-Calculations!J358))</f>
        <v>43907.94</v>
      </c>
      <c r="M358" s="4">
        <f t="shared" si="16"/>
        <v>21654.36</v>
      </c>
      <c r="N358" s="4">
        <f>(L358-Calculations!M358)</f>
        <v>22253.58</v>
      </c>
      <c r="O358" s="10">
        <f t="shared" si="17"/>
        <v>50.682359500354615</v>
      </c>
    </row>
    <row r="359" spans="1:15" x14ac:dyDescent="0.45">
      <c r="A359" t="s">
        <v>371</v>
      </c>
      <c r="B359" s="32">
        <v>45385</v>
      </c>
      <c r="C359" s="32">
        <v>45403</v>
      </c>
      <c r="D359" s="28" t="str">
        <f t="shared" si="15"/>
        <v>QUARTER 2</v>
      </c>
      <c r="E359" s="5" t="s">
        <v>717</v>
      </c>
      <c r="F359" s="5" t="s">
        <v>729</v>
      </c>
      <c r="G359" t="s">
        <v>1091</v>
      </c>
      <c r="H359" s="4">
        <v>1176.69</v>
      </c>
      <c r="I359" s="4">
        <v>2201.54</v>
      </c>
      <c r="J359" s="7">
        <v>0.17</v>
      </c>
      <c r="K359" s="4">
        <v>27</v>
      </c>
      <c r="L359" s="4">
        <f>(Calculations!I359*Calculations!K359*(1-Calculations!J359))</f>
        <v>49336.511399999996</v>
      </c>
      <c r="M359" s="4">
        <f t="shared" si="16"/>
        <v>31770.63</v>
      </c>
      <c r="N359" s="4">
        <f>(L359-Calculations!M359)</f>
        <v>17565.881399999995</v>
      </c>
      <c r="O359" s="10">
        <f t="shared" si="17"/>
        <v>35.604222717701106</v>
      </c>
    </row>
    <row r="360" spans="1:15" x14ac:dyDescent="0.45">
      <c r="A360" t="s">
        <v>372</v>
      </c>
      <c r="B360" s="32">
        <v>45621</v>
      </c>
      <c r="C360" s="32">
        <v>45633</v>
      </c>
      <c r="D360" s="28" t="str">
        <f t="shared" si="15"/>
        <v>QUARTER 4</v>
      </c>
      <c r="E360" s="5" t="s">
        <v>720</v>
      </c>
      <c r="F360" s="5" t="s">
        <v>733</v>
      </c>
      <c r="G360" t="s">
        <v>1092</v>
      </c>
      <c r="H360" s="4">
        <v>769.9</v>
      </c>
      <c r="I360" s="4">
        <v>814.36</v>
      </c>
      <c r="J360" s="7">
        <v>0</v>
      </c>
      <c r="K360" s="4">
        <v>5</v>
      </c>
      <c r="L360" s="4">
        <f>(Calculations!I360*Calculations!K360*(1-Calculations!J360))</f>
        <v>4071.8</v>
      </c>
      <c r="M360" s="4">
        <f t="shared" si="16"/>
        <v>3849.5</v>
      </c>
      <c r="N360" s="4">
        <f>(L360-Calculations!M360)</f>
        <v>222.30000000000018</v>
      </c>
      <c r="O360" s="10">
        <f t="shared" si="17"/>
        <v>5.4595019401738831</v>
      </c>
    </row>
    <row r="361" spans="1:15" x14ac:dyDescent="0.45">
      <c r="A361" t="s">
        <v>373</v>
      </c>
      <c r="B361" s="32">
        <v>45309</v>
      </c>
      <c r="C361" s="32">
        <v>45325</v>
      </c>
      <c r="D361" s="28" t="str">
        <f t="shared" si="15"/>
        <v>QUARTER 1</v>
      </c>
      <c r="E361" s="5" t="s">
        <v>716</v>
      </c>
      <c r="F361" s="5" t="s">
        <v>728</v>
      </c>
      <c r="G361" t="s">
        <v>1093</v>
      </c>
      <c r="H361" s="4">
        <v>666.23</v>
      </c>
      <c r="I361" s="4">
        <v>1382.91</v>
      </c>
      <c r="J361" s="7">
        <v>0.17599999999999999</v>
      </c>
      <c r="K361" s="4">
        <v>13</v>
      </c>
      <c r="L361" s="4">
        <f>(Calculations!I361*Calculations!K361*(1-Calculations!J361))</f>
        <v>14813.731920000002</v>
      </c>
      <c r="M361" s="4">
        <f t="shared" si="16"/>
        <v>8660.99</v>
      </c>
      <c r="N361" s="4">
        <f>(L361-Calculations!M361)</f>
        <v>6152.7419200000022</v>
      </c>
      <c r="O361" s="10">
        <f t="shared" si="17"/>
        <v>41.534043907553048</v>
      </c>
    </row>
    <row r="362" spans="1:15" x14ac:dyDescent="0.45">
      <c r="A362" t="s">
        <v>374</v>
      </c>
      <c r="B362" s="32">
        <v>45466</v>
      </c>
      <c r="C362" s="32">
        <v>45468</v>
      </c>
      <c r="D362" s="28" t="str">
        <f t="shared" si="15"/>
        <v>QUARTER 2</v>
      </c>
      <c r="E362" s="5" t="s">
        <v>716</v>
      </c>
      <c r="F362" s="5" t="s">
        <v>733</v>
      </c>
      <c r="G362" t="s">
        <v>1094</v>
      </c>
      <c r="H362" s="4">
        <v>951.44</v>
      </c>
      <c r="I362" s="4">
        <v>1646.43</v>
      </c>
      <c r="J362" s="7">
        <v>0.11</v>
      </c>
      <c r="K362" s="4">
        <v>24</v>
      </c>
      <c r="L362" s="4">
        <f>(Calculations!I362*Calculations!K362*(1-Calculations!J362))</f>
        <v>35167.7448</v>
      </c>
      <c r="M362" s="4">
        <f t="shared" si="16"/>
        <v>22834.560000000001</v>
      </c>
      <c r="N362" s="4">
        <f>(L362-Calculations!M362)</f>
        <v>12333.184799999999</v>
      </c>
      <c r="O362" s="10">
        <f t="shared" si="17"/>
        <v>35.069592520473478</v>
      </c>
    </row>
    <row r="363" spans="1:15" x14ac:dyDescent="0.45">
      <c r="A363" t="s">
        <v>375</v>
      </c>
      <c r="B363" s="32">
        <v>45833</v>
      </c>
      <c r="C363" s="32">
        <v>45848</v>
      </c>
      <c r="D363" s="28" t="str">
        <f t="shared" si="15"/>
        <v>QUARTER 2</v>
      </c>
      <c r="E363" s="5" t="s">
        <v>726</v>
      </c>
      <c r="F363" s="5" t="s">
        <v>730</v>
      </c>
      <c r="G363" t="s">
        <v>1095</v>
      </c>
      <c r="H363" s="4">
        <v>546.83000000000004</v>
      </c>
      <c r="I363" s="4">
        <v>400.84</v>
      </c>
      <c r="J363" s="7">
        <v>7.8E-2</v>
      </c>
      <c r="K363" s="4">
        <v>13</v>
      </c>
      <c r="L363" s="4">
        <f>(Calculations!I363*Calculations!K363*(1-Calculations!J363))</f>
        <v>4804.4682400000002</v>
      </c>
      <c r="M363" s="4">
        <f t="shared" si="16"/>
        <v>7108.7900000000009</v>
      </c>
      <c r="N363" s="4">
        <f>(L363-Calculations!M363)</f>
        <v>-2304.3217600000007</v>
      </c>
      <c r="O363" s="10">
        <f t="shared" si="17"/>
        <v>-47.962056254533607</v>
      </c>
    </row>
    <row r="364" spans="1:15" x14ac:dyDescent="0.45">
      <c r="A364" t="s">
        <v>376</v>
      </c>
      <c r="B364" s="32">
        <v>45108</v>
      </c>
      <c r="C364" s="32">
        <v>45115</v>
      </c>
      <c r="D364" s="28" t="str">
        <f t="shared" si="15"/>
        <v>QUARTER 3</v>
      </c>
      <c r="E364" s="5" t="s">
        <v>720</v>
      </c>
      <c r="F364" s="5" t="s">
        <v>731</v>
      </c>
      <c r="G364" t="s">
        <v>1096</v>
      </c>
      <c r="H364" s="4">
        <v>834.26</v>
      </c>
      <c r="I364" s="4">
        <v>1780.56</v>
      </c>
      <c r="J364" s="7">
        <v>1.4E-2</v>
      </c>
      <c r="K364" s="4">
        <v>47</v>
      </c>
      <c r="L364" s="4">
        <f>(Calculations!I364*Calculations!K364*(1-Calculations!J364))</f>
        <v>82514.711519999997</v>
      </c>
      <c r="M364" s="4">
        <f t="shared" si="16"/>
        <v>39210.22</v>
      </c>
      <c r="N364" s="4">
        <f>(L364-Calculations!M364)</f>
        <v>43304.491519999996</v>
      </c>
      <c r="O364" s="10">
        <f t="shared" si="17"/>
        <v>52.480934274979333</v>
      </c>
    </row>
    <row r="365" spans="1:15" x14ac:dyDescent="0.45">
      <c r="A365" t="s">
        <v>377</v>
      </c>
      <c r="B365" s="32">
        <v>45360</v>
      </c>
      <c r="C365" s="32">
        <v>45377</v>
      </c>
      <c r="D365" s="28" t="str">
        <f t="shared" si="15"/>
        <v>QUARTER 1</v>
      </c>
      <c r="E365" s="5" t="s">
        <v>723</v>
      </c>
      <c r="F365" s="5" t="s">
        <v>732</v>
      </c>
      <c r="G365" t="s">
        <v>1097</v>
      </c>
      <c r="H365" s="4">
        <v>1029.67</v>
      </c>
      <c r="I365" s="4">
        <v>1118.43</v>
      </c>
      <c r="J365" s="7">
        <v>0.27200000000000002</v>
      </c>
      <c r="K365" s="4">
        <v>9</v>
      </c>
      <c r="L365" s="4">
        <f>(Calculations!I365*Calculations!K365*(1-Calculations!J365))</f>
        <v>7327.9533600000004</v>
      </c>
      <c r="M365" s="4">
        <f t="shared" si="16"/>
        <v>9267.0300000000007</v>
      </c>
      <c r="N365" s="4">
        <f>(L365-Calculations!M365)</f>
        <v>-1939.0766400000002</v>
      </c>
      <c r="O365" s="10">
        <f t="shared" si="17"/>
        <v>-26.461367106736063</v>
      </c>
    </row>
    <row r="366" spans="1:15" x14ac:dyDescent="0.45">
      <c r="A366" t="s">
        <v>378</v>
      </c>
      <c r="B366" s="32">
        <v>45082</v>
      </c>
      <c r="C366" s="32">
        <v>45105</v>
      </c>
      <c r="D366" s="28" t="str">
        <f t="shared" si="15"/>
        <v>QUARTER 2</v>
      </c>
      <c r="E366" s="5" t="s">
        <v>723</v>
      </c>
      <c r="F366" s="5" t="s">
        <v>728</v>
      </c>
      <c r="G366" t="s">
        <v>1098</v>
      </c>
      <c r="H366" s="4">
        <v>605.82000000000005</v>
      </c>
      <c r="I366" s="4">
        <v>771.12</v>
      </c>
      <c r="J366" s="7">
        <v>0.13200000000000001</v>
      </c>
      <c r="K366" s="4">
        <v>19</v>
      </c>
      <c r="L366" s="4">
        <f>(Calculations!I366*Calculations!K366*(1-Calculations!J366))</f>
        <v>12717.311040000001</v>
      </c>
      <c r="M366" s="4">
        <f t="shared" si="16"/>
        <v>11510.580000000002</v>
      </c>
      <c r="N366" s="4">
        <f>(L366-Calculations!M366)</f>
        <v>1206.7310399999988</v>
      </c>
      <c r="O366" s="10">
        <f t="shared" si="17"/>
        <v>9.4888851597986772</v>
      </c>
    </row>
    <row r="367" spans="1:15" x14ac:dyDescent="0.45">
      <c r="A367" t="s">
        <v>379</v>
      </c>
      <c r="B367" s="32">
        <v>45737</v>
      </c>
      <c r="C367" s="32">
        <v>45756</v>
      </c>
      <c r="D367" s="28" t="str">
        <f t="shared" si="15"/>
        <v>QUARTER 1</v>
      </c>
      <c r="E367" s="5" t="s">
        <v>718</v>
      </c>
      <c r="F367" s="5" t="s">
        <v>727</v>
      </c>
      <c r="G367" t="s">
        <v>1099</v>
      </c>
      <c r="H367" s="4">
        <v>1055.45</v>
      </c>
      <c r="I367" s="4">
        <v>1210.04</v>
      </c>
      <c r="J367" s="7">
        <v>8.9999999999999993E-3</v>
      </c>
      <c r="K367" s="4">
        <v>18</v>
      </c>
      <c r="L367" s="4">
        <f>(Calculations!I367*Calculations!K367*(1-Calculations!J367))</f>
        <v>21584.693520000001</v>
      </c>
      <c r="M367" s="4">
        <f t="shared" si="16"/>
        <v>18998.100000000002</v>
      </c>
      <c r="N367" s="4">
        <f>(L367-Calculations!M367)</f>
        <v>2586.5935199999985</v>
      </c>
      <c r="O367" s="10">
        <f t="shared" si="17"/>
        <v>11.98346188053727</v>
      </c>
    </row>
    <row r="368" spans="1:15" x14ac:dyDescent="0.45">
      <c r="A368" t="s">
        <v>380</v>
      </c>
      <c r="B368" s="32">
        <v>45445</v>
      </c>
      <c r="C368" s="32">
        <v>45458</v>
      </c>
      <c r="D368" s="28" t="str">
        <f t="shared" si="15"/>
        <v>QUARTER 2</v>
      </c>
      <c r="E368" s="5" t="s">
        <v>719</v>
      </c>
      <c r="F368" s="5" t="s">
        <v>730</v>
      </c>
      <c r="G368" t="s">
        <v>1100</v>
      </c>
      <c r="H368" s="4">
        <v>1295.18</v>
      </c>
      <c r="I368" s="4">
        <v>3024.03</v>
      </c>
      <c r="J368" s="7">
        <v>0.192</v>
      </c>
      <c r="K368" s="4">
        <v>8</v>
      </c>
      <c r="L368" s="4">
        <f>(Calculations!I368*Calculations!K368*(1-Calculations!J368))</f>
        <v>19547.329920000004</v>
      </c>
      <c r="M368" s="4">
        <f t="shared" si="16"/>
        <v>10361.44</v>
      </c>
      <c r="N368" s="4">
        <f>(L368-Calculations!M368)</f>
        <v>9185.8899200000033</v>
      </c>
      <c r="O368" s="10">
        <f t="shared" si="17"/>
        <v>46.993067378483175</v>
      </c>
    </row>
    <row r="369" spans="1:15" x14ac:dyDescent="0.45">
      <c r="A369" t="s">
        <v>381</v>
      </c>
      <c r="B369" s="32">
        <v>45731</v>
      </c>
      <c r="C369" s="32">
        <v>45745</v>
      </c>
      <c r="D369" s="28" t="str">
        <f t="shared" si="15"/>
        <v>QUARTER 1</v>
      </c>
      <c r="E369" s="5" t="s">
        <v>712</v>
      </c>
      <c r="F369" s="5" t="s">
        <v>727</v>
      </c>
      <c r="G369" t="s">
        <v>1101</v>
      </c>
      <c r="H369" s="4">
        <v>935.83</v>
      </c>
      <c r="I369" s="4">
        <v>2303.46</v>
      </c>
      <c r="J369" s="7">
        <v>0.105</v>
      </c>
      <c r="K369" s="4">
        <v>9</v>
      </c>
      <c r="L369" s="4">
        <f>(Calculations!I369*Calculations!K369*(1-Calculations!J369))</f>
        <v>18554.370299999999</v>
      </c>
      <c r="M369" s="4">
        <f t="shared" si="16"/>
        <v>8422.4700000000012</v>
      </c>
      <c r="N369" s="4">
        <f>(L369-Calculations!M369)</f>
        <v>10131.900299999998</v>
      </c>
      <c r="O369" s="10">
        <f t="shared" si="17"/>
        <v>54.606543559174291</v>
      </c>
    </row>
    <row r="370" spans="1:15" x14ac:dyDescent="0.45">
      <c r="A370" t="s">
        <v>382</v>
      </c>
      <c r="B370" s="32">
        <v>45194</v>
      </c>
      <c r="C370" s="32">
        <v>45208</v>
      </c>
      <c r="D370" s="28" t="str">
        <f t="shared" si="15"/>
        <v>QUARTER 3</v>
      </c>
      <c r="E370" s="5" t="s">
        <v>713</v>
      </c>
      <c r="F370" s="5" t="s">
        <v>731</v>
      </c>
      <c r="G370" t="s">
        <v>1102</v>
      </c>
      <c r="H370" s="4">
        <v>1279.56</v>
      </c>
      <c r="I370" s="4">
        <v>3083.8</v>
      </c>
      <c r="J370" s="7">
        <v>0.106</v>
      </c>
      <c r="K370" s="4">
        <v>5</v>
      </c>
      <c r="L370" s="4">
        <f>(Calculations!I370*Calculations!K370*(1-Calculations!J370))</f>
        <v>13784.586000000001</v>
      </c>
      <c r="M370" s="4">
        <f t="shared" si="16"/>
        <v>6397.7999999999993</v>
      </c>
      <c r="N370" s="4">
        <f>(L370-Calculations!M370)</f>
        <v>7386.7860000000019</v>
      </c>
      <c r="O370" s="10">
        <f t="shared" si="17"/>
        <v>53.587289455047852</v>
      </c>
    </row>
    <row r="371" spans="1:15" x14ac:dyDescent="0.45">
      <c r="A371" t="s">
        <v>383</v>
      </c>
      <c r="B371" s="32">
        <v>45832</v>
      </c>
      <c r="C371" s="32">
        <v>45861</v>
      </c>
      <c r="D371" s="28" t="str">
        <f t="shared" si="15"/>
        <v>QUARTER 2</v>
      </c>
      <c r="E371" s="5" t="s">
        <v>714</v>
      </c>
      <c r="F371" s="5" t="s">
        <v>728</v>
      </c>
      <c r="G371" t="s">
        <v>1103</v>
      </c>
      <c r="H371" s="4">
        <v>255.4</v>
      </c>
      <c r="I371" s="4">
        <v>322.70999999999998</v>
      </c>
      <c r="J371" s="7">
        <v>0.115</v>
      </c>
      <c r="K371" s="4">
        <v>16</v>
      </c>
      <c r="L371" s="4">
        <f>(Calculations!I371*Calculations!K371*(1-Calculations!J371))</f>
        <v>4569.5735999999997</v>
      </c>
      <c r="M371" s="4">
        <f t="shared" si="16"/>
        <v>4086.4</v>
      </c>
      <c r="N371" s="4">
        <f>(L371-Calculations!M371)</f>
        <v>483.17359999999962</v>
      </c>
      <c r="O371" s="10">
        <f t="shared" si="17"/>
        <v>10.573713048412211</v>
      </c>
    </row>
    <row r="372" spans="1:15" x14ac:dyDescent="0.45">
      <c r="A372" t="s">
        <v>384</v>
      </c>
      <c r="B372" s="32">
        <v>45286</v>
      </c>
      <c r="C372" s="32">
        <v>45294</v>
      </c>
      <c r="D372" s="28" t="str">
        <f t="shared" si="15"/>
        <v>QUARTER 4</v>
      </c>
      <c r="E372" s="5" t="s">
        <v>724</v>
      </c>
      <c r="F372" s="5" t="s">
        <v>731</v>
      </c>
      <c r="G372" t="s">
        <v>1104</v>
      </c>
      <c r="H372" s="4">
        <v>492.75</v>
      </c>
      <c r="I372" s="4">
        <v>731.29</v>
      </c>
      <c r="J372" s="7">
        <v>5.8000000000000003E-2</v>
      </c>
      <c r="K372" s="4">
        <v>6</v>
      </c>
      <c r="L372" s="4">
        <f>(Calculations!I372*Calculations!K372*(1-Calculations!J372))</f>
        <v>4133.25108</v>
      </c>
      <c r="M372" s="4">
        <f t="shared" si="16"/>
        <v>2956.5</v>
      </c>
      <c r="N372" s="4">
        <f>(L372-Calculations!M372)</f>
        <v>1176.75108</v>
      </c>
      <c r="O372" s="10">
        <f t="shared" si="17"/>
        <v>28.470350753528383</v>
      </c>
    </row>
    <row r="373" spans="1:15" x14ac:dyDescent="0.45">
      <c r="A373" t="s">
        <v>385</v>
      </c>
      <c r="B373" s="32">
        <v>44962</v>
      </c>
      <c r="C373" s="32">
        <v>44985</v>
      </c>
      <c r="D373" s="28" t="str">
        <f t="shared" si="15"/>
        <v>QUARTER 1</v>
      </c>
      <c r="E373" s="5" t="s">
        <v>716</v>
      </c>
      <c r="F373" s="5" t="s">
        <v>730</v>
      </c>
      <c r="G373" t="s">
        <v>1105</v>
      </c>
      <c r="H373" s="4">
        <v>1214.49</v>
      </c>
      <c r="I373" s="4">
        <v>1533.95</v>
      </c>
      <c r="J373" s="7">
        <v>0</v>
      </c>
      <c r="K373" s="4">
        <v>11</v>
      </c>
      <c r="L373" s="4">
        <f>(Calculations!I373*Calculations!K373*(1-Calculations!J373))</f>
        <v>16873.45</v>
      </c>
      <c r="M373" s="4">
        <f t="shared" si="16"/>
        <v>13359.39</v>
      </c>
      <c r="N373" s="4">
        <f>(L373-Calculations!M373)</f>
        <v>3514.0600000000013</v>
      </c>
      <c r="O373" s="10">
        <f t="shared" si="17"/>
        <v>20.825972163369087</v>
      </c>
    </row>
    <row r="374" spans="1:15" x14ac:dyDescent="0.45">
      <c r="A374" t="s">
        <v>386</v>
      </c>
      <c r="B374" s="32">
        <v>45022</v>
      </c>
      <c r="C374" s="32">
        <v>45024</v>
      </c>
      <c r="D374" s="28" t="str">
        <f t="shared" si="15"/>
        <v>QUARTER 2</v>
      </c>
      <c r="E374" s="5" t="s">
        <v>723</v>
      </c>
      <c r="F374" s="5" t="s">
        <v>732</v>
      </c>
      <c r="G374" t="s">
        <v>1106</v>
      </c>
      <c r="H374" s="4">
        <v>720.35</v>
      </c>
      <c r="I374" s="4">
        <v>1571.66</v>
      </c>
      <c r="J374" s="7">
        <v>0.107</v>
      </c>
      <c r="K374" s="4">
        <v>23</v>
      </c>
      <c r="L374" s="4">
        <f>(Calculations!I374*Calculations!K374*(1-Calculations!J374))</f>
        <v>32280.32474</v>
      </c>
      <c r="M374" s="4">
        <f t="shared" si="16"/>
        <v>16568.05</v>
      </c>
      <c r="N374" s="4">
        <f>(L374-Calculations!M374)</f>
        <v>15712.274740000001</v>
      </c>
      <c r="O374" s="10">
        <f t="shared" si="17"/>
        <v>48.674463056222649</v>
      </c>
    </row>
    <row r="375" spans="1:15" x14ac:dyDescent="0.45">
      <c r="A375" t="s">
        <v>387</v>
      </c>
      <c r="B375" s="32">
        <v>45751</v>
      </c>
      <c r="C375" s="32">
        <v>45757</v>
      </c>
      <c r="D375" s="28" t="str">
        <f t="shared" si="15"/>
        <v>QUARTER 2</v>
      </c>
      <c r="E375" s="5" t="s">
        <v>725</v>
      </c>
      <c r="F375" s="5" t="s">
        <v>728</v>
      </c>
      <c r="G375" t="s">
        <v>1107</v>
      </c>
      <c r="H375" s="4">
        <v>290.14</v>
      </c>
      <c r="I375" s="4">
        <v>250.73</v>
      </c>
      <c r="J375" s="7">
        <v>3.4000000000000002E-2</v>
      </c>
      <c r="K375" s="4">
        <v>17</v>
      </c>
      <c r="L375" s="4">
        <f>(Calculations!I375*Calculations!K375*(1-Calculations!J375))</f>
        <v>4117.4880599999997</v>
      </c>
      <c r="M375" s="4">
        <f t="shared" si="16"/>
        <v>4932.38</v>
      </c>
      <c r="N375" s="4">
        <f>(L375-Calculations!M375)</f>
        <v>-814.89194000000043</v>
      </c>
      <c r="O375" s="10">
        <f t="shared" si="17"/>
        <v>-19.790997038131071</v>
      </c>
    </row>
    <row r="376" spans="1:15" x14ac:dyDescent="0.45">
      <c r="A376" t="s">
        <v>388</v>
      </c>
      <c r="B376" s="32">
        <v>45429</v>
      </c>
      <c r="C376" s="32">
        <v>45439</v>
      </c>
      <c r="D376" s="28" t="str">
        <f t="shared" si="15"/>
        <v>QUARTER 2</v>
      </c>
      <c r="E376" s="5" t="s">
        <v>712</v>
      </c>
      <c r="F376" s="5" t="s">
        <v>730</v>
      </c>
      <c r="G376" t="s">
        <v>1108</v>
      </c>
      <c r="H376" s="4">
        <v>1484.23</v>
      </c>
      <c r="I376" s="4">
        <v>3472.81</v>
      </c>
      <c r="J376" s="7">
        <v>0.25600000000000001</v>
      </c>
      <c r="K376" s="4">
        <v>12</v>
      </c>
      <c r="L376" s="4">
        <f>(Calculations!I376*Calculations!K376*(1-Calculations!J376))</f>
        <v>31005.24768</v>
      </c>
      <c r="M376" s="4">
        <f t="shared" si="16"/>
        <v>17810.760000000002</v>
      </c>
      <c r="N376" s="4">
        <f>(L376-Calculations!M376)</f>
        <v>13194.487679999998</v>
      </c>
      <c r="O376" s="10">
        <f t="shared" si="17"/>
        <v>42.555659661803411</v>
      </c>
    </row>
    <row r="377" spans="1:15" x14ac:dyDescent="0.45">
      <c r="A377" t="s">
        <v>389</v>
      </c>
      <c r="B377" s="32">
        <v>45354</v>
      </c>
      <c r="C377" s="32">
        <v>45370</v>
      </c>
      <c r="D377" s="28" t="str">
        <f t="shared" si="15"/>
        <v>QUARTER 1</v>
      </c>
      <c r="E377" s="5" t="s">
        <v>715</v>
      </c>
      <c r="F377" s="5" t="s">
        <v>730</v>
      </c>
      <c r="G377" t="s">
        <v>1109</v>
      </c>
      <c r="H377" s="4">
        <v>988.83</v>
      </c>
      <c r="I377" s="4">
        <v>1206.04</v>
      </c>
      <c r="J377" s="7">
        <v>6.3E-2</v>
      </c>
      <c r="K377" s="4">
        <v>34</v>
      </c>
      <c r="L377" s="4">
        <f>(Calculations!I377*Calculations!K377*(1-Calculations!J377))</f>
        <v>38422.022320000004</v>
      </c>
      <c r="M377" s="4">
        <f t="shared" si="16"/>
        <v>33620.22</v>
      </c>
      <c r="N377" s="4">
        <f>(L377-Calculations!M377)</f>
        <v>4801.8023200000025</v>
      </c>
      <c r="O377" s="10">
        <f t="shared" si="17"/>
        <v>12.497526236406605</v>
      </c>
    </row>
    <row r="378" spans="1:15" x14ac:dyDescent="0.45">
      <c r="A378" t="s">
        <v>390</v>
      </c>
      <c r="B378" s="32">
        <v>45835</v>
      </c>
      <c r="C378" s="32">
        <v>45849</v>
      </c>
      <c r="D378" s="28" t="str">
        <f t="shared" si="15"/>
        <v>QUARTER 2</v>
      </c>
      <c r="E378" s="5" t="s">
        <v>716</v>
      </c>
      <c r="F378" s="5" t="s">
        <v>729</v>
      </c>
      <c r="G378" t="s">
        <v>1110</v>
      </c>
      <c r="H378" s="4">
        <v>1227.7</v>
      </c>
      <c r="I378" s="4">
        <v>2197.23</v>
      </c>
      <c r="J378" s="7">
        <v>9.9000000000000005E-2</v>
      </c>
      <c r="K378" s="4">
        <v>22</v>
      </c>
      <c r="L378" s="4">
        <f>(Calculations!I378*Calculations!K378*(1-Calculations!J378))</f>
        <v>43553.493060000001</v>
      </c>
      <c r="M378" s="4">
        <f t="shared" si="16"/>
        <v>27009.4</v>
      </c>
      <c r="N378" s="4">
        <f>(L378-Calculations!M378)</f>
        <v>16544.093059999999</v>
      </c>
      <c r="O378" s="10">
        <f t="shared" si="17"/>
        <v>37.985685871873898</v>
      </c>
    </row>
    <row r="379" spans="1:15" x14ac:dyDescent="0.45">
      <c r="A379" t="s">
        <v>391</v>
      </c>
      <c r="B379" s="32">
        <v>44998</v>
      </c>
      <c r="C379" s="32">
        <v>45020</v>
      </c>
      <c r="D379" s="28" t="str">
        <f t="shared" si="15"/>
        <v>QUARTER 1</v>
      </c>
      <c r="E379" s="5" t="s">
        <v>720</v>
      </c>
      <c r="F379" s="5" t="s">
        <v>727</v>
      </c>
      <c r="G379" t="s">
        <v>1111</v>
      </c>
      <c r="H379" s="4">
        <v>1113.7</v>
      </c>
      <c r="I379" s="4">
        <v>1620.6</v>
      </c>
      <c r="J379" s="7">
        <v>0.13900000000000001</v>
      </c>
      <c r="K379" s="4">
        <v>11</v>
      </c>
      <c r="L379" s="4">
        <f>(Calculations!I379*Calculations!K379*(1-Calculations!J379))</f>
        <v>15348.702599999999</v>
      </c>
      <c r="M379" s="4">
        <f t="shared" si="16"/>
        <v>12250.7</v>
      </c>
      <c r="N379" s="4">
        <f>(L379-Calculations!M379)</f>
        <v>3098.002599999998</v>
      </c>
      <c r="O379" s="10">
        <f t="shared" si="17"/>
        <v>20.184133348182787</v>
      </c>
    </row>
    <row r="380" spans="1:15" x14ac:dyDescent="0.45">
      <c r="A380" t="s">
        <v>392</v>
      </c>
      <c r="B380" s="32">
        <v>45664</v>
      </c>
      <c r="C380" s="32">
        <v>45677</v>
      </c>
      <c r="D380" s="28" t="str">
        <f t="shared" si="15"/>
        <v>QUARTER 1</v>
      </c>
      <c r="E380" s="5" t="s">
        <v>723</v>
      </c>
      <c r="F380" s="5" t="s">
        <v>729</v>
      </c>
      <c r="G380" t="s">
        <v>1112</v>
      </c>
      <c r="H380" s="4">
        <v>432.13</v>
      </c>
      <c r="I380" s="4">
        <v>1034.6600000000001</v>
      </c>
      <c r="J380" s="7">
        <v>9.1999999999999998E-2</v>
      </c>
      <c r="K380" s="4">
        <v>7</v>
      </c>
      <c r="L380" s="4">
        <f>(Calculations!I380*Calculations!K380*(1-Calculations!J380))</f>
        <v>6576.298960000001</v>
      </c>
      <c r="M380" s="4">
        <f t="shared" si="16"/>
        <v>3024.91</v>
      </c>
      <c r="N380" s="4">
        <f>(L380-Calculations!M380)</f>
        <v>3551.3889600000011</v>
      </c>
      <c r="O380" s="10">
        <f t="shared" si="17"/>
        <v>54.002851476204796</v>
      </c>
    </row>
    <row r="381" spans="1:15" x14ac:dyDescent="0.45">
      <c r="A381" t="s">
        <v>393</v>
      </c>
      <c r="B381" s="32">
        <v>45694</v>
      </c>
      <c r="C381" s="32">
        <v>45703</v>
      </c>
      <c r="D381" s="28" t="str">
        <f t="shared" si="15"/>
        <v>QUARTER 1</v>
      </c>
      <c r="E381" s="5" t="s">
        <v>721</v>
      </c>
      <c r="F381" s="5" t="s">
        <v>729</v>
      </c>
      <c r="G381" t="s">
        <v>1113</v>
      </c>
      <c r="H381" s="4">
        <v>837.39</v>
      </c>
      <c r="I381" s="4">
        <v>1905.42</v>
      </c>
      <c r="J381" s="7">
        <v>3.2000000000000001E-2</v>
      </c>
      <c r="K381" s="4">
        <v>18</v>
      </c>
      <c r="L381" s="4">
        <f>(Calculations!I381*Calculations!K381*(1-Calculations!J381))</f>
        <v>33200.038079999998</v>
      </c>
      <c r="M381" s="4">
        <f t="shared" si="16"/>
        <v>15073.02</v>
      </c>
      <c r="N381" s="4">
        <f>(L381-Calculations!M381)</f>
        <v>18127.018079999998</v>
      </c>
      <c r="O381" s="10">
        <f t="shared" si="17"/>
        <v>54.599389423350921</v>
      </c>
    </row>
    <row r="382" spans="1:15" x14ac:dyDescent="0.45">
      <c r="A382" t="s">
        <v>394</v>
      </c>
      <c r="B382" s="32">
        <v>45688</v>
      </c>
      <c r="C382" s="32">
        <v>45705</v>
      </c>
      <c r="D382" s="28" t="str">
        <f t="shared" si="15"/>
        <v>QUARTER 1</v>
      </c>
      <c r="E382" s="5" t="s">
        <v>722</v>
      </c>
      <c r="F382" s="5" t="s">
        <v>727</v>
      </c>
      <c r="G382" t="s">
        <v>812</v>
      </c>
      <c r="H382" s="4">
        <v>378.26</v>
      </c>
      <c r="I382" s="4">
        <v>541.55999999999995</v>
      </c>
      <c r="J382" s="7">
        <v>0.16300000000000001</v>
      </c>
      <c r="K382" s="4">
        <v>25</v>
      </c>
      <c r="L382" s="4">
        <f>(Calculations!I382*Calculations!K382*(1-Calculations!J382))</f>
        <v>11332.142999999998</v>
      </c>
      <c r="M382" s="4">
        <f t="shared" si="16"/>
        <v>9456.5</v>
      </c>
      <c r="N382" s="4">
        <f>(L382-Calculations!M382)</f>
        <v>1875.6429999999982</v>
      </c>
      <c r="O382" s="10">
        <f t="shared" si="17"/>
        <v>16.551529573885524</v>
      </c>
    </row>
    <row r="383" spans="1:15" x14ac:dyDescent="0.45">
      <c r="A383" t="s">
        <v>395</v>
      </c>
      <c r="B383" s="32">
        <v>45876</v>
      </c>
      <c r="C383" s="32">
        <v>45906</v>
      </c>
      <c r="D383" s="28" t="str">
        <f t="shared" si="15"/>
        <v>QUARTER 3</v>
      </c>
      <c r="E383" s="5" t="s">
        <v>724</v>
      </c>
      <c r="F383" s="5" t="s">
        <v>729</v>
      </c>
      <c r="G383" t="s">
        <v>1114</v>
      </c>
      <c r="H383" s="4">
        <v>833.73</v>
      </c>
      <c r="I383" s="4">
        <v>1116.5999999999999</v>
      </c>
      <c r="J383" s="7">
        <v>0.17599999999999999</v>
      </c>
      <c r="K383" s="4">
        <v>14</v>
      </c>
      <c r="L383" s="4">
        <f>(Calculations!I383*Calculations!K383*(1-Calculations!J383))</f>
        <v>12881.097599999999</v>
      </c>
      <c r="M383" s="4">
        <f t="shared" si="16"/>
        <v>11672.220000000001</v>
      </c>
      <c r="N383" s="4">
        <f>(L383-Calculations!M383)</f>
        <v>1208.877599999998</v>
      </c>
      <c r="O383" s="10">
        <f t="shared" si="17"/>
        <v>9.3848958958279916</v>
      </c>
    </row>
    <row r="384" spans="1:15" x14ac:dyDescent="0.45">
      <c r="A384" t="s">
        <v>396</v>
      </c>
      <c r="B384" s="32">
        <v>45861</v>
      </c>
      <c r="C384" s="32">
        <v>45886</v>
      </c>
      <c r="D384" s="28" t="str">
        <f t="shared" si="15"/>
        <v>QUARTER 3</v>
      </c>
      <c r="E384" s="5" t="s">
        <v>714</v>
      </c>
      <c r="F384" s="5" t="s">
        <v>728</v>
      </c>
      <c r="G384" t="s">
        <v>1115</v>
      </c>
      <c r="H384" s="4">
        <v>1142.06</v>
      </c>
      <c r="I384" s="4">
        <v>1455</v>
      </c>
      <c r="J384" s="7">
        <v>7.8E-2</v>
      </c>
      <c r="K384" s="4">
        <v>28</v>
      </c>
      <c r="L384" s="4">
        <f>(Calculations!I384*Calculations!K384*(1-Calculations!J384))</f>
        <v>37562.28</v>
      </c>
      <c r="M384" s="4">
        <f t="shared" si="16"/>
        <v>31977.68</v>
      </c>
      <c r="N384" s="4">
        <f>(L384-Calculations!M384)</f>
        <v>5584.5999999999985</v>
      </c>
      <c r="O384" s="10">
        <f t="shared" si="17"/>
        <v>14.86757459877302</v>
      </c>
    </row>
    <row r="385" spans="1:15" x14ac:dyDescent="0.45">
      <c r="A385" t="s">
        <v>397</v>
      </c>
      <c r="B385" s="32">
        <v>45097</v>
      </c>
      <c r="C385" s="32">
        <v>45115</v>
      </c>
      <c r="D385" s="28" t="str">
        <f t="shared" si="15"/>
        <v>QUARTER 2</v>
      </c>
      <c r="E385" s="5" t="s">
        <v>719</v>
      </c>
      <c r="F385" s="5" t="s">
        <v>729</v>
      </c>
      <c r="G385" t="s">
        <v>1116</v>
      </c>
      <c r="H385" s="4">
        <v>1145.53</v>
      </c>
      <c r="I385" s="4">
        <v>1278.3</v>
      </c>
      <c r="J385" s="7">
        <v>0.09</v>
      </c>
      <c r="K385" s="4">
        <v>41</v>
      </c>
      <c r="L385" s="4">
        <f>(Calculations!I385*Calculations!K385*(1-Calculations!J385))</f>
        <v>47693.373</v>
      </c>
      <c r="M385" s="4">
        <f t="shared" si="16"/>
        <v>46966.729999999996</v>
      </c>
      <c r="N385" s="4">
        <f>(L385-Calculations!M385)</f>
        <v>726.64300000000367</v>
      </c>
      <c r="O385" s="10">
        <f t="shared" si="17"/>
        <v>1.5235722581416158</v>
      </c>
    </row>
    <row r="386" spans="1:15" x14ac:dyDescent="0.45">
      <c r="A386" t="s">
        <v>398</v>
      </c>
      <c r="B386" s="32">
        <v>45491</v>
      </c>
      <c r="C386" s="32">
        <v>45511</v>
      </c>
      <c r="D386" s="28" t="str">
        <f t="shared" si="15"/>
        <v>QUARTER 3</v>
      </c>
      <c r="E386" s="5" t="s">
        <v>721</v>
      </c>
      <c r="F386" s="5" t="s">
        <v>732</v>
      </c>
      <c r="G386" t="s">
        <v>1117</v>
      </c>
      <c r="H386" s="4">
        <v>941.35</v>
      </c>
      <c r="I386" s="4">
        <v>899.83</v>
      </c>
      <c r="J386" s="7">
        <v>5.8000000000000003E-2</v>
      </c>
      <c r="K386" s="4">
        <v>18</v>
      </c>
      <c r="L386" s="4">
        <f>(Calculations!I386*Calculations!K386*(1-Calculations!J386))</f>
        <v>15257.51748</v>
      </c>
      <c r="M386" s="4">
        <f t="shared" si="16"/>
        <v>16944.3</v>
      </c>
      <c r="N386" s="4">
        <f>(L386-Calculations!M386)</f>
        <v>-1686.7825199999988</v>
      </c>
      <c r="O386" s="10">
        <f t="shared" si="17"/>
        <v>-11.055419220139074</v>
      </c>
    </row>
    <row r="387" spans="1:15" x14ac:dyDescent="0.45">
      <c r="A387" t="s">
        <v>399</v>
      </c>
      <c r="B387" s="32">
        <v>45066</v>
      </c>
      <c r="C387" s="32">
        <v>45096</v>
      </c>
      <c r="D387" s="28" t="str">
        <f t="shared" ref="D387:D450" si="18">IF(AND(MONTH(B387)&gt;=1,MONTH(B387)&lt;=3),"QUARTER 1",IF(AND(MONTH(B387)&gt;=4,MONTH(B387)&lt;=6),"QUARTER 2",IF(AND(MONTH(B387)&gt;=7,MONTH(B387)&lt;=9),"QUARTER 3",IF(AND(MONTH(B387)&gt;=10,MONTH(B387)&lt;=12),"QUARTER 4"))))</f>
        <v>QUARTER 2</v>
      </c>
      <c r="E387" s="5" t="s">
        <v>722</v>
      </c>
      <c r="F387" s="5" t="s">
        <v>731</v>
      </c>
      <c r="G387" t="s">
        <v>1118</v>
      </c>
      <c r="H387" s="4">
        <v>1161.2</v>
      </c>
      <c r="I387" s="4">
        <v>878.73</v>
      </c>
      <c r="J387" s="7">
        <v>0.19</v>
      </c>
      <c r="K387" s="4">
        <v>31</v>
      </c>
      <c r="L387" s="4">
        <f>(Calculations!I387*Calculations!K387*(1-Calculations!J387))</f>
        <v>22064.910300000003</v>
      </c>
      <c r="M387" s="4">
        <f t="shared" ref="M387:M450" si="19">(H387*K387)</f>
        <v>35997.200000000004</v>
      </c>
      <c r="N387" s="4">
        <f>(L387-Calculations!M387)</f>
        <v>-13932.289700000001</v>
      </c>
      <c r="O387" s="10">
        <f t="shared" ref="O387:O450" si="20">(N387/L387)*100</f>
        <v>-63.14229022721203</v>
      </c>
    </row>
    <row r="388" spans="1:15" x14ac:dyDescent="0.45">
      <c r="A388" t="s">
        <v>400</v>
      </c>
      <c r="B388" s="32">
        <v>45789</v>
      </c>
      <c r="C388" s="32">
        <v>45803</v>
      </c>
      <c r="D388" s="28" t="str">
        <f t="shared" si="18"/>
        <v>QUARTER 2</v>
      </c>
      <c r="E388" s="5" t="s">
        <v>715</v>
      </c>
      <c r="F388" s="5" t="s">
        <v>728</v>
      </c>
      <c r="G388" t="s">
        <v>1119</v>
      </c>
      <c r="H388" s="4">
        <v>320.12</v>
      </c>
      <c r="I388" s="4">
        <v>594.41999999999996</v>
      </c>
      <c r="J388" s="7">
        <v>0.104</v>
      </c>
      <c r="K388" s="4">
        <v>18</v>
      </c>
      <c r="L388" s="4">
        <f>(Calculations!I388*Calculations!K388*(1-Calculations!J388))</f>
        <v>9586.8057599999993</v>
      </c>
      <c r="M388" s="4">
        <f t="shared" si="19"/>
        <v>5762.16</v>
      </c>
      <c r="N388" s="4">
        <f>(L388-Calculations!M388)</f>
        <v>3824.6457599999994</v>
      </c>
      <c r="O388" s="10">
        <f t="shared" si="20"/>
        <v>39.894891538931105</v>
      </c>
    </row>
    <row r="389" spans="1:15" x14ac:dyDescent="0.45">
      <c r="A389" t="s">
        <v>401</v>
      </c>
      <c r="B389" s="32">
        <v>45419</v>
      </c>
      <c r="C389" s="32">
        <v>45424</v>
      </c>
      <c r="D389" s="28" t="str">
        <f t="shared" si="18"/>
        <v>QUARTER 2</v>
      </c>
      <c r="E389" s="5" t="s">
        <v>716</v>
      </c>
      <c r="F389" s="5" t="s">
        <v>731</v>
      </c>
      <c r="G389" t="s">
        <v>1120</v>
      </c>
      <c r="H389" s="4">
        <v>1163.99</v>
      </c>
      <c r="I389" s="4">
        <v>1617.85</v>
      </c>
      <c r="J389" s="7">
        <v>0.127</v>
      </c>
      <c r="K389" s="4">
        <v>14</v>
      </c>
      <c r="L389" s="4">
        <f>(Calculations!I389*Calculations!K389*(1-Calculations!J389))</f>
        <v>19773.362699999998</v>
      </c>
      <c r="M389" s="4">
        <f t="shared" si="19"/>
        <v>16295.86</v>
      </c>
      <c r="N389" s="4">
        <f>(L389-Calculations!M389)</f>
        <v>3477.5026999999973</v>
      </c>
      <c r="O389" s="10">
        <f t="shared" si="20"/>
        <v>17.586804797749437</v>
      </c>
    </row>
    <row r="390" spans="1:15" x14ac:dyDescent="0.45">
      <c r="A390" t="s">
        <v>402</v>
      </c>
      <c r="B390" s="32">
        <v>45199</v>
      </c>
      <c r="C390" s="32">
        <v>45202</v>
      </c>
      <c r="D390" s="28" t="str">
        <f t="shared" si="18"/>
        <v>QUARTER 3</v>
      </c>
      <c r="E390" s="5" t="s">
        <v>713</v>
      </c>
      <c r="F390" s="5" t="s">
        <v>731</v>
      </c>
      <c r="G390" t="s">
        <v>1121</v>
      </c>
      <c r="H390" s="4">
        <v>1019.36</v>
      </c>
      <c r="I390" s="4">
        <v>972.91</v>
      </c>
      <c r="J390" s="7">
        <v>0.14699999999999999</v>
      </c>
      <c r="K390" s="4">
        <v>17</v>
      </c>
      <c r="L390" s="4">
        <f>(Calculations!I390*Calculations!K390*(1-Calculations!J390))</f>
        <v>14108.16791</v>
      </c>
      <c r="M390" s="4">
        <f t="shared" si="19"/>
        <v>17329.12</v>
      </c>
      <c r="N390" s="4">
        <f>(L390-Calculations!M390)</f>
        <v>-3220.9520899999989</v>
      </c>
      <c r="O390" s="10">
        <f t="shared" si="20"/>
        <v>-22.830406545678819</v>
      </c>
    </row>
    <row r="391" spans="1:15" x14ac:dyDescent="0.45">
      <c r="A391" t="s">
        <v>403</v>
      </c>
      <c r="B391" s="32">
        <v>45225</v>
      </c>
      <c r="C391" s="32">
        <v>45235</v>
      </c>
      <c r="D391" s="28" t="str">
        <f t="shared" si="18"/>
        <v>QUARTER 4</v>
      </c>
      <c r="E391" s="5" t="s">
        <v>714</v>
      </c>
      <c r="F391" s="5" t="s">
        <v>731</v>
      </c>
      <c r="G391" t="s">
        <v>1122</v>
      </c>
      <c r="H391" s="4">
        <v>20.38</v>
      </c>
      <c r="I391" s="4">
        <v>42.56</v>
      </c>
      <c r="J391" s="7">
        <v>7.1999999999999995E-2</v>
      </c>
      <c r="K391" s="4">
        <v>11</v>
      </c>
      <c r="L391" s="4">
        <f>(Calculations!I391*Calculations!K391*(1-Calculations!J391))</f>
        <v>434.45248000000004</v>
      </c>
      <c r="M391" s="4">
        <f t="shared" si="19"/>
        <v>224.17999999999998</v>
      </c>
      <c r="N391" s="4">
        <f>(L391-Calculations!M391)</f>
        <v>210.27248000000006</v>
      </c>
      <c r="O391" s="10">
        <f t="shared" si="20"/>
        <v>48.399419885921716</v>
      </c>
    </row>
    <row r="392" spans="1:15" x14ac:dyDescent="0.45">
      <c r="A392" t="s">
        <v>404</v>
      </c>
      <c r="B392" s="32">
        <v>45823</v>
      </c>
      <c r="C392" s="32">
        <v>45838</v>
      </c>
      <c r="D392" s="28" t="str">
        <f t="shared" si="18"/>
        <v>QUARTER 2</v>
      </c>
      <c r="E392" s="5" t="s">
        <v>712</v>
      </c>
      <c r="F392" s="5" t="s">
        <v>732</v>
      </c>
      <c r="G392" t="s">
        <v>1123</v>
      </c>
      <c r="H392" s="4">
        <v>1487.59</v>
      </c>
      <c r="I392" s="4">
        <v>1480.83</v>
      </c>
      <c r="J392" s="7">
        <v>8.9999999999999993E-3</v>
      </c>
      <c r="K392" s="4">
        <v>11</v>
      </c>
      <c r="L392" s="4">
        <f>(Calculations!I392*Calculations!K392*(1-Calculations!J392))</f>
        <v>16142.527829999999</v>
      </c>
      <c r="M392" s="4">
        <f t="shared" si="19"/>
        <v>16363.49</v>
      </c>
      <c r="N392" s="4">
        <f>(L392-Calculations!M392)</f>
        <v>-220.9621700000007</v>
      </c>
      <c r="O392" s="10">
        <f t="shared" si="20"/>
        <v>-1.3688201273492908</v>
      </c>
    </row>
    <row r="393" spans="1:15" x14ac:dyDescent="0.45">
      <c r="A393" t="s">
        <v>405</v>
      </c>
      <c r="B393" s="32">
        <v>45514</v>
      </c>
      <c r="C393" s="32">
        <v>45542</v>
      </c>
      <c r="D393" s="28" t="str">
        <f t="shared" si="18"/>
        <v>QUARTER 3</v>
      </c>
      <c r="E393" s="5" t="s">
        <v>721</v>
      </c>
      <c r="F393" s="5" t="s">
        <v>728</v>
      </c>
      <c r="G393" t="s">
        <v>1124</v>
      </c>
      <c r="H393" s="4">
        <v>229.96</v>
      </c>
      <c r="I393" s="4">
        <v>564.26</v>
      </c>
      <c r="J393" s="7">
        <v>0.105</v>
      </c>
      <c r="K393" s="4">
        <v>5</v>
      </c>
      <c r="L393" s="4">
        <f>(Calculations!I393*Calculations!K393*(1-Calculations!J393))</f>
        <v>2525.0635000000002</v>
      </c>
      <c r="M393" s="4">
        <f t="shared" si="19"/>
        <v>1149.8</v>
      </c>
      <c r="N393" s="4">
        <f>(L393-Calculations!M393)</f>
        <v>1375.2635000000002</v>
      </c>
      <c r="O393" s="10">
        <f t="shared" si="20"/>
        <v>54.464511486542818</v>
      </c>
    </row>
    <row r="394" spans="1:15" x14ac:dyDescent="0.45">
      <c r="A394" t="s">
        <v>406</v>
      </c>
      <c r="B394" s="32">
        <v>45208</v>
      </c>
      <c r="C394" s="32">
        <v>45225</v>
      </c>
      <c r="D394" s="28" t="str">
        <f t="shared" si="18"/>
        <v>QUARTER 4</v>
      </c>
      <c r="E394" s="5" t="s">
        <v>712</v>
      </c>
      <c r="F394" s="5" t="s">
        <v>727</v>
      </c>
      <c r="G394" t="s">
        <v>1125</v>
      </c>
      <c r="H394" s="4">
        <v>1132.03</v>
      </c>
      <c r="I394" s="4">
        <v>2137.21</v>
      </c>
      <c r="J394" s="7">
        <v>0.35699999999999998</v>
      </c>
      <c r="K394" s="4">
        <v>35</v>
      </c>
      <c r="L394" s="4">
        <f>(Calculations!I394*Calculations!K394*(1-Calculations!J394))</f>
        <v>48097.911050000002</v>
      </c>
      <c r="M394" s="4">
        <f t="shared" si="19"/>
        <v>39621.049999999996</v>
      </c>
      <c r="N394" s="4">
        <f>(L394-Calculations!M394)</f>
        <v>8476.8610500000068</v>
      </c>
      <c r="O394" s="10">
        <f t="shared" si="20"/>
        <v>17.624177152284052</v>
      </c>
    </row>
    <row r="395" spans="1:15" x14ac:dyDescent="0.45">
      <c r="A395" t="s">
        <v>407</v>
      </c>
      <c r="B395" s="32">
        <v>45360</v>
      </c>
      <c r="C395" s="32">
        <v>45377</v>
      </c>
      <c r="D395" s="28" t="str">
        <f t="shared" si="18"/>
        <v>QUARTER 1</v>
      </c>
      <c r="E395" s="5" t="s">
        <v>714</v>
      </c>
      <c r="F395" s="5" t="s">
        <v>730</v>
      </c>
      <c r="G395" t="s">
        <v>1126</v>
      </c>
      <c r="H395" s="4">
        <v>1137.4100000000001</v>
      </c>
      <c r="I395" s="4">
        <v>1680.93</v>
      </c>
      <c r="J395" s="7">
        <v>0.254</v>
      </c>
      <c r="K395" s="4">
        <v>9</v>
      </c>
      <c r="L395" s="4">
        <f>(Calculations!I395*Calculations!K395*(1-Calculations!J395))</f>
        <v>11285.764020000001</v>
      </c>
      <c r="M395" s="4">
        <f t="shared" si="19"/>
        <v>10236.69</v>
      </c>
      <c r="N395" s="4">
        <f>(L395-Calculations!M395)</f>
        <v>1049.07402</v>
      </c>
      <c r="O395" s="10">
        <f t="shared" si="20"/>
        <v>9.295551618312146</v>
      </c>
    </row>
    <row r="396" spans="1:15" x14ac:dyDescent="0.45">
      <c r="A396" t="s">
        <v>408</v>
      </c>
      <c r="B396" s="32">
        <v>45075</v>
      </c>
      <c r="C396" s="32">
        <v>45097</v>
      </c>
      <c r="D396" s="28" t="str">
        <f t="shared" si="18"/>
        <v>QUARTER 2</v>
      </c>
      <c r="E396" s="5" t="s">
        <v>723</v>
      </c>
      <c r="F396" s="5" t="s">
        <v>727</v>
      </c>
      <c r="G396" t="s">
        <v>1127</v>
      </c>
      <c r="H396" s="4">
        <v>1295.3900000000001</v>
      </c>
      <c r="I396" s="4">
        <v>2905.06</v>
      </c>
      <c r="J396" s="7">
        <v>0.14799999999999999</v>
      </c>
      <c r="K396" s="4">
        <v>8</v>
      </c>
      <c r="L396" s="4">
        <f>(Calculations!I396*Calculations!K396*(1-Calculations!J396))</f>
        <v>19800.88896</v>
      </c>
      <c r="M396" s="4">
        <f t="shared" si="19"/>
        <v>10363.120000000001</v>
      </c>
      <c r="N396" s="4">
        <f>(L396-Calculations!M396)</f>
        <v>9437.7689599999994</v>
      </c>
      <c r="O396" s="10">
        <f t="shared" si="20"/>
        <v>47.663359857556614</v>
      </c>
    </row>
    <row r="397" spans="1:15" x14ac:dyDescent="0.45">
      <c r="A397" t="s">
        <v>409</v>
      </c>
      <c r="B397" s="32">
        <v>45804</v>
      </c>
      <c r="C397" s="32">
        <v>45816</v>
      </c>
      <c r="D397" s="28" t="str">
        <f t="shared" si="18"/>
        <v>QUARTER 2</v>
      </c>
      <c r="E397" s="5" t="s">
        <v>722</v>
      </c>
      <c r="F397" s="5" t="s">
        <v>733</v>
      </c>
      <c r="G397" t="s">
        <v>1128</v>
      </c>
      <c r="H397" s="4">
        <v>653.6</v>
      </c>
      <c r="I397" s="4">
        <v>842.09</v>
      </c>
      <c r="J397" s="7">
        <v>9.8000000000000004E-2</v>
      </c>
      <c r="K397" s="4">
        <v>19</v>
      </c>
      <c r="L397" s="4">
        <f>(Calculations!I397*Calculations!K397*(1-Calculations!J397))</f>
        <v>14431.738420000001</v>
      </c>
      <c r="M397" s="4">
        <f t="shared" si="19"/>
        <v>12418.4</v>
      </c>
      <c r="N397" s="4">
        <f>(L397-Calculations!M397)</f>
        <v>2013.3384200000019</v>
      </c>
      <c r="O397" s="10">
        <f t="shared" si="20"/>
        <v>13.950768517324622</v>
      </c>
    </row>
    <row r="398" spans="1:15" x14ac:dyDescent="0.45">
      <c r="A398" t="s">
        <v>410</v>
      </c>
      <c r="B398" s="32">
        <v>45890</v>
      </c>
      <c r="C398" s="32">
        <v>45914</v>
      </c>
      <c r="D398" s="28" t="str">
        <f t="shared" si="18"/>
        <v>QUARTER 3</v>
      </c>
      <c r="E398" s="5" t="s">
        <v>720</v>
      </c>
      <c r="F398" s="5" t="s">
        <v>732</v>
      </c>
      <c r="G398" t="s">
        <v>1129</v>
      </c>
      <c r="H398" s="4">
        <v>1397.67</v>
      </c>
      <c r="I398" s="4">
        <v>3131.37</v>
      </c>
      <c r="J398" s="7">
        <v>0.10299999999999999</v>
      </c>
      <c r="K398" s="4">
        <v>20</v>
      </c>
      <c r="L398" s="4">
        <f>(Calculations!I398*Calculations!K398*(1-Calculations!J398))</f>
        <v>56176.777799999996</v>
      </c>
      <c r="M398" s="4">
        <f t="shared" si="19"/>
        <v>27953.4</v>
      </c>
      <c r="N398" s="4">
        <f>(L398-Calculations!M398)</f>
        <v>28223.377799999995</v>
      </c>
      <c r="O398" s="10">
        <f t="shared" si="20"/>
        <v>50.240293062874805</v>
      </c>
    </row>
    <row r="399" spans="1:15" x14ac:dyDescent="0.45">
      <c r="A399" t="s">
        <v>411</v>
      </c>
      <c r="B399" s="32">
        <v>45638</v>
      </c>
      <c r="C399" s="32">
        <v>45646</v>
      </c>
      <c r="D399" s="28" t="str">
        <f t="shared" si="18"/>
        <v>QUARTER 4</v>
      </c>
      <c r="E399" s="5" t="s">
        <v>717</v>
      </c>
      <c r="F399" s="5" t="s">
        <v>731</v>
      </c>
      <c r="G399" t="s">
        <v>1130</v>
      </c>
      <c r="H399" s="4">
        <v>1202.47</v>
      </c>
      <c r="I399" s="4">
        <v>1444.72</v>
      </c>
      <c r="J399" s="7">
        <v>0.24099999999999999</v>
      </c>
      <c r="K399" s="4">
        <v>17</v>
      </c>
      <c r="L399" s="4">
        <f>(Calculations!I399*Calculations!K399*(1-Calculations!J399))</f>
        <v>18641.222160000001</v>
      </c>
      <c r="M399" s="4">
        <f t="shared" si="19"/>
        <v>20441.990000000002</v>
      </c>
      <c r="N399" s="4">
        <f>(L399-Calculations!M399)</f>
        <v>-1800.7678400000004</v>
      </c>
      <c r="O399" s="10">
        <f t="shared" si="20"/>
        <v>-9.6601382921343841</v>
      </c>
    </row>
    <row r="400" spans="1:15" x14ac:dyDescent="0.45">
      <c r="A400" t="s">
        <v>412</v>
      </c>
      <c r="B400" s="32">
        <v>45914</v>
      </c>
      <c r="C400" s="32">
        <v>45923</v>
      </c>
      <c r="D400" s="28" t="str">
        <f t="shared" si="18"/>
        <v>QUARTER 3</v>
      </c>
      <c r="E400" s="5" t="s">
        <v>726</v>
      </c>
      <c r="F400" s="5" t="s">
        <v>727</v>
      </c>
      <c r="G400" t="s">
        <v>1131</v>
      </c>
      <c r="H400" s="4">
        <v>1310.3</v>
      </c>
      <c r="I400" s="4">
        <v>2875.8</v>
      </c>
      <c r="J400" s="7">
        <v>8.3000000000000004E-2</v>
      </c>
      <c r="K400" s="4">
        <v>5</v>
      </c>
      <c r="L400" s="4">
        <f>(Calculations!I400*Calculations!K400*(1-Calculations!J400))</f>
        <v>13185.543</v>
      </c>
      <c r="M400" s="4">
        <f t="shared" si="19"/>
        <v>6551.5</v>
      </c>
      <c r="N400" s="4">
        <f>(L400-Calculations!M400)</f>
        <v>6634.0429999999997</v>
      </c>
      <c r="O400" s="10">
        <f t="shared" si="20"/>
        <v>50.31300569115735</v>
      </c>
    </row>
    <row r="401" spans="1:15" x14ac:dyDescent="0.45">
      <c r="A401" t="s">
        <v>413</v>
      </c>
      <c r="B401" s="32">
        <v>45541</v>
      </c>
      <c r="C401" s="32">
        <v>45569</v>
      </c>
      <c r="D401" s="28" t="str">
        <f t="shared" si="18"/>
        <v>QUARTER 3</v>
      </c>
      <c r="E401" s="5" t="s">
        <v>726</v>
      </c>
      <c r="F401" s="5" t="s">
        <v>732</v>
      </c>
      <c r="G401" t="s">
        <v>1132</v>
      </c>
      <c r="H401" s="4">
        <v>1174.17</v>
      </c>
      <c r="I401" s="4">
        <v>1641.61</v>
      </c>
      <c r="J401" s="7">
        <v>0.122</v>
      </c>
      <c r="K401" s="4">
        <v>9</v>
      </c>
      <c r="L401" s="4">
        <f>(Calculations!I401*Calculations!K401*(1-Calculations!J401))</f>
        <v>12972.00222</v>
      </c>
      <c r="M401" s="4">
        <f t="shared" si="19"/>
        <v>10567.53</v>
      </c>
      <c r="N401" s="4">
        <f>(L401-Calculations!M401)</f>
        <v>2404.4722199999997</v>
      </c>
      <c r="O401" s="10">
        <f t="shared" si="20"/>
        <v>18.535860380079395</v>
      </c>
    </row>
    <row r="402" spans="1:15" x14ac:dyDescent="0.45">
      <c r="A402" t="s">
        <v>414</v>
      </c>
      <c r="B402" s="32">
        <v>45759</v>
      </c>
      <c r="C402" s="32">
        <v>45777</v>
      </c>
      <c r="D402" s="28" t="str">
        <f t="shared" si="18"/>
        <v>QUARTER 2</v>
      </c>
      <c r="E402" s="5" t="s">
        <v>721</v>
      </c>
      <c r="F402" s="5" t="s">
        <v>729</v>
      </c>
      <c r="G402" t="s">
        <v>1133</v>
      </c>
      <c r="H402" s="4">
        <v>1119.04</v>
      </c>
      <c r="I402" s="4">
        <v>1299.02</v>
      </c>
      <c r="J402" s="7">
        <v>2.5000000000000001E-2</v>
      </c>
      <c r="K402" s="4">
        <v>14</v>
      </c>
      <c r="L402" s="4">
        <f>(Calculations!I402*Calculations!K402*(1-Calculations!J402))</f>
        <v>17731.623</v>
      </c>
      <c r="M402" s="4">
        <f t="shared" si="19"/>
        <v>15666.56</v>
      </c>
      <c r="N402" s="4">
        <f>(L402-Calculations!M402)</f>
        <v>2065.0630000000001</v>
      </c>
      <c r="O402" s="10">
        <f t="shared" si="20"/>
        <v>11.646215352085934</v>
      </c>
    </row>
    <row r="403" spans="1:15" x14ac:dyDescent="0.45">
      <c r="A403" t="s">
        <v>415</v>
      </c>
      <c r="B403" s="32">
        <v>45516</v>
      </c>
      <c r="C403" s="32">
        <v>45519</v>
      </c>
      <c r="D403" s="28" t="str">
        <f t="shared" si="18"/>
        <v>QUARTER 3</v>
      </c>
      <c r="E403" s="5" t="s">
        <v>726</v>
      </c>
      <c r="F403" s="5" t="s">
        <v>728</v>
      </c>
      <c r="G403" t="s">
        <v>1134</v>
      </c>
      <c r="H403" s="4">
        <v>850.7</v>
      </c>
      <c r="I403" s="4">
        <v>1118.56</v>
      </c>
      <c r="J403" s="7">
        <v>0.18</v>
      </c>
      <c r="K403" s="4">
        <v>19</v>
      </c>
      <c r="L403" s="4">
        <f>(Calculations!I403*Calculations!K403*(1-Calculations!J403))</f>
        <v>17427.164800000002</v>
      </c>
      <c r="M403" s="4">
        <f t="shared" si="19"/>
        <v>16163.300000000001</v>
      </c>
      <c r="N403" s="4">
        <f>(L403-Calculations!M403)</f>
        <v>1263.8648000000012</v>
      </c>
      <c r="O403" s="10">
        <f t="shared" si="20"/>
        <v>7.2522685962090687</v>
      </c>
    </row>
    <row r="404" spans="1:15" x14ac:dyDescent="0.45">
      <c r="A404" t="s">
        <v>416</v>
      </c>
      <c r="B404" s="32">
        <v>45601</v>
      </c>
      <c r="C404" s="32">
        <v>45604</v>
      </c>
      <c r="D404" s="28" t="str">
        <f t="shared" si="18"/>
        <v>QUARTER 4</v>
      </c>
      <c r="E404" s="5" t="s">
        <v>719</v>
      </c>
      <c r="F404" s="5" t="s">
        <v>727</v>
      </c>
      <c r="G404" t="s">
        <v>1135</v>
      </c>
      <c r="H404" s="4">
        <v>1020.4</v>
      </c>
      <c r="I404" s="4">
        <v>1184.71</v>
      </c>
      <c r="J404" s="7">
        <v>0.106</v>
      </c>
      <c r="K404" s="4">
        <v>16</v>
      </c>
      <c r="L404" s="4">
        <f>(Calculations!I404*Calculations!K404*(1-Calculations!J404))</f>
        <v>16946.091840000001</v>
      </c>
      <c r="M404" s="4">
        <f t="shared" si="19"/>
        <v>16326.4</v>
      </c>
      <c r="N404" s="4">
        <f>(L404-Calculations!M404)</f>
        <v>619.69184000000132</v>
      </c>
      <c r="O404" s="10">
        <f t="shared" si="20"/>
        <v>3.6568422138328347</v>
      </c>
    </row>
    <row r="405" spans="1:15" x14ac:dyDescent="0.45">
      <c r="A405" t="s">
        <v>417</v>
      </c>
      <c r="B405" s="32">
        <v>45497</v>
      </c>
      <c r="C405" s="32">
        <v>45512</v>
      </c>
      <c r="D405" s="28" t="str">
        <f t="shared" si="18"/>
        <v>QUARTER 3</v>
      </c>
      <c r="E405" s="5" t="s">
        <v>722</v>
      </c>
      <c r="F405" s="5" t="s">
        <v>731</v>
      </c>
      <c r="G405" t="s">
        <v>1136</v>
      </c>
      <c r="H405" s="4">
        <v>501.5</v>
      </c>
      <c r="I405" s="4">
        <v>1201.47</v>
      </c>
      <c r="J405" s="7">
        <v>0.126</v>
      </c>
      <c r="K405" s="4">
        <v>5</v>
      </c>
      <c r="L405" s="4">
        <f>(Calculations!I405*Calculations!K405*(1-Calculations!J405))</f>
        <v>5250.4239000000007</v>
      </c>
      <c r="M405" s="4">
        <f t="shared" si="19"/>
        <v>2507.5</v>
      </c>
      <c r="N405" s="4">
        <f>(L405-Calculations!M405)</f>
        <v>2742.9239000000007</v>
      </c>
      <c r="O405" s="10">
        <f t="shared" si="20"/>
        <v>52.241951359394058</v>
      </c>
    </row>
    <row r="406" spans="1:15" x14ac:dyDescent="0.45">
      <c r="A406" t="s">
        <v>418</v>
      </c>
      <c r="B406" s="32">
        <v>45677</v>
      </c>
      <c r="C406" s="32">
        <v>45691</v>
      </c>
      <c r="D406" s="28" t="str">
        <f t="shared" si="18"/>
        <v>QUARTER 1</v>
      </c>
      <c r="E406" s="5" t="s">
        <v>721</v>
      </c>
      <c r="F406" s="5" t="s">
        <v>727</v>
      </c>
      <c r="G406" t="s">
        <v>1137</v>
      </c>
      <c r="H406" s="4">
        <v>974.11</v>
      </c>
      <c r="I406" s="4">
        <v>880.99</v>
      </c>
      <c r="J406" s="7">
        <v>0.111</v>
      </c>
      <c r="K406" s="4">
        <v>10</v>
      </c>
      <c r="L406" s="4">
        <f>(Calculations!I406*Calculations!K406*(1-Calculations!J406))</f>
        <v>7832.0010999999995</v>
      </c>
      <c r="M406" s="4">
        <f t="shared" si="19"/>
        <v>9741.1</v>
      </c>
      <c r="N406" s="4">
        <f>(L406-Calculations!M406)</f>
        <v>-1909.0989000000009</v>
      </c>
      <c r="O406" s="10">
        <f t="shared" si="20"/>
        <v>-24.37562093805121</v>
      </c>
    </row>
    <row r="407" spans="1:15" x14ac:dyDescent="0.45">
      <c r="A407" t="s">
        <v>419</v>
      </c>
      <c r="B407" s="32">
        <v>44991</v>
      </c>
      <c r="C407" s="32">
        <v>45020</v>
      </c>
      <c r="D407" s="28" t="str">
        <f t="shared" si="18"/>
        <v>QUARTER 1</v>
      </c>
      <c r="E407" s="5" t="s">
        <v>712</v>
      </c>
      <c r="F407" s="5" t="s">
        <v>732</v>
      </c>
      <c r="G407" t="s">
        <v>1138</v>
      </c>
      <c r="H407" s="4">
        <v>1126.29</v>
      </c>
      <c r="I407" s="4">
        <v>2050.87</v>
      </c>
      <c r="J407" s="7">
        <v>6.4000000000000001E-2</v>
      </c>
      <c r="K407" s="4">
        <v>7</v>
      </c>
      <c r="L407" s="4">
        <f>(Calculations!I407*Calculations!K407*(1-Calculations!J407))</f>
        <v>13437.300239999999</v>
      </c>
      <c r="M407" s="4">
        <f t="shared" si="19"/>
        <v>7884.03</v>
      </c>
      <c r="N407" s="4">
        <f>(L407-Calculations!M407)</f>
        <v>5553.2702399999989</v>
      </c>
      <c r="O407" s="10">
        <f t="shared" si="20"/>
        <v>41.327276616690369</v>
      </c>
    </row>
    <row r="408" spans="1:15" x14ac:dyDescent="0.45">
      <c r="A408" t="s">
        <v>420</v>
      </c>
      <c r="B408" s="32">
        <v>45646</v>
      </c>
      <c r="C408" s="32">
        <v>45671</v>
      </c>
      <c r="D408" s="28" t="str">
        <f t="shared" si="18"/>
        <v>QUARTER 4</v>
      </c>
      <c r="E408" s="5" t="s">
        <v>724</v>
      </c>
      <c r="F408" s="5" t="s">
        <v>728</v>
      </c>
      <c r="G408" t="s">
        <v>1139</v>
      </c>
      <c r="H408" s="4">
        <v>1361.34</v>
      </c>
      <c r="I408" s="4">
        <v>1737.9</v>
      </c>
      <c r="J408" s="7">
        <v>7.6999999999999999E-2</v>
      </c>
      <c r="K408" s="4">
        <v>14</v>
      </c>
      <c r="L408" s="4">
        <f>(Calculations!I408*Calculations!K408*(1-Calculations!J408))</f>
        <v>22457.143800000002</v>
      </c>
      <c r="M408" s="4">
        <f t="shared" si="19"/>
        <v>19058.759999999998</v>
      </c>
      <c r="N408" s="4">
        <f>(L408-Calculations!M408)</f>
        <v>3398.3838000000032</v>
      </c>
      <c r="O408" s="10">
        <f t="shared" si="20"/>
        <v>15.132751654731813</v>
      </c>
    </row>
    <row r="409" spans="1:15" x14ac:dyDescent="0.45">
      <c r="A409" t="s">
        <v>421</v>
      </c>
      <c r="B409" s="32">
        <v>45709</v>
      </c>
      <c r="C409" s="32">
        <v>45737</v>
      </c>
      <c r="D409" s="28" t="str">
        <f t="shared" si="18"/>
        <v>QUARTER 1</v>
      </c>
      <c r="E409" s="5" t="s">
        <v>714</v>
      </c>
      <c r="F409" s="5" t="s">
        <v>730</v>
      </c>
      <c r="G409" t="s">
        <v>1140</v>
      </c>
      <c r="H409" s="4">
        <v>1437.39</v>
      </c>
      <c r="I409" s="4">
        <v>1388.31</v>
      </c>
      <c r="J409" s="7">
        <v>0.13800000000000001</v>
      </c>
      <c r="K409" s="4">
        <v>18</v>
      </c>
      <c r="L409" s="4">
        <f>(Calculations!I409*Calculations!K409*(1-Calculations!J409))</f>
        <v>21541.017959999997</v>
      </c>
      <c r="M409" s="4">
        <f t="shared" si="19"/>
        <v>25873.02</v>
      </c>
      <c r="N409" s="4">
        <f>(L409-Calculations!M409)</f>
        <v>-4332.002040000003</v>
      </c>
      <c r="O409" s="10">
        <f t="shared" si="20"/>
        <v>-20.110479681341872</v>
      </c>
    </row>
    <row r="410" spans="1:15" x14ac:dyDescent="0.45">
      <c r="A410" t="s">
        <v>422</v>
      </c>
      <c r="B410" s="32">
        <v>45724</v>
      </c>
      <c r="C410" s="32">
        <v>45731</v>
      </c>
      <c r="D410" s="28" t="str">
        <f t="shared" si="18"/>
        <v>QUARTER 1</v>
      </c>
      <c r="E410" s="5" t="s">
        <v>723</v>
      </c>
      <c r="F410" s="5" t="s">
        <v>731</v>
      </c>
      <c r="G410" t="s">
        <v>1141</v>
      </c>
      <c r="H410" s="4">
        <v>475.66</v>
      </c>
      <c r="I410" s="4">
        <v>529.14</v>
      </c>
      <c r="J410" s="7">
        <v>0.19600000000000001</v>
      </c>
      <c r="K410" s="4">
        <v>11</v>
      </c>
      <c r="L410" s="4">
        <f>(Calculations!I410*Calculations!K410*(1-Calculations!J410))</f>
        <v>4679.7141600000004</v>
      </c>
      <c r="M410" s="4">
        <f t="shared" si="19"/>
        <v>5232.26</v>
      </c>
      <c r="N410" s="4">
        <f>(L410-Calculations!M410)</f>
        <v>-552.54583999999977</v>
      </c>
      <c r="O410" s="10">
        <f t="shared" si="20"/>
        <v>-11.807256193613323</v>
      </c>
    </row>
    <row r="411" spans="1:15" x14ac:dyDescent="0.45">
      <c r="A411" t="s">
        <v>423</v>
      </c>
      <c r="B411" s="32">
        <v>45276</v>
      </c>
      <c r="C411" s="32">
        <v>45279</v>
      </c>
      <c r="D411" s="28" t="str">
        <f t="shared" si="18"/>
        <v>QUARTER 4</v>
      </c>
      <c r="E411" s="5" t="s">
        <v>720</v>
      </c>
      <c r="F411" s="5" t="s">
        <v>733</v>
      </c>
      <c r="G411" t="s">
        <v>1142</v>
      </c>
      <c r="H411" s="4">
        <v>1415.05</v>
      </c>
      <c r="I411" s="4">
        <v>1972.38</v>
      </c>
      <c r="J411" s="7">
        <v>0</v>
      </c>
      <c r="K411" s="4">
        <v>12</v>
      </c>
      <c r="L411" s="4">
        <f>(Calculations!I411*Calculations!K411*(1-Calculations!J411))</f>
        <v>23668.560000000001</v>
      </c>
      <c r="M411" s="4">
        <f t="shared" si="19"/>
        <v>16980.599999999999</v>
      </c>
      <c r="N411" s="4">
        <f>(L411-Calculations!M411)</f>
        <v>6687.9600000000028</v>
      </c>
      <c r="O411" s="10">
        <f t="shared" si="20"/>
        <v>28.256725377462772</v>
      </c>
    </row>
    <row r="412" spans="1:15" x14ac:dyDescent="0.45">
      <c r="A412" t="s">
        <v>424</v>
      </c>
      <c r="B412" s="32">
        <v>45534</v>
      </c>
      <c r="C412" s="32">
        <v>45540</v>
      </c>
      <c r="D412" s="28" t="str">
        <f t="shared" si="18"/>
        <v>QUARTER 3</v>
      </c>
      <c r="E412" s="5" t="s">
        <v>725</v>
      </c>
      <c r="F412" s="5" t="s">
        <v>731</v>
      </c>
      <c r="G412" t="s">
        <v>1143</v>
      </c>
      <c r="H412" s="4">
        <v>466.16</v>
      </c>
      <c r="I412" s="4">
        <v>876.81</v>
      </c>
      <c r="J412" s="7">
        <v>0.24099999999999999</v>
      </c>
      <c r="K412" s="4">
        <v>8</v>
      </c>
      <c r="L412" s="4">
        <f>(Calculations!I412*Calculations!K412*(1-Calculations!J412))</f>
        <v>5323.9903199999999</v>
      </c>
      <c r="M412" s="4">
        <f t="shared" si="19"/>
        <v>3729.28</v>
      </c>
      <c r="N412" s="4">
        <f>(L412-Calculations!M412)</f>
        <v>1594.7103199999997</v>
      </c>
      <c r="O412" s="10">
        <f t="shared" si="20"/>
        <v>29.953291124691596</v>
      </c>
    </row>
    <row r="413" spans="1:15" x14ac:dyDescent="0.45">
      <c r="A413" t="s">
        <v>425</v>
      </c>
      <c r="B413" s="32">
        <v>45430</v>
      </c>
      <c r="C413" s="32">
        <v>45433</v>
      </c>
      <c r="D413" s="28" t="str">
        <f t="shared" si="18"/>
        <v>QUARTER 2</v>
      </c>
      <c r="E413" s="5" t="s">
        <v>726</v>
      </c>
      <c r="F413" s="5" t="s">
        <v>728</v>
      </c>
      <c r="G413" t="s">
        <v>1144</v>
      </c>
      <c r="H413" s="4">
        <v>663.66</v>
      </c>
      <c r="I413" s="4">
        <v>824.26</v>
      </c>
      <c r="J413" s="7">
        <v>0.23899999999999999</v>
      </c>
      <c r="K413" s="4">
        <v>11</v>
      </c>
      <c r="L413" s="4">
        <f>(Calculations!I413*Calculations!K413*(1-Calculations!J413))</f>
        <v>6899.8804600000003</v>
      </c>
      <c r="M413" s="4">
        <f t="shared" si="19"/>
        <v>7300.2599999999993</v>
      </c>
      <c r="N413" s="4">
        <f>(L413-Calculations!M413)</f>
        <v>-400.379539999999</v>
      </c>
      <c r="O413" s="10">
        <f t="shared" si="20"/>
        <v>-5.802702558704893</v>
      </c>
    </row>
    <row r="414" spans="1:15" x14ac:dyDescent="0.45">
      <c r="A414" t="s">
        <v>426</v>
      </c>
      <c r="B414" s="32">
        <v>45002</v>
      </c>
      <c r="C414" s="32">
        <v>45022</v>
      </c>
      <c r="D414" s="28" t="str">
        <f t="shared" si="18"/>
        <v>QUARTER 1</v>
      </c>
      <c r="E414" s="5" t="s">
        <v>719</v>
      </c>
      <c r="F414" s="5" t="s">
        <v>730</v>
      </c>
      <c r="G414" t="s">
        <v>1145</v>
      </c>
      <c r="H414" s="4">
        <v>692.18</v>
      </c>
      <c r="I414" s="4">
        <v>1159.3499999999999</v>
      </c>
      <c r="J414" s="7">
        <v>0.112</v>
      </c>
      <c r="K414" s="4">
        <v>2</v>
      </c>
      <c r="L414" s="4">
        <f>(Calculations!I414*Calculations!K414*(1-Calculations!J414))</f>
        <v>2059.0056</v>
      </c>
      <c r="M414" s="4">
        <f t="shared" si="19"/>
        <v>1384.36</v>
      </c>
      <c r="N414" s="4">
        <f>(L414-Calculations!M414)</f>
        <v>674.64560000000006</v>
      </c>
      <c r="O414" s="10">
        <f t="shared" si="20"/>
        <v>32.765602968734036</v>
      </c>
    </row>
    <row r="415" spans="1:15" x14ac:dyDescent="0.45">
      <c r="A415" t="s">
        <v>427</v>
      </c>
      <c r="B415" s="32">
        <v>45163</v>
      </c>
      <c r="C415" s="32">
        <v>45185</v>
      </c>
      <c r="D415" s="28" t="str">
        <f t="shared" si="18"/>
        <v>QUARTER 3</v>
      </c>
      <c r="E415" s="5" t="s">
        <v>716</v>
      </c>
      <c r="F415" s="5" t="s">
        <v>730</v>
      </c>
      <c r="G415" t="s">
        <v>1146</v>
      </c>
      <c r="H415" s="4">
        <v>1196.83</v>
      </c>
      <c r="I415" s="4">
        <v>2513.5100000000002</v>
      </c>
      <c r="J415" s="7">
        <v>8.3000000000000004E-2</v>
      </c>
      <c r="K415" s="4">
        <v>7</v>
      </c>
      <c r="L415" s="4">
        <f>(Calculations!I415*Calculations!K415*(1-Calculations!J415))</f>
        <v>16134.22069</v>
      </c>
      <c r="M415" s="4">
        <f t="shared" si="19"/>
        <v>8377.81</v>
      </c>
      <c r="N415" s="4">
        <f>(L415-Calculations!M415)</f>
        <v>7756.4106900000006</v>
      </c>
      <c r="O415" s="10">
        <f t="shared" si="20"/>
        <v>48.074281609445372</v>
      </c>
    </row>
    <row r="416" spans="1:15" x14ac:dyDescent="0.45">
      <c r="A416" t="s">
        <v>428</v>
      </c>
      <c r="B416" s="32">
        <v>45449</v>
      </c>
      <c r="C416" s="32">
        <v>45467</v>
      </c>
      <c r="D416" s="28" t="str">
        <f t="shared" si="18"/>
        <v>QUARTER 2</v>
      </c>
      <c r="E416" s="5" t="s">
        <v>722</v>
      </c>
      <c r="F416" s="5" t="s">
        <v>729</v>
      </c>
      <c r="G416" t="s">
        <v>1147</v>
      </c>
      <c r="H416" s="4">
        <v>1253.25</v>
      </c>
      <c r="I416" s="4">
        <v>3087.13</v>
      </c>
      <c r="J416" s="7">
        <v>7.1999999999999995E-2</v>
      </c>
      <c r="K416" s="4">
        <v>11</v>
      </c>
      <c r="L416" s="4">
        <f>(Calculations!I416*Calculations!K416*(1-Calculations!J416))</f>
        <v>31513.423040000001</v>
      </c>
      <c r="M416" s="4">
        <f t="shared" si="19"/>
        <v>13785.75</v>
      </c>
      <c r="N416" s="4">
        <f>(L416-Calculations!M416)</f>
        <v>17727.673040000001</v>
      </c>
      <c r="O416" s="10">
        <f t="shared" si="20"/>
        <v>56.254355540806401</v>
      </c>
    </row>
    <row r="417" spans="1:15" x14ac:dyDescent="0.45">
      <c r="A417" t="s">
        <v>429</v>
      </c>
      <c r="B417" s="32">
        <v>45167</v>
      </c>
      <c r="C417" s="32">
        <v>45182</v>
      </c>
      <c r="D417" s="28" t="str">
        <f t="shared" si="18"/>
        <v>QUARTER 3</v>
      </c>
      <c r="E417" s="5" t="s">
        <v>719</v>
      </c>
      <c r="F417" s="5" t="s">
        <v>728</v>
      </c>
      <c r="G417" t="s">
        <v>1148</v>
      </c>
      <c r="H417" s="4">
        <v>1287.6400000000001</v>
      </c>
      <c r="I417" s="4">
        <v>2717.15</v>
      </c>
      <c r="J417" s="7">
        <v>3.2000000000000001E-2</v>
      </c>
      <c r="K417" s="4">
        <v>7</v>
      </c>
      <c r="L417" s="4">
        <f>(Calculations!I417*Calculations!K417*(1-Calculations!J417))</f>
        <v>18411.4084</v>
      </c>
      <c r="M417" s="4">
        <f t="shared" si="19"/>
        <v>9013.4800000000014</v>
      </c>
      <c r="N417" s="4">
        <f>(L417-Calculations!M417)</f>
        <v>9397.9283999999989</v>
      </c>
      <c r="O417" s="10">
        <f t="shared" si="20"/>
        <v>51.044049405802106</v>
      </c>
    </row>
    <row r="418" spans="1:15" x14ac:dyDescent="0.45">
      <c r="A418" t="s">
        <v>430</v>
      </c>
      <c r="B418" s="32">
        <v>45626</v>
      </c>
      <c r="C418" s="32">
        <v>45636</v>
      </c>
      <c r="D418" s="28" t="str">
        <f t="shared" si="18"/>
        <v>QUARTER 4</v>
      </c>
      <c r="E418" s="5" t="s">
        <v>721</v>
      </c>
      <c r="F418" s="5" t="s">
        <v>733</v>
      </c>
      <c r="G418" t="s">
        <v>1149</v>
      </c>
      <c r="H418" s="4">
        <v>851.49</v>
      </c>
      <c r="I418" s="4">
        <v>901.79</v>
      </c>
      <c r="J418" s="7">
        <v>0.245</v>
      </c>
      <c r="K418" s="4">
        <v>16</v>
      </c>
      <c r="L418" s="4">
        <f>(Calculations!I418*Calculations!K418*(1-Calculations!J418))</f>
        <v>10893.6232</v>
      </c>
      <c r="M418" s="4">
        <f t="shared" si="19"/>
        <v>13623.84</v>
      </c>
      <c r="N418" s="4">
        <f>(L418-Calculations!M418)</f>
        <v>-2730.2168000000001</v>
      </c>
      <c r="O418" s="10">
        <f t="shared" si="20"/>
        <v>-25.062522816100341</v>
      </c>
    </row>
    <row r="419" spans="1:15" x14ac:dyDescent="0.45">
      <c r="A419" t="s">
        <v>431</v>
      </c>
      <c r="B419" s="32">
        <v>45813</v>
      </c>
      <c r="C419" s="32">
        <v>45822</v>
      </c>
      <c r="D419" s="28" t="str">
        <f t="shared" si="18"/>
        <v>QUARTER 2</v>
      </c>
      <c r="E419" s="5" t="s">
        <v>720</v>
      </c>
      <c r="F419" s="5" t="s">
        <v>733</v>
      </c>
      <c r="G419" t="s">
        <v>1150</v>
      </c>
      <c r="H419" s="4">
        <v>618.69000000000005</v>
      </c>
      <c r="I419" s="4">
        <v>796.15</v>
      </c>
      <c r="J419" s="7">
        <v>0.09</v>
      </c>
      <c r="K419" s="4">
        <v>11</v>
      </c>
      <c r="L419" s="4">
        <f>(Calculations!I419*Calculations!K419*(1-Calculations!J419))</f>
        <v>7969.4615000000003</v>
      </c>
      <c r="M419" s="4">
        <f t="shared" si="19"/>
        <v>6805.59</v>
      </c>
      <c r="N419" s="4">
        <f>(L419-Calculations!M419)</f>
        <v>1163.8715000000002</v>
      </c>
      <c r="O419" s="10">
        <f t="shared" si="20"/>
        <v>14.604142325049191</v>
      </c>
    </row>
    <row r="420" spans="1:15" x14ac:dyDescent="0.45">
      <c r="A420" t="s">
        <v>432</v>
      </c>
      <c r="B420" s="32">
        <v>45730</v>
      </c>
      <c r="C420" s="32">
        <v>45755</v>
      </c>
      <c r="D420" s="28" t="str">
        <f t="shared" si="18"/>
        <v>QUARTER 1</v>
      </c>
      <c r="E420" s="5" t="s">
        <v>726</v>
      </c>
      <c r="F420" s="5" t="s">
        <v>728</v>
      </c>
      <c r="G420" t="s">
        <v>1151</v>
      </c>
      <c r="H420" s="4">
        <v>80.59</v>
      </c>
      <c r="I420" s="4">
        <v>157.82</v>
      </c>
      <c r="J420" s="7">
        <v>0.217</v>
      </c>
      <c r="K420" s="4">
        <v>6</v>
      </c>
      <c r="L420" s="4">
        <f>(Calculations!I420*Calculations!K420*(1-Calculations!J420))</f>
        <v>741.43835999999999</v>
      </c>
      <c r="M420" s="4">
        <f t="shared" si="19"/>
        <v>483.54</v>
      </c>
      <c r="N420" s="4">
        <f>(L420-Calculations!M420)</f>
        <v>257.89835999999997</v>
      </c>
      <c r="O420" s="10">
        <f t="shared" si="20"/>
        <v>34.783519967863541</v>
      </c>
    </row>
    <row r="421" spans="1:15" x14ac:dyDescent="0.45">
      <c r="A421" t="s">
        <v>433</v>
      </c>
      <c r="B421" s="32">
        <v>45307</v>
      </c>
      <c r="C421" s="32">
        <v>45333</v>
      </c>
      <c r="D421" s="28" t="str">
        <f t="shared" si="18"/>
        <v>QUARTER 1</v>
      </c>
      <c r="E421" s="5" t="s">
        <v>718</v>
      </c>
      <c r="F421" s="5" t="s">
        <v>732</v>
      </c>
      <c r="G421" t="s">
        <v>1152</v>
      </c>
      <c r="H421" s="4">
        <v>504.93</v>
      </c>
      <c r="I421" s="4">
        <v>819.06</v>
      </c>
      <c r="J421" s="7">
        <v>0.22600000000000001</v>
      </c>
      <c r="K421" s="4">
        <v>15</v>
      </c>
      <c r="L421" s="4">
        <f>(Calculations!I421*Calculations!K421*(1-Calculations!J421))</f>
        <v>9509.2865999999995</v>
      </c>
      <c r="M421" s="4">
        <f t="shared" si="19"/>
        <v>7573.95</v>
      </c>
      <c r="N421" s="4">
        <f>(L421-Calculations!M421)</f>
        <v>1935.3365999999996</v>
      </c>
      <c r="O421" s="10">
        <f t="shared" si="20"/>
        <v>20.352069312959813</v>
      </c>
    </row>
    <row r="422" spans="1:15" x14ac:dyDescent="0.45">
      <c r="A422" t="s">
        <v>434</v>
      </c>
      <c r="B422" s="32">
        <v>45211</v>
      </c>
      <c r="C422" s="32">
        <v>45228</v>
      </c>
      <c r="D422" s="28" t="str">
        <f t="shared" si="18"/>
        <v>QUARTER 4</v>
      </c>
      <c r="E422" s="5" t="s">
        <v>722</v>
      </c>
      <c r="F422" s="5" t="s">
        <v>730</v>
      </c>
      <c r="G422" t="s">
        <v>1153</v>
      </c>
      <c r="H422" s="4">
        <v>1102.19</v>
      </c>
      <c r="I422" s="4">
        <v>1711.16</v>
      </c>
      <c r="J422" s="7">
        <v>0.151</v>
      </c>
      <c r="K422" s="4">
        <v>10</v>
      </c>
      <c r="L422" s="4">
        <f>(Calculations!I422*Calculations!K422*(1-Calculations!J422))</f>
        <v>14527.748400000002</v>
      </c>
      <c r="M422" s="4">
        <f t="shared" si="19"/>
        <v>11021.900000000001</v>
      </c>
      <c r="N422" s="4">
        <f>(L422-Calculations!M422)</f>
        <v>3505.8484000000008</v>
      </c>
      <c r="O422" s="10">
        <f t="shared" si="20"/>
        <v>24.132083675127525</v>
      </c>
    </row>
    <row r="423" spans="1:15" x14ac:dyDescent="0.45">
      <c r="A423" t="s">
        <v>435</v>
      </c>
      <c r="B423" s="32">
        <v>45713</v>
      </c>
      <c r="C423" s="32">
        <v>45733</v>
      </c>
      <c r="D423" s="28" t="str">
        <f t="shared" si="18"/>
        <v>QUARTER 1</v>
      </c>
      <c r="E423" s="5" t="s">
        <v>722</v>
      </c>
      <c r="F423" s="5" t="s">
        <v>730</v>
      </c>
      <c r="G423" t="s">
        <v>1154</v>
      </c>
      <c r="H423" s="4">
        <v>1205.26</v>
      </c>
      <c r="I423" s="4">
        <v>1696.35</v>
      </c>
      <c r="J423" s="7">
        <v>1.9E-2</v>
      </c>
      <c r="K423" s="4">
        <v>6</v>
      </c>
      <c r="L423" s="4">
        <f>(Calculations!I423*Calculations!K423*(1-Calculations!J423))</f>
        <v>9984.7160999999978</v>
      </c>
      <c r="M423" s="4">
        <f t="shared" si="19"/>
        <v>7231.5599999999995</v>
      </c>
      <c r="N423" s="4">
        <f>(L423-Calculations!M423)</f>
        <v>2753.1560999999983</v>
      </c>
      <c r="O423" s="10">
        <f t="shared" si="20"/>
        <v>27.573704374028214</v>
      </c>
    </row>
    <row r="424" spans="1:15" x14ac:dyDescent="0.45">
      <c r="A424" t="s">
        <v>436</v>
      </c>
      <c r="B424" s="32">
        <v>45841</v>
      </c>
      <c r="C424" s="32">
        <v>45844</v>
      </c>
      <c r="D424" s="28" t="str">
        <f t="shared" si="18"/>
        <v>QUARTER 3</v>
      </c>
      <c r="E424" s="26" t="s">
        <v>720</v>
      </c>
      <c r="F424" s="5" t="s">
        <v>731</v>
      </c>
      <c r="G424" t="s">
        <v>1155</v>
      </c>
      <c r="H424" s="4">
        <v>1313.3</v>
      </c>
      <c r="I424" s="4">
        <v>2884.34</v>
      </c>
      <c r="J424" s="7">
        <v>0.157</v>
      </c>
      <c r="K424" s="4">
        <v>42</v>
      </c>
      <c r="L424" s="4">
        <f>(Calculations!I424*Calculations!K424*(1-Calculations!J424))</f>
        <v>102122.94203999999</v>
      </c>
      <c r="M424" s="4">
        <f t="shared" si="19"/>
        <v>55158.6</v>
      </c>
      <c r="N424" s="4">
        <f>(L424-Calculations!M424)</f>
        <v>46964.342039999996</v>
      </c>
      <c r="O424" s="10">
        <f t="shared" si="20"/>
        <v>45.988042551305256</v>
      </c>
    </row>
    <row r="425" spans="1:15" x14ac:dyDescent="0.45">
      <c r="A425" t="s">
        <v>437</v>
      </c>
      <c r="B425" s="32">
        <v>45915</v>
      </c>
      <c r="C425" s="32">
        <v>45925</v>
      </c>
      <c r="D425" s="28" t="str">
        <f t="shared" si="18"/>
        <v>QUARTER 3</v>
      </c>
      <c r="E425" s="5" t="s">
        <v>720</v>
      </c>
      <c r="F425" s="5" t="s">
        <v>730</v>
      </c>
      <c r="G425" t="s">
        <v>1156</v>
      </c>
      <c r="H425" s="4">
        <v>1488.91</v>
      </c>
      <c r="I425" s="4">
        <v>1483.74</v>
      </c>
      <c r="J425" s="7">
        <v>0.16800000000000001</v>
      </c>
      <c r="K425" s="4">
        <v>24</v>
      </c>
      <c r="L425" s="4">
        <f>(Calculations!I425*Calculations!K425*(1-Calculations!J425))</f>
        <v>29627.320319999999</v>
      </c>
      <c r="M425" s="4">
        <f t="shared" si="19"/>
        <v>35733.840000000004</v>
      </c>
      <c r="N425" s="4">
        <f>(L425-Calculations!M425)</f>
        <v>-6106.5196800000049</v>
      </c>
      <c r="O425" s="10">
        <f t="shared" si="20"/>
        <v>-20.611110333450519</v>
      </c>
    </row>
    <row r="426" spans="1:15" x14ac:dyDescent="0.45">
      <c r="A426" t="s">
        <v>438</v>
      </c>
      <c r="B426" s="32">
        <v>45341</v>
      </c>
      <c r="C426" s="32">
        <v>45357</v>
      </c>
      <c r="D426" s="28" t="str">
        <f t="shared" si="18"/>
        <v>QUARTER 1</v>
      </c>
      <c r="E426" s="5" t="s">
        <v>719</v>
      </c>
      <c r="F426" s="5" t="s">
        <v>728</v>
      </c>
      <c r="G426" t="s">
        <v>1157</v>
      </c>
      <c r="H426" s="4">
        <v>1477.84</v>
      </c>
      <c r="I426" s="4">
        <v>3197.47</v>
      </c>
      <c r="J426" s="7">
        <v>0.24299999999999999</v>
      </c>
      <c r="K426" s="4">
        <v>24</v>
      </c>
      <c r="L426" s="4">
        <f>(Calculations!I426*Calculations!K426*(1-Calculations!J426))</f>
        <v>58091.634960000003</v>
      </c>
      <c r="M426" s="4">
        <f t="shared" si="19"/>
        <v>35468.159999999996</v>
      </c>
      <c r="N426" s="4">
        <f>(L426-Calculations!M426)</f>
        <v>22623.474960000007</v>
      </c>
      <c r="O426" s="10">
        <f t="shared" si="20"/>
        <v>38.944462443823092</v>
      </c>
    </row>
    <row r="427" spans="1:15" x14ac:dyDescent="0.45">
      <c r="A427" t="s">
        <v>439</v>
      </c>
      <c r="B427" s="32">
        <v>45349</v>
      </c>
      <c r="C427" s="32">
        <v>45377</v>
      </c>
      <c r="D427" s="28" t="str">
        <f t="shared" si="18"/>
        <v>QUARTER 1</v>
      </c>
      <c r="E427" s="5" t="s">
        <v>715</v>
      </c>
      <c r="F427" s="5" t="s">
        <v>731</v>
      </c>
      <c r="G427" t="s">
        <v>1158</v>
      </c>
      <c r="H427" s="4">
        <v>1035.19</v>
      </c>
      <c r="I427" s="4">
        <v>2322.6999999999998</v>
      </c>
      <c r="J427" s="7">
        <v>0.17299999999999999</v>
      </c>
      <c r="K427" s="4">
        <v>8</v>
      </c>
      <c r="L427" s="4">
        <f>(Calculations!I427*Calculations!K427*(1-Calculations!J427))</f>
        <v>15366.983199999999</v>
      </c>
      <c r="M427" s="4">
        <f t="shared" si="19"/>
        <v>8281.52</v>
      </c>
      <c r="N427" s="4">
        <f>(L427-Calculations!M427)</f>
        <v>7085.4631999999983</v>
      </c>
      <c r="O427" s="10">
        <f t="shared" si="20"/>
        <v>46.108355217047411</v>
      </c>
    </row>
    <row r="428" spans="1:15" x14ac:dyDescent="0.45">
      <c r="A428" t="s">
        <v>440</v>
      </c>
      <c r="B428" s="32">
        <v>45897</v>
      </c>
      <c r="C428" s="32">
        <v>45905</v>
      </c>
      <c r="D428" s="28" t="str">
        <f t="shared" si="18"/>
        <v>QUARTER 3</v>
      </c>
      <c r="E428" s="5" t="s">
        <v>718</v>
      </c>
      <c r="F428" s="5" t="s">
        <v>731</v>
      </c>
      <c r="G428" t="s">
        <v>1159</v>
      </c>
      <c r="H428" s="4">
        <v>1271.0999999999999</v>
      </c>
      <c r="I428" s="4">
        <v>1932.42</v>
      </c>
      <c r="J428" s="7">
        <v>0.25</v>
      </c>
      <c r="K428" s="4">
        <v>21</v>
      </c>
      <c r="L428" s="4">
        <f>(Calculations!I428*Calculations!K428*(1-Calculations!J428))</f>
        <v>30435.614999999998</v>
      </c>
      <c r="M428" s="4">
        <f t="shared" si="19"/>
        <v>26693.1</v>
      </c>
      <c r="N428" s="4">
        <f>(L428-Calculations!M428)</f>
        <v>3742.5149999999994</v>
      </c>
      <c r="O428" s="10">
        <f t="shared" si="20"/>
        <v>12.296498690760806</v>
      </c>
    </row>
    <row r="429" spans="1:15" x14ac:dyDescent="0.45">
      <c r="A429" t="s">
        <v>441</v>
      </c>
      <c r="B429" s="32">
        <v>45522</v>
      </c>
      <c r="C429" s="32">
        <v>45547</v>
      </c>
      <c r="D429" s="28" t="str">
        <f t="shared" si="18"/>
        <v>QUARTER 3</v>
      </c>
      <c r="E429" s="5" t="s">
        <v>712</v>
      </c>
      <c r="F429" s="5" t="s">
        <v>730</v>
      </c>
      <c r="G429" t="s">
        <v>1160</v>
      </c>
      <c r="H429" s="4">
        <v>1154.03</v>
      </c>
      <c r="I429" s="4">
        <v>1590.36</v>
      </c>
      <c r="J429" s="7">
        <v>0.314</v>
      </c>
      <c r="K429" s="4">
        <v>18</v>
      </c>
      <c r="L429" s="4">
        <f>(Calculations!I429*Calculations!K429*(1-Calculations!J429))</f>
        <v>19637.76528</v>
      </c>
      <c r="M429" s="4">
        <f t="shared" si="19"/>
        <v>20772.54</v>
      </c>
      <c r="N429" s="4">
        <f>(L429-Calculations!M429)</f>
        <v>-1134.7747200000013</v>
      </c>
      <c r="O429" s="10">
        <f t="shared" si="20"/>
        <v>-5.7785328616576743</v>
      </c>
    </row>
    <row r="430" spans="1:15" x14ac:dyDescent="0.45">
      <c r="A430" t="s">
        <v>442</v>
      </c>
      <c r="B430" s="32">
        <v>45347</v>
      </c>
      <c r="C430" s="32">
        <v>45360</v>
      </c>
      <c r="D430" s="28" t="str">
        <f t="shared" si="18"/>
        <v>QUARTER 1</v>
      </c>
      <c r="E430" s="5" t="s">
        <v>718</v>
      </c>
      <c r="F430" s="5" t="s">
        <v>732</v>
      </c>
      <c r="G430" t="s">
        <v>1161</v>
      </c>
      <c r="H430" s="4">
        <v>322.44</v>
      </c>
      <c r="I430" s="4">
        <v>395.61</v>
      </c>
      <c r="J430" s="7">
        <v>0</v>
      </c>
      <c r="K430" s="4">
        <v>34</v>
      </c>
      <c r="L430" s="4">
        <f>(Calculations!I430*Calculations!K430*(1-Calculations!J430))</f>
        <v>13450.74</v>
      </c>
      <c r="M430" s="4">
        <f t="shared" si="19"/>
        <v>10962.96</v>
      </c>
      <c r="N430" s="4">
        <f>(L430-Calculations!M430)</f>
        <v>2487.7800000000007</v>
      </c>
      <c r="O430" s="10">
        <f t="shared" si="20"/>
        <v>18.495487980586947</v>
      </c>
    </row>
    <row r="431" spans="1:15" x14ac:dyDescent="0.45">
      <c r="A431" t="s">
        <v>443</v>
      </c>
      <c r="B431" s="32">
        <v>45784</v>
      </c>
      <c r="C431" s="32">
        <v>45790</v>
      </c>
      <c r="D431" s="28" t="str">
        <f t="shared" si="18"/>
        <v>QUARTER 2</v>
      </c>
      <c r="E431" s="5" t="s">
        <v>713</v>
      </c>
      <c r="F431" s="5" t="s">
        <v>730</v>
      </c>
      <c r="G431" t="s">
        <v>1162</v>
      </c>
      <c r="H431" s="4">
        <v>935.98</v>
      </c>
      <c r="I431" s="4">
        <v>2077.69</v>
      </c>
      <c r="J431" s="7">
        <v>0.17499999999999999</v>
      </c>
      <c r="K431" s="4">
        <v>24</v>
      </c>
      <c r="L431" s="4">
        <f>(Calculations!I431*Calculations!K431*(1-Calculations!J431))</f>
        <v>41138.261999999995</v>
      </c>
      <c r="M431" s="4">
        <f t="shared" si="19"/>
        <v>22463.52</v>
      </c>
      <c r="N431" s="4">
        <f>(L431-Calculations!M431)</f>
        <v>18674.741999999995</v>
      </c>
      <c r="O431" s="10">
        <f t="shared" si="20"/>
        <v>45.395067978321492</v>
      </c>
    </row>
    <row r="432" spans="1:15" x14ac:dyDescent="0.45">
      <c r="A432" t="s">
        <v>444</v>
      </c>
      <c r="B432" s="32">
        <v>45597</v>
      </c>
      <c r="C432" s="32">
        <v>45608</v>
      </c>
      <c r="D432" s="28" t="str">
        <f t="shared" si="18"/>
        <v>QUARTER 4</v>
      </c>
      <c r="E432" s="5" t="s">
        <v>717</v>
      </c>
      <c r="F432" s="5" t="s">
        <v>728</v>
      </c>
      <c r="G432" t="s">
        <v>1163</v>
      </c>
      <c r="H432" s="4">
        <v>599.84</v>
      </c>
      <c r="I432" s="4">
        <v>1330.85</v>
      </c>
      <c r="J432" s="7">
        <v>0.115</v>
      </c>
      <c r="K432" s="4">
        <v>11</v>
      </c>
      <c r="L432" s="4">
        <f>(Calculations!I432*Calculations!K432*(1-Calculations!J432))</f>
        <v>12955.824749999998</v>
      </c>
      <c r="M432" s="4">
        <f t="shared" si="19"/>
        <v>6598.2400000000007</v>
      </c>
      <c r="N432" s="4">
        <f>(L432-Calculations!M432)</f>
        <v>6357.5847499999973</v>
      </c>
      <c r="O432" s="10">
        <f t="shared" si="20"/>
        <v>49.071246892252063</v>
      </c>
    </row>
    <row r="433" spans="1:15" x14ac:dyDescent="0.45">
      <c r="A433" t="s">
        <v>445</v>
      </c>
      <c r="B433" s="32">
        <v>45654</v>
      </c>
      <c r="C433" s="32">
        <v>45665</v>
      </c>
      <c r="D433" s="28" t="str">
        <f t="shared" si="18"/>
        <v>QUARTER 4</v>
      </c>
      <c r="E433" s="5" t="s">
        <v>723</v>
      </c>
      <c r="F433" s="5" t="s">
        <v>731</v>
      </c>
      <c r="G433" t="s">
        <v>1164</v>
      </c>
      <c r="H433" s="4">
        <v>1201.31</v>
      </c>
      <c r="I433" s="4">
        <v>2764.65</v>
      </c>
      <c r="J433" s="7">
        <v>0</v>
      </c>
      <c r="K433" s="4">
        <v>21</v>
      </c>
      <c r="L433" s="4">
        <f>(Calculations!I433*Calculations!K433*(1-Calculations!J433))</f>
        <v>58057.65</v>
      </c>
      <c r="M433" s="4">
        <f t="shared" si="19"/>
        <v>25227.51</v>
      </c>
      <c r="N433" s="4">
        <f>(L433-Calculations!M433)</f>
        <v>32830.14</v>
      </c>
      <c r="O433" s="10">
        <f t="shared" si="20"/>
        <v>56.547483406579488</v>
      </c>
    </row>
    <row r="434" spans="1:15" x14ac:dyDescent="0.45">
      <c r="A434" t="s">
        <v>446</v>
      </c>
      <c r="B434" s="32">
        <v>45220</v>
      </c>
      <c r="C434" s="32">
        <v>45220</v>
      </c>
      <c r="D434" s="28" t="str">
        <f t="shared" si="18"/>
        <v>QUARTER 4</v>
      </c>
      <c r="E434" s="5" t="s">
        <v>713</v>
      </c>
      <c r="F434" s="5" t="s">
        <v>732</v>
      </c>
      <c r="G434" t="s">
        <v>1165</v>
      </c>
      <c r="H434" s="4">
        <v>384.19</v>
      </c>
      <c r="I434" s="4">
        <v>278.35000000000002</v>
      </c>
      <c r="J434" s="7">
        <v>5.6000000000000001E-2</v>
      </c>
      <c r="K434" s="4">
        <v>10</v>
      </c>
      <c r="L434" s="4">
        <f>(Calculations!I434*Calculations!K434*(1-Calculations!J434))</f>
        <v>2627.6239999999998</v>
      </c>
      <c r="M434" s="4">
        <f t="shared" si="19"/>
        <v>3841.9</v>
      </c>
      <c r="N434" s="4">
        <f>(L434-Calculations!M434)</f>
        <v>-1214.2760000000003</v>
      </c>
      <c r="O434" s="10">
        <f t="shared" si="20"/>
        <v>-46.211938998882658</v>
      </c>
    </row>
    <row r="435" spans="1:15" x14ac:dyDescent="0.45">
      <c r="A435" t="s">
        <v>447</v>
      </c>
      <c r="B435" s="32">
        <v>45636</v>
      </c>
      <c r="C435" s="32">
        <v>45645</v>
      </c>
      <c r="D435" s="28" t="str">
        <f t="shared" si="18"/>
        <v>QUARTER 4</v>
      </c>
      <c r="E435" s="5" t="s">
        <v>719</v>
      </c>
      <c r="F435" s="5" t="s">
        <v>732</v>
      </c>
      <c r="G435" t="s">
        <v>1166</v>
      </c>
      <c r="H435" s="4">
        <v>488.68</v>
      </c>
      <c r="I435" s="4">
        <v>984.36</v>
      </c>
      <c r="J435" s="7">
        <v>5.8999999999999997E-2</v>
      </c>
      <c r="K435" s="4">
        <v>14</v>
      </c>
      <c r="L435" s="4">
        <f>(Calculations!I435*Calculations!K435*(1-Calculations!J435))</f>
        <v>12967.958640000001</v>
      </c>
      <c r="M435" s="4">
        <f t="shared" si="19"/>
        <v>6841.52</v>
      </c>
      <c r="N435" s="4">
        <f>(L435-Calculations!M435)</f>
        <v>6126.4386400000003</v>
      </c>
      <c r="O435" s="10">
        <f t="shared" si="20"/>
        <v>47.242891576649875</v>
      </c>
    </row>
    <row r="436" spans="1:15" x14ac:dyDescent="0.45">
      <c r="A436" t="s">
        <v>448</v>
      </c>
      <c r="B436" s="32">
        <v>45542</v>
      </c>
      <c r="C436" s="32">
        <v>45553</v>
      </c>
      <c r="D436" s="28" t="str">
        <f t="shared" si="18"/>
        <v>QUARTER 3</v>
      </c>
      <c r="E436" s="5" t="s">
        <v>719</v>
      </c>
      <c r="F436" s="5" t="s">
        <v>729</v>
      </c>
      <c r="G436" t="s">
        <v>1167</v>
      </c>
      <c r="H436" s="4">
        <v>181.74</v>
      </c>
      <c r="I436" s="4">
        <v>190.84</v>
      </c>
      <c r="J436" s="7">
        <v>0.214</v>
      </c>
      <c r="K436" s="4">
        <v>13</v>
      </c>
      <c r="L436" s="4">
        <f>(Calculations!I436*Calculations!K436*(1-Calculations!J436))</f>
        <v>1950.0031200000001</v>
      </c>
      <c r="M436" s="4">
        <f t="shared" si="19"/>
        <v>2362.62</v>
      </c>
      <c r="N436" s="4">
        <f>(L436-Calculations!M436)</f>
        <v>-412.61687999999981</v>
      </c>
      <c r="O436" s="10">
        <f t="shared" si="20"/>
        <v>-21.15980614431016</v>
      </c>
    </row>
    <row r="437" spans="1:15" x14ac:dyDescent="0.45">
      <c r="A437" t="s">
        <v>449</v>
      </c>
      <c r="B437" s="32">
        <v>45217</v>
      </c>
      <c r="C437" s="32">
        <v>45219</v>
      </c>
      <c r="D437" s="28" t="str">
        <f t="shared" si="18"/>
        <v>QUARTER 4</v>
      </c>
      <c r="E437" s="5" t="s">
        <v>713</v>
      </c>
      <c r="F437" s="5" t="s">
        <v>730</v>
      </c>
      <c r="G437" t="s">
        <v>1168</v>
      </c>
      <c r="H437" s="4">
        <v>774.12</v>
      </c>
      <c r="I437" s="4">
        <v>908.3</v>
      </c>
      <c r="J437" s="7">
        <v>0</v>
      </c>
      <c r="K437" s="4">
        <v>30</v>
      </c>
      <c r="L437" s="4">
        <f>(Calculations!I437*Calculations!K437*(1-Calculations!J437))</f>
        <v>27249</v>
      </c>
      <c r="M437" s="4">
        <f t="shared" si="19"/>
        <v>23223.599999999999</v>
      </c>
      <c r="N437" s="4">
        <f>(L437-Calculations!M437)</f>
        <v>4025.4000000000015</v>
      </c>
      <c r="O437" s="10">
        <f t="shared" si="20"/>
        <v>14.772652207420462</v>
      </c>
    </row>
    <row r="438" spans="1:15" x14ac:dyDescent="0.45">
      <c r="A438" t="s">
        <v>450</v>
      </c>
      <c r="B438" s="32">
        <v>45650</v>
      </c>
      <c r="C438" s="32">
        <v>45670</v>
      </c>
      <c r="D438" s="28" t="str">
        <f t="shared" si="18"/>
        <v>QUARTER 4</v>
      </c>
      <c r="E438" s="5" t="s">
        <v>726</v>
      </c>
      <c r="F438" s="5" t="s">
        <v>729</v>
      </c>
      <c r="G438" t="s">
        <v>1169</v>
      </c>
      <c r="H438" s="4">
        <v>126.15</v>
      </c>
      <c r="I438" s="4">
        <v>284.23</v>
      </c>
      <c r="J438" s="7">
        <v>0.113</v>
      </c>
      <c r="K438" s="4">
        <v>22</v>
      </c>
      <c r="L438" s="4">
        <f>(Calculations!I438*Calculations!K438*(1-Calculations!J438))</f>
        <v>5546.4642200000008</v>
      </c>
      <c r="M438" s="4">
        <f t="shared" si="19"/>
        <v>2775.3</v>
      </c>
      <c r="N438" s="4">
        <f>(L438-Calculations!M438)</f>
        <v>2771.1642200000006</v>
      </c>
      <c r="O438" s="10">
        <f t="shared" si="20"/>
        <v>49.962716968541088</v>
      </c>
    </row>
    <row r="439" spans="1:15" x14ac:dyDescent="0.45">
      <c r="A439" t="s">
        <v>451</v>
      </c>
      <c r="B439" s="33">
        <v>45035</v>
      </c>
      <c r="C439" s="35">
        <v>45037</v>
      </c>
      <c r="D439" s="28" t="str">
        <f t="shared" si="18"/>
        <v>QUARTER 2</v>
      </c>
      <c r="E439" s="5" t="s">
        <v>724</v>
      </c>
      <c r="F439" s="5" t="s">
        <v>727</v>
      </c>
      <c r="G439" t="s">
        <v>1170</v>
      </c>
      <c r="H439" s="4">
        <v>607.04</v>
      </c>
      <c r="I439" s="4">
        <v>1229.3399999999999</v>
      </c>
      <c r="J439" s="7">
        <v>0.14699999999999999</v>
      </c>
      <c r="K439" s="4">
        <v>7</v>
      </c>
      <c r="L439" s="4">
        <f>(Calculations!I439*Calculations!K439*(1-Calculations!J439))</f>
        <v>7340.3891399999993</v>
      </c>
      <c r="M439" s="4">
        <f t="shared" si="19"/>
        <v>4249.28</v>
      </c>
      <c r="N439" s="4">
        <f>(L439-Calculations!M439)</f>
        <v>3091.1091399999996</v>
      </c>
      <c r="O439" s="10">
        <f t="shared" si="20"/>
        <v>42.110970972310056</v>
      </c>
    </row>
    <row r="440" spans="1:15" x14ac:dyDescent="0.45">
      <c r="A440" t="s">
        <v>452</v>
      </c>
      <c r="B440" s="32">
        <v>45290</v>
      </c>
      <c r="C440" s="32">
        <v>45299</v>
      </c>
      <c r="D440" s="28" t="str">
        <f t="shared" si="18"/>
        <v>QUARTER 4</v>
      </c>
      <c r="E440" s="5" t="s">
        <v>716</v>
      </c>
      <c r="F440" s="5" t="s">
        <v>733</v>
      </c>
      <c r="G440" t="s">
        <v>1171</v>
      </c>
      <c r="H440" s="4">
        <v>861.1</v>
      </c>
      <c r="I440" s="4">
        <v>1224.72</v>
      </c>
      <c r="J440" s="7">
        <v>0.17399999999999999</v>
      </c>
      <c r="K440" s="4">
        <v>24</v>
      </c>
      <c r="L440" s="4">
        <f>(Calculations!I440*Calculations!K440*(1-Calculations!J440))</f>
        <v>24278.849280000002</v>
      </c>
      <c r="M440" s="4">
        <f t="shared" si="19"/>
        <v>20666.400000000001</v>
      </c>
      <c r="N440" s="4">
        <f>(L440-Calculations!M440)</f>
        <v>3612.4492800000007</v>
      </c>
      <c r="O440" s="10">
        <f t="shared" si="20"/>
        <v>14.878997098827909</v>
      </c>
    </row>
    <row r="441" spans="1:15" x14ac:dyDescent="0.45">
      <c r="A441" t="s">
        <v>453</v>
      </c>
      <c r="B441" s="32">
        <v>44978</v>
      </c>
      <c r="C441" s="32">
        <v>44997</v>
      </c>
      <c r="D441" s="28" t="str">
        <f t="shared" si="18"/>
        <v>QUARTER 1</v>
      </c>
      <c r="E441" s="5" t="s">
        <v>721</v>
      </c>
      <c r="F441" s="5" t="s">
        <v>729</v>
      </c>
      <c r="G441" t="s">
        <v>1172</v>
      </c>
      <c r="H441" s="4">
        <v>352.65</v>
      </c>
      <c r="I441" s="4">
        <v>485.86</v>
      </c>
      <c r="J441" s="7">
        <v>4.1000000000000002E-2</v>
      </c>
      <c r="K441" s="4">
        <v>6</v>
      </c>
      <c r="L441" s="4">
        <f>(Calculations!I441*Calculations!K441*(1-Calculations!J441))</f>
        <v>2795.6384399999997</v>
      </c>
      <c r="M441" s="4">
        <f t="shared" si="19"/>
        <v>2115.8999999999996</v>
      </c>
      <c r="N441" s="4">
        <f>(L441-Calculations!M441)</f>
        <v>679.73844000000008</v>
      </c>
      <c r="O441" s="10">
        <f t="shared" si="20"/>
        <v>24.314247159943907</v>
      </c>
    </row>
    <row r="442" spans="1:15" x14ac:dyDescent="0.45">
      <c r="A442" t="s">
        <v>454</v>
      </c>
      <c r="B442" s="32">
        <v>45063</v>
      </c>
      <c r="C442" s="32">
        <v>45080</v>
      </c>
      <c r="D442" s="28" t="str">
        <f t="shared" si="18"/>
        <v>QUARTER 2</v>
      </c>
      <c r="E442" s="5" t="s">
        <v>724</v>
      </c>
      <c r="F442" s="5" t="s">
        <v>728</v>
      </c>
      <c r="G442" t="s">
        <v>1173</v>
      </c>
      <c r="H442" s="4">
        <v>979.59</v>
      </c>
      <c r="I442" s="4">
        <v>2210.94</v>
      </c>
      <c r="J442" s="7">
        <v>0.15</v>
      </c>
      <c r="K442" s="4">
        <v>11</v>
      </c>
      <c r="L442" s="4">
        <f>(Calculations!I442*Calculations!K442*(1-Calculations!J442))</f>
        <v>20672.289000000001</v>
      </c>
      <c r="M442" s="4">
        <f t="shared" si="19"/>
        <v>10775.49</v>
      </c>
      <c r="N442" s="4">
        <f>(L442-Calculations!M442)</f>
        <v>9896.7990000000009</v>
      </c>
      <c r="O442" s="10">
        <f t="shared" si="20"/>
        <v>47.874712858358357</v>
      </c>
    </row>
    <row r="443" spans="1:15" x14ac:dyDescent="0.45">
      <c r="A443" t="s">
        <v>455</v>
      </c>
      <c r="B443" s="32">
        <v>45374</v>
      </c>
      <c r="C443" s="32">
        <v>45377</v>
      </c>
      <c r="D443" s="28" t="str">
        <f t="shared" si="18"/>
        <v>QUARTER 1</v>
      </c>
      <c r="E443" s="5" t="s">
        <v>715</v>
      </c>
      <c r="F443" s="5" t="s">
        <v>730</v>
      </c>
      <c r="G443" t="s">
        <v>1174</v>
      </c>
      <c r="H443" s="4">
        <v>382.21</v>
      </c>
      <c r="I443" s="4">
        <v>571.89</v>
      </c>
      <c r="J443" s="7">
        <v>0.14799999999999999</v>
      </c>
      <c r="K443" s="4">
        <v>26</v>
      </c>
      <c r="L443" s="4">
        <f>(Calculations!I443*Calculations!K443*(1-Calculations!J443))</f>
        <v>12668.50728</v>
      </c>
      <c r="M443" s="4">
        <f t="shared" si="19"/>
        <v>9937.4599999999991</v>
      </c>
      <c r="N443" s="4">
        <f>(L443-Calculations!M443)</f>
        <v>2731.0472800000007</v>
      </c>
      <c r="O443" s="10">
        <f t="shared" si="20"/>
        <v>21.557766985788092</v>
      </c>
    </row>
    <row r="444" spans="1:15" x14ac:dyDescent="0.45">
      <c r="A444" t="s">
        <v>456</v>
      </c>
      <c r="B444" s="32">
        <v>45189</v>
      </c>
      <c r="C444" s="32">
        <v>45197</v>
      </c>
      <c r="D444" s="28" t="str">
        <f t="shared" si="18"/>
        <v>QUARTER 3</v>
      </c>
      <c r="E444" s="5" t="s">
        <v>717</v>
      </c>
      <c r="F444" s="5" t="s">
        <v>733</v>
      </c>
      <c r="G444" t="s">
        <v>1175</v>
      </c>
      <c r="H444" s="4">
        <v>1362.06</v>
      </c>
      <c r="I444" s="4">
        <v>3398.37</v>
      </c>
      <c r="J444" s="7">
        <v>0.157</v>
      </c>
      <c r="K444" s="4">
        <v>11</v>
      </c>
      <c r="L444" s="4">
        <f>(Calculations!I444*Calculations!K444*(1-Calculations!J444))</f>
        <v>31513.085009999999</v>
      </c>
      <c r="M444" s="4">
        <f t="shared" si="19"/>
        <v>14982.66</v>
      </c>
      <c r="N444" s="4">
        <f>(L444-Calculations!M444)</f>
        <v>16530.425009999999</v>
      </c>
      <c r="O444" s="10">
        <f t="shared" si="20"/>
        <v>52.455749745714918</v>
      </c>
    </row>
    <row r="445" spans="1:15" x14ac:dyDescent="0.45">
      <c r="A445" t="s">
        <v>457</v>
      </c>
      <c r="B445" s="32">
        <v>45526</v>
      </c>
      <c r="C445" s="32">
        <v>45539</v>
      </c>
      <c r="D445" s="28" t="str">
        <f t="shared" si="18"/>
        <v>QUARTER 3</v>
      </c>
      <c r="E445" s="5" t="s">
        <v>716</v>
      </c>
      <c r="F445" s="5" t="s">
        <v>728</v>
      </c>
      <c r="G445" t="s">
        <v>1176</v>
      </c>
      <c r="H445" s="4">
        <v>90.04</v>
      </c>
      <c r="I445" s="4">
        <v>194.62</v>
      </c>
      <c r="J445" s="7">
        <v>4.2999999999999997E-2</v>
      </c>
      <c r="K445" s="4">
        <v>32</v>
      </c>
      <c r="L445" s="4">
        <f>(Calculations!I445*Calculations!K445*(1-Calculations!J445))</f>
        <v>5960.04288</v>
      </c>
      <c r="M445" s="4">
        <f t="shared" si="19"/>
        <v>2881.28</v>
      </c>
      <c r="N445" s="4">
        <f>(L445-Calculations!M445)</f>
        <v>3078.7628799999998</v>
      </c>
      <c r="O445" s="10">
        <f t="shared" si="20"/>
        <v>51.656723650954675</v>
      </c>
    </row>
    <row r="446" spans="1:15" x14ac:dyDescent="0.45">
      <c r="A446" t="s">
        <v>458</v>
      </c>
      <c r="B446" s="32">
        <v>45560</v>
      </c>
      <c r="C446" s="32">
        <v>45568</v>
      </c>
      <c r="D446" s="28" t="str">
        <f t="shared" si="18"/>
        <v>QUARTER 3</v>
      </c>
      <c r="E446" s="5" t="s">
        <v>718</v>
      </c>
      <c r="F446" s="5" t="s">
        <v>728</v>
      </c>
      <c r="G446" t="s">
        <v>1177</v>
      </c>
      <c r="H446" s="4">
        <v>558.19000000000005</v>
      </c>
      <c r="I446" s="4">
        <v>1031.6400000000001</v>
      </c>
      <c r="J446" s="7">
        <v>0</v>
      </c>
      <c r="K446" s="4">
        <v>21</v>
      </c>
      <c r="L446" s="4">
        <f>(Calculations!I446*Calculations!K446*(1-Calculations!J446))</f>
        <v>21664.440000000002</v>
      </c>
      <c r="M446" s="4">
        <f t="shared" si="19"/>
        <v>11721.990000000002</v>
      </c>
      <c r="N446" s="4">
        <f>(L446-Calculations!M446)</f>
        <v>9942.4500000000007</v>
      </c>
      <c r="O446" s="10">
        <f t="shared" si="20"/>
        <v>45.892947152107325</v>
      </c>
    </row>
    <row r="447" spans="1:15" x14ac:dyDescent="0.45">
      <c r="A447" t="s">
        <v>459</v>
      </c>
      <c r="B447" s="32">
        <v>45090</v>
      </c>
      <c r="C447" s="32">
        <v>45101</v>
      </c>
      <c r="D447" s="28" t="str">
        <f t="shared" si="18"/>
        <v>QUARTER 2</v>
      </c>
      <c r="E447" s="5" t="s">
        <v>712</v>
      </c>
      <c r="F447" s="5" t="s">
        <v>728</v>
      </c>
      <c r="G447" t="s">
        <v>1178</v>
      </c>
      <c r="H447" s="4">
        <v>247.07</v>
      </c>
      <c r="I447" s="4">
        <v>495.19</v>
      </c>
      <c r="J447" s="7">
        <v>2.8000000000000001E-2</v>
      </c>
      <c r="K447" s="4">
        <v>4</v>
      </c>
      <c r="L447" s="4">
        <f>(Calculations!I447*Calculations!K447*(1-Calculations!J447))</f>
        <v>1925.29872</v>
      </c>
      <c r="M447" s="4">
        <f t="shared" si="19"/>
        <v>988.28</v>
      </c>
      <c r="N447" s="4">
        <f>(L447-Calculations!M447)</f>
        <v>937.01872000000003</v>
      </c>
      <c r="O447" s="10">
        <f t="shared" si="20"/>
        <v>48.668744764968217</v>
      </c>
    </row>
    <row r="448" spans="1:15" x14ac:dyDescent="0.45">
      <c r="A448" t="s">
        <v>460</v>
      </c>
      <c r="B448" s="32">
        <v>45284</v>
      </c>
      <c r="C448" s="32">
        <v>45304</v>
      </c>
      <c r="D448" s="28" t="str">
        <f t="shared" si="18"/>
        <v>QUARTER 4</v>
      </c>
      <c r="E448" s="5" t="s">
        <v>717</v>
      </c>
      <c r="F448" s="5" t="s">
        <v>731</v>
      </c>
      <c r="G448" t="s">
        <v>1179</v>
      </c>
      <c r="H448" s="4">
        <v>625.37</v>
      </c>
      <c r="I448" s="4">
        <v>1319.04</v>
      </c>
      <c r="J448" s="7">
        <v>7.3999999999999996E-2</v>
      </c>
      <c r="K448" s="4">
        <v>8</v>
      </c>
      <c r="L448" s="4">
        <f>(Calculations!I448*Calculations!K448*(1-Calculations!J448))</f>
        <v>9771.4483199999995</v>
      </c>
      <c r="M448" s="4">
        <f t="shared" si="19"/>
        <v>5002.96</v>
      </c>
      <c r="N448" s="4">
        <f>(L448-Calculations!M448)</f>
        <v>4768.4883199999995</v>
      </c>
      <c r="O448" s="10">
        <f t="shared" si="20"/>
        <v>48.800220436513548</v>
      </c>
    </row>
    <row r="449" spans="1:15" x14ac:dyDescent="0.45">
      <c r="A449" t="s">
        <v>461</v>
      </c>
      <c r="B449" s="32">
        <v>45746</v>
      </c>
      <c r="C449" s="32">
        <v>45776</v>
      </c>
      <c r="D449" s="28" t="str">
        <f t="shared" si="18"/>
        <v>QUARTER 1</v>
      </c>
      <c r="E449" s="5" t="s">
        <v>713</v>
      </c>
      <c r="F449" s="5" t="s">
        <v>732</v>
      </c>
      <c r="G449" t="s">
        <v>1180</v>
      </c>
      <c r="H449" s="4">
        <v>194.6</v>
      </c>
      <c r="I449" s="4">
        <v>314.87</v>
      </c>
      <c r="J449" s="7">
        <v>0.29299999999999998</v>
      </c>
      <c r="K449" s="4">
        <v>25</v>
      </c>
      <c r="L449" s="4">
        <f>(Calculations!I449*Calculations!K449*(1-Calculations!J449))</f>
        <v>5565.3272500000003</v>
      </c>
      <c r="M449" s="4">
        <f t="shared" si="19"/>
        <v>4865</v>
      </c>
      <c r="N449" s="4">
        <f>(L449-Calculations!M449)</f>
        <v>700.32725000000028</v>
      </c>
      <c r="O449" s="10">
        <f t="shared" si="20"/>
        <v>12.583756867127629</v>
      </c>
    </row>
    <row r="450" spans="1:15" x14ac:dyDescent="0.45">
      <c r="A450" t="s">
        <v>462</v>
      </c>
      <c r="B450" s="32">
        <v>45446</v>
      </c>
      <c r="C450" s="32">
        <v>45467</v>
      </c>
      <c r="D450" s="28" t="str">
        <f t="shared" si="18"/>
        <v>QUARTER 2</v>
      </c>
      <c r="E450" s="5" t="s">
        <v>715</v>
      </c>
      <c r="F450" s="5" t="s">
        <v>732</v>
      </c>
      <c r="G450" t="s">
        <v>1181</v>
      </c>
      <c r="H450" s="4">
        <v>1205.5</v>
      </c>
      <c r="I450" s="4">
        <v>2210.17</v>
      </c>
      <c r="J450" s="7">
        <v>0.104</v>
      </c>
      <c r="K450" s="4">
        <v>23</v>
      </c>
      <c r="L450" s="4">
        <f>(Calculations!I450*Calculations!K450*(1-Calculations!J450))</f>
        <v>45547.183360000003</v>
      </c>
      <c r="M450" s="4">
        <f t="shared" si="19"/>
        <v>27726.5</v>
      </c>
      <c r="N450" s="4">
        <f>(L450-Calculations!M450)</f>
        <v>17820.683360000003</v>
      </c>
      <c r="O450" s="10">
        <f t="shared" si="20"/>
        <v>39.125763758314655</v>
      </c>
    </row>
    <row r="451" spans="1:15" x14ac:dyDescent="0.45">
      <c r="A451" t="s">
        <v>463</v>
      </c>
      <c r="B451" s="32">
        <v>45454</v>
      </c>
      <c r="C451" s="32">
        <v>45482</v>
      </c>
      <c r="D451" s="28" t="str">
        <f t="shared" ref="D451:D514" si="21">IF(AND(MONTH(B451)&gt;=1,MONTH(B451)&lt;=3),"QUARTER 1",IF(AND(MONTH(B451)&gt;=4,MONTH(B451)&lt;=6),"QUARTER 2",IF(AND(MONTH(B451)&gt;=7,MONTH(B451)&lt;=9),"QUARTER 3",IF(AND(MONTH(B451)&gt;=10,MONTH(B451)&lt;=12),"QUARTER 4"))))</f>
        <v>QUARTER 2</v>
      </c>
      <c r="E451" s="5" t="s">
        <v>714</v>
      </c>
      <c r="F451" s="5" t="s">
        <v>730</v>
      </c>
      <c r="G451" t="s">
        <v>1182</v>
      </c>
      <c r="H451" s="4">
        <v>895.54</v>
      </c>
      <c r="I451" s="4">
        <v>1045</v>
      </c>
      <c r="J451" s="7">
        <v>0.216</v>
      </c>
      <c r="K451" s="4">
        <v>15</v>
      </c>
      <c r="L451" s="4">
        <f>(Calculations!I451*Calculations!K451*(1-Calculations!J451))</f>
        <v>12289.2</v>
      </c>
      <c r="M451" s="4">
        <f t="shared" ref="M451:M514" si="22">(H451*K451)</f>
        <v>13433.099999999999</v>
      </c>
      <c r="N451" s="4">
        <f>(L451-Calculations!M451)</f>
        <v>-1143.8999999999978</v>
      </c>
      <c r="O451" s="10">
        <f t="shared" ref="O451:O514" si="23">(N451/L451)*100</f>
        <v>-9.3081730299775227</v>
      </c>
    </row>
    <row r="452" spans="1:15" x14ac:dyDescent="0.45">
      <c r="A452" t="s">
        <v>464</v>
      </c>
      <c r="B452" s="33">
        <v>45128</v>
      </c>
      <c r="C452" s="35">
        <v>45129</v>
      </c>
      <c r="D452" s="28" t="str">
        <f t="shared" si="21"/>
        <v>QUARTER 3</v>
      </c>
      <c r="E452" s="5" t="s">
        <v>718</v>
      </c>
      <c r="F452" s="5" t="s">
        <v>728</v>
      </c>
      <c r="G452" t="s">
        <v>1183</v>
      </c>
      <c r="H452" s="4">
        <v>946.99</v>
      </c>
      <c r="I452" s="4">
        <v>2132.19</v>
      </c>
      <c r="J452" s="7">
        <v>0.16500000000000001</v>
      </c>
      <c r="K452" s="4">
        <v>7</v>
      </c>
      <c r="L452" s="4">
        <f>(Calculations!I452*Calculations!K452*(1-Calculations!J452))</f>
        <v>12462.65055</v>
      </c>
      <c r="M452" s="4">
        <f t="shared" si="22"/>
        <v>6628.93</v>
      </c>
      <c r="N452" s="4">
        <f>(L452-Calculations!M452)</f>
        <v>5833.72055</v>
      </c>
      <c r="O452" s="10">
        <f t="shared" si="23"/>
        <v>46.809629513362225</v>
      </c>
    </row>
    <row r="453" spans="1:15" x14ac:dyDescent="0.45">
      <c r="A453" t="s">
        <v>465</v>
      </c>
      <c r="B453" s="32">
        <v>44945</v>
      </c>
      <c r="C453" s="32">
        <v>44960</v>
      </c>
      <c r="D453" s="28" t="str">
        <f t="shared" si="21"/>
        <v>QUARTER 1</v>
      </c>
      <c r="E453" s="5" t="s">
        <v>715</v>
      </c>
      <c r="F453" s="5" t="s">
        <v>733</v>
      </c>
      <c r="G453" t="s">
        <v>1184</v>
      </c>
      <c r="H453" s="4">
        <v>873.06</v>
      </c>
      <c r="I453" s="4">
        <v>2101.5500000000002</v>
      </c>
      <c r="J453" s="7">
        <v>6.6000000000000003E-2</v>
      </c>
      <c r="K453" s="4">
        <v>10</v>
      </c>
      <c r="L453" s="4">
        <f>(Calculations!I453*Calculations!K453*(1-Calculations!J453))</f>
        <v>19628.476999999999</v>
      </c>
      <c r="M453" s="4">
        <f t="shared" si="22"/>
        <v>8730.5999999999985</v>
      </c>
      <c r="N453" s="4">
        <f>(L453-Calculations!M453)</f>
        <v>10897.877</v>
      </c>
      <c r="O453" s="10">
        <f t="shared" si="23"/>
        <v>55.520746719167271</v>
      </c>
    </row>
    <row r="454" spans="1:15" x14ac:dyDescent="0.45">
      <c r="A454" t="s">
        <v>466</v>
      </c>
      <c r="B454" s="32">
        <v>45413</v>
      </c>
      <c r="C454" s="32">
        <v>45428</v>
      </c>
      <c r="D454" s="28" t="str">
        <f t="shared" si="21"/>
        <v>QUARTER 2</v>
      </c>
      <c r="E454" s="5" t="s">
        <v>716</v>
      </c>
      <c r="F454" s="5" t="s">
        <v>727</v>
      </c>
      <c r="G454" t="s">
        <v>1185</v>
      </c>
      <c r="H454" s="4">
        <v>901.19</v>
      </c>
      <c r="I454" s="4">
        <v>2125.44</v>
      </c>
      <c r="J454" s="7">
        <v>7.0999999999999994E-2</v>
      </c>
      <c r="K454" s="4">
        <v>12</v>
      </c>
      <c r="L454" s="4">
        <f>(Calculations!I454*Calculations!K454*(1-Calculations!J454))</f>
        <v>23694.405119999999</v>
      </c>
      <c r="M454" s="4">
        <f t="shared" si="22"/>
        <v>10814.28</v>
      </c>
      <c r="N454" s="4">
        <f>(L454-Calculations!M454)</f>
        <v>12880.125119999999</v>
      </c>
      <c r="O454" s="10">
        <f t="shared" si="23"/>
        <v>54.359352154100414</v>
      </c>
    </row>
    <row r="455" spans="1:15" x14ac:dyDescent="0.45">
      <c r="A455" t="s">
        <v>467</v>
      </c>
      <c r="B455" s="32">
        <v>45817</v>
      </c>
      <c r="C455" s="32">
        <v>45832</v>
      </c>
      <c r="D455" s="28" t="str">
        <f t="shared" si="21"/>
        <v>QUARTER 2</v>
      </c>
      <c r="E455" s="5" t="s">
        <v>717</v>
      </c>
      <c r="F455" s="5" t="s">
        <v>730</v>
      </c>
      <c r="G455" t="s">
        <v>1186</v>
      </c>
      <c r="H455" s="4">
        <v>400.39</v>
      </c>
      <c r="I455" s="4">
        <v>712.75</v>
      </c>
      <c r="J455" s="7">
        <v>0.115</v>
      </c>
      <c r="K455" s="4">
        <v>19</v>
      </c>
      <c r="L455" s="4">
        <f>(Calculations!I455*Calculations!K455*(1-Calculations!J455))</f>
        <v>11984.891250000001</v>
      </c>
      <c r="M455" s="4">
        <f t="shared" si="22"/>
        <v>7607.41</v>
      </c>
      <c r="N455" s="4">
        <f>(L455-Calculations!M455)</f>
        <v>4377.4812500000007</v>
      </c>
      <c r="O455" s="10">
        <f t="shared" si="23"/>
        <v>36.524997671547503</v>
      </c>
    </row>
    <row r="456" spans="1:15" x14ac:dyDescent="0.45">
      <c r="A456" t="s">
        <v>468</v>
      </c>
      <c r="B456" s="32">
        <v>45070</v>
      </c>
      <c r="C456" s="32">
        <v>45098</v>
      </c>
      <c r="D456" s="28" t="str">
        <f t="shared" si="21"/>
        <v>QUARTER 2</v>
      </c>
      <c r="E456" s="5" t="s">
        <v>715</v>
      </c>
      <c r="F456" s="5" t="s">
        <v>732</v>
      </c>
      <c r="G456" t="s">
        <v>1187</v>
      </c>
      <c r="H456" s="4">
        <v>813.97</v>
      </c>
      <c r="I456" s="4">
        <v>1568.83</v>
      </c>
      <c r="J456" s="7">
        <v>1.7000000000000001E-2</v>
      </c>
      <c r="K456" s="4">
        <v>15</v>
      </c>
      <c r="L456" s="4">
        <f>(Calculations!I456*Calculations!K456*(1-Calculations!J456))</f>
        <v>23132.398349999996</v>
      </c>
      <c r="M456" s="4">
        <f t="shared" si="22"/>
        <v>12209.550000000001</v>
      </c>
      <c r="N456" s="4">
        <f>(L456-Calculations!M456)</f>
        <v>10922.848349999995</v>
      </c>
      <c r="O456" s="10">
        <f t="shared" si="23"/>
        <v>47.21883215364911</v>
      </c>
    </row>
    <row r="457" spans="1:15" x14ac:dyDescent="0.45">
      <c r="A457" t="s">
        <v>469</v>
      </c>
      <c r="B457" s="32">
        <v>45653</v>
      </c>
      <c r="C457" s="32">
        <v>45655</v>
      </c>
      <c r="D457" s="28" t="str">
        <f t="shared" si="21"/>
        <v>QUARTER 4</v>
      </c>
      <c r="E457" s="5" t="s">
        <v>712</v>
      </c>
      <c r="F457" s="5" t="s">
        <v>733</v>
      </c>
      <c r="G457" t="s">
        <v>1188</v>
      </c>
      <c r="H457" s="4">
        <v>1146.72</v>
      </c>
      <c r="I457" s="4">
        <v>2074.34</v>
      </c>
      <c r="J457" s="7">
        <v>0.111</v>
      </c>
      <c r="K457" s="4">
        <v>8</v>
      </c>
      <c r="L457" s="4">
        <f>(Calculations!I457*Calculations!K457*(1-Calculations!J457))</f>
        <v>14752.706080000002</v>
      </c>
      <c r="M457" s="4">
        <f t="shared" si="22"/>
        <v>9173.76</v>
      </c>
      <c r="N457" s="4">
        <f>(L457-Calculations!M457)</f>
        <v>5578.9460800000015</v>
      </c>
      <c r="O457" s="10">
        <f t="shared" si="23"/>
        <v>37.816425337472737</v>
      </c>
    </row>
    <row r="458" spans="1:15" x14ac:dyDescent="0.45">
      <c r="A458" t="s">
        <v>470</v>
      </c>
      <c r="B458" s="32">
        <v>45265</v>
      </c>
      <c r="C458" s="32">
        <v>45272</v>
      </c>
      <c r="D458" s="28" t="str">
        <f t="shared" si="21"/>
        <v>QUARTER 4</v>
      </c>
      <c r="E458" s="5" t="s">
        <v>721</v>
      </c>
      <c r="F458" s="5" t="s">
        <v>730</v>
      </c>
      <c r="G458" t="s">
        <v>1189</v>
      </c>
      <c r="H458" s="4">
        <v>307.43</v>
      </c>
      <c r="I458" s="4">
        <v>495.19</v>
      </c>
      <c r="J458" s="7">
        <v>0</v>
      </c>
      <c r="K458" s="4">
        <v>42</v>
      </c>
      <c r="L458" s="4">
        <f>(Calculations!I458*Calculations!K458*(1-Calculations!J458))</f>
        <v>20797.98</v>
      </c>
      <c r="M458" s="4">
        <f t="shared" si="22"/>
        <v>12912.06</v>
      </c>
      <c r="N458" s="4">
        <f>(L458-Calculations!M458)</f>
        <v>7885.92</v>
      </c>
      <c r="O458" s="10">
        <f t="shared" si="23"/>
        <v>37.916759223732306</v>
      </c>
    </row>
    <row r="459" spans="1:15" x14ac:dyDescent="0.45">
      <c r="A459" t="s">
        <v>471</v>
      </c>
      <c r="B459" s="32">
        <v>45048</v>
      </c>
      <c r="C459" s="32">
        <v>45065</v>
      </c>
      <c r="D459" s="28" t="str">
        <f t="shared" si="21"/>
        <v>QUARTER 2</v>
      </c>
      <c r="E459" s="5" t="s">
        <v>713</v>
      </c>
      <c r="F459" s="5" t="s">
        <v>732</v>
      </c>
      <c r="G459" t="s">
        <v>1190</v>
      </c>
      <c r="H459" s="4">
        <v>714.28</v>
      </c>
      <c r="I459" s="4">
        <v>757.59</v>
      </c>
      <c r="J459" s="7">
        <v>0.13600000000000001</v>
      </c>
      <c r="K459" s="4">
        <v>12</v>
      </c>
      <c r="L459" s="4">
        <f>(Calculations!I459*Calculations!K459*(1-Calculations!J459))</f>
        <v>7854.6931199999999</v>
      </c>
      <c r="M459" s="4">
        <f t="shared" si="22"/>
        <v>8571.36</v>
      </c>
      <c r="N459" s="4">
        <f>(L459-Calculations!M459)</f>
        <v>-716.66688000000067</v>
      </c>
      <c r="O459" s="10">
        <f t="shared" si="23"/>
        <v>-9.124059578791039</v>
      </c>
    </row>
    <row r="460" spans="1:15" x14ac:dyDescent="0.45">
      <c r="A460" t="s">
        <v>472</v>
      </c>
      <c r="B460" s="32">
        <v>45260</v>
      </c>
      <c r="C460" s="32">
        <v>45270</v>
      </c>
      <c r="D460" s="28" t="str">
        <f t="shared" si="21"/>
        <v>QUARTER 4</v>
      </c>
      <c r="E460" s="5" t="s">
        <v>721</v>
      </c>
      <c r="F460" s="5" t="s">
        <v>731</v>
      </c>
      <c r="G460" t="s">
        <v>1191</v>
      </c>
      <c r="H460" s="4">
        <v>174.74</v>
      </c>
      <c r="I460" s="4">
        <v>415.96</v>
      </c>
      <c r="J460" s="7">
        <v>0.125</v>
      </c>
      <c r="K460" s="4">
        <v>21</v>
      </c>
      <c r="L460" s="4">
        <f>(Calculations!I460*Calculations!K460*(1-Calculations!J460))</f>
        <v>7643.2649999999994</v>
      </c>
      <c r="M460" s="4">
        <f t="shared" si="22"/>
        <v>3669.54</v>
      </c>
      <c r="N460" s="4">
        <f>(L460-Calculations!M460)</f>
        <v>3973.7249999999995</v>
      </c>
      <c r="O460" s="10">
        <f t="shared" si="23"/>
        <v>51.989889137691804</v>
      </c>
    </row>
    <row r="461" spans="1:15" x14ac:dyDescent="0.45">
      <c r="A461" t="s">
        <v>473</v>
      </c>
      <c r="B461" s="32">
        <v>45417</v>
      </c>
      <c r="C461" s="32">
        <v>45430</v>
      </c>
      <c r="D461" s="28" t="str">
        <f t="shared" si="21"/>
        <v>QUARTER 2</v>
      </c>
      <c r="E461" s="5" t="s">
        <v>720</v>
      </c>
      <c r="F461" s="5" t="s">
        <v>727</v>
      </c>
      <c r="G461" t="s">
        <v>1192</v>
      </c>
      <c r="H461" s="4">
        <v>1264.04</v>
      </c>
      <c r="I461" s="4">
        <v>1870.89</v>
      </c>
      <c r="J461" s="7">
        <v>0</v>
      </c>
      <c r="K461" s="4">
        <v>13</v>
      </c>
      <c r="L461" s="4">
        <f>(Calculations!I461*Calculations!K461*(1-Calculations!J461))</f>
        <v>24321.57</v>
      </c>
      <c r="M461" s="4">
        <f t="shared" si="22"/>
        <v>16432.52</v>
      </c>
      <c r="N461" s="4">
        <f>(L461-Calculations!M461)</f>
        <v>7889.0499999999993</v>
      </c>
      <c r="O461" s="10">
        <f t="shared" si="23"/>
        <v>32.436433996653996</v>
      </c>
    </row>
    <row r="462" spans="1:15" x14ac:dyDescent="0.45">
      <c r="A462" t="s">
        <v>474</v>
      </c>
      <c r="B462" s="32">
        <v>45116</v>
      </c>
      <c r="C462" s="32">
        <v>45126</v>
      </c>
      <c r="D462" s="28" t="str">
        <f t="shared" si="21"/>
        <v>QUARTER 3</v>
      </c>
      <c r="E462" s="5" t="s">
        <v>725</v>
      </c>
      <c r="F462" s="5" t="s">
        <v>727</v>
      </c>
      <c r="G462" t="s">
        <v>1193</v>
      </c>
      <c r="H462" s="4">
        <v>141.26</v>
      </c>
      <c r="I462" s="4">
        <v>206.88</v>
      </c>
      <c r="J462" s="7">
        <v>0.107</v>
      </c>
      <c r="K462" s="4">
        <v>9</v>
      </c>
      <c r="L462" s="4">
        <f>(Calculations!I462*Calculations!K462*(1-Calculations!J462))</f>
        <v>1662.6945600000001</v>
      </c>
      <c r="M462" s="4">
        <f t="shared" si="22"/>
        <v>1271.3399999999999</v>
      </c>
      <c r="N462" s="4">
        <f>(L462-Calculations!M462)</f>
        <v>391.35456000000022</v>
      </c>
      <c r="O462" s="10">
        <f t="shared" si="23"/>
        <v>23.537369365062467</v>
      </c>
    </row>
    <row r="463" spans="1:15" x14ac:dyDescent="0.45">
      <c r="A463" t="s">
        <v>475</v>
      </c>
      <c r="B463" s="32">
        <v>45063</v>
      </c>
      <c r="C463" s="32">
        <v>45092</v>
      </c>
      <c r="D463" s="28" t="str">
        <f t="shared" si="21"/>
        <v>QUARTER 2</v>
      </c>
      <c r="E463" s="5" t="s">
        <v>723</v>
      </c>
      <c r="F463" s="5" t="s">
        <v>733</v>
      </c>
      <c r="G463" t="s">
        <v>1194</v>
      </c>
      <c r="H463" s="4">
        <v>40.89</v>
      </c>
      <c r="I463" s="4">
        <v>62.82</v>
      </c>
      <c r="J463" s="7">
        <v>0.129</v>
      </c>
      <c r="K463" s="4">
        <v>17</v>
      </c>
      <c r="L463" s="4">
        <f>(Calculations!I463*Calculations!K463*(1-Calculations!J463))</f>
        <v>930.17574000000002</v>
      </c>
      <c r="M463" s="4">
        <f t="shared" si="22"/>
        <v>695.13</v>
      </c>
      <c r="N463" s="4">
        <f>(L463-Calculations!M463)</f>
        <v>235.04574000000002</v>
      </c>
      <c r="O463" s="10">
        <f t="shared" si="23"/>
        <v>25.268960465470752</v>
      </c>
    </row>
    <row r="464" spans="1:15" x14ac:dyDescent="0.45">
      <c r="A464" t="s">
        <v>476</v>
      </c>
      <c r="B464" s="32">
        <v>45358</v>
      </c>
      <c r="C464" s="32">
        <v>45385</v>
      </c>
      <c r="D464" s="28" t="str">
        <f t="shared" si="21"/>
        <v>QUARTER 1</v>
      </c>
      <c r="E464" s="5" t="s">
        <v>724</v>
      </c>
      <c r="F464" s="5" t="s">
        <v>728</v>
      </c>
      <c r="G464" t="s">
        <v>1195</v>
      </c>
      <c r="H464" s="4">
        <v>738.16</v>
      </c>
      <c r="I464" s="4">
        <v>956.49</v>
      </c>
      <c r="J464" s="7">
        <v>0.152</v>
      </c>
      <c r="K464" s="4">
        <v>5</v>
      </c>
      <c r="L464" s="4">
        <f>(Calculations!I464*Calculations!K464*(1-Calculations!J464))</f>
        <v>4055.5175999999997</v>
      </c>
      <c r="M464" s="4">
        <f t="shared" si="22"/>
        <v>3690.7999999999997</v>
      </c>
      <c r="N464" s="4">
        <f>(L464-Calculations!M464)</f>
        <v>364.71759999999995</v>
      </c>
      <c r="O464" s="10">
        <f t="shared" si="23"/>
        <v>8.9931208780847101</v>
      </c>
    </row>
    <row r="465" spans="1:15" x14ac:dyDescent="0.45">
      <c r="A465" t="s">
        <v>477</v>
      </c>
      <c r="B465" s="32">
        <v>45757</v>
      </c>
      <c r="C465" s="32">
        <v>45766</v>
      </c>
      <c r="D465" s="28" t="str">
        <f t="shared" si="21"/>
        <v>QUARTER 2</v>
      </c>
      <c r="E465" s="5" t="s">
        <v>715</v>
      </c>
      <c r="F465" s="5" t="s">
        <v>729</v>
      </c>
      <c r="G465" t="s">
        <v>1196</v>
      </c>
      <c r="H465" s="4">
        <v>113.74</v>
      </c>
      <c r="I465" s="4">
        <v>165.7</v>
      </c>
      <c r="J465" s="7">
        <v>0.124</v>
      </c>
      <c r="K465" s="4">
        <v>13</v>
      </c>
      <c r="L465" s="4">
        <f>(Calculations!I465*Calculations!K465*(1-Calculations!J465))</f>
        <v>1886.9915999999998</v>
      </c>
      <c r="M465" s="4">
        <f t="shared" si="22"/>
        <v>1478.62</v>
      </c>
      <c r="N465" s="4">
        <f>(L465-Calculations!M465)</f>
        <v>408.37159999999994</v>
      </c>
      <c r="O465" s="10">
        <f t="shared" si="23"/>
        <v>21.641410592394795</v>
      </c>
    </row>
    <row r="466" spans="1:15" x14ac:dyDescent="0.45">
      <c r="A466" t="s">
        <v>478</v>
      </c>
      <c r="B466" s="32">
        <v>45865</v>
      </c>
      <c r="C466" s="32">
        <v>45884</v>
      </c>
      <c r="D466" s="28" t="str">
        <f t="shared" si="21"/>
        <v>QUARTER 3</v>
      </c>
      <c r="E466" s="5" t="s">
        <v>713</v>
      </c>
      <c r="F466" s="5" t="s">
        <v>727</v>
      </c>
      <c r="G466" t="s">
        <v>1197</v>
      </c>
      <c r="H466" s="4">
        <v>275.43</v>
      </c>
      <c r="I466" s="4">
        <v>608.36</v>
      </c>
      <c r="J466" s="7">
        <v>0.25700000000000001</v>
      </c>
      <c r="K466" s="4">
        <v>4</v>
      </c>
      <c r="L466" s="4">
        <f>(Calculations!I466*Calculations!K466*(1-Calculations!J466))</f>
        <v>1808.04592</v>
      </c>
      <c r="M466" s="4">
        <f t="shared" si="22"/>
        <v>1101.72</v>
      </c>
      <c r="N466" s="4">
        <f>(L466-Calculations!M466)</f>
        <v>706.32592</v>
      </c>
      <c r="O466" s="10">
        <f t="shared" si="23"/>
        <v>39.065706915231445</v>
      </c>
    </row>
    <row r="467" spans="1:15" x14ac:dyDescent="0.45">
      <c r="A467" t="s">
        <v>479</v>
      </c>
      <c r="B467" s="32">
        <v>45618</v>
      </c>
      <c r="C467" s="32">
        <v>45641</v>
      </c>
      <c r="D467" s="28" t="str">
        <f t="shared" si="21"/>
        <v>QUARTER 4</v>
      </c>
      <c r="E467" s="5" t="s">
        <v>712</v>
      </c>
      <c r="F467" s="5" t="s">
        <v>727</v>
      </c>
      <c r="G467" t="s">
        <v>1198</v>
      </c>
      <c r="H467" s="4">
        <v>1335.76</v>
      </c>
      <c r="I467" s="4">
        <v>2665.91</v>
      </c>
      <c r="J467" s="7">
        <v>0.21099999999999999</v>
      </c>
      <c r="K467" s="4">
        <v>40</v>
      </c>
      <c r="L467" s="4">
        <f>(Calculations!I467*Calculations!K467*(1-Calculations!J467))</f>
        <v>84136.119600000005</v>
      </c>
      <c r="M467" s="4">
        <f t="shared" si="22"/>
        <v>53430.400000000001</v>
      </c>
      <c r="N467" s="4">
        <f>(L467-Calculations!M467)</f>
        <v>30705.719600000004</v>
      </c>
      <c r="O467" s="10">
        <f t="shared" si="23"/>
        <v>36.495288522909256</v>
      </c>
    </row>
    <row r="468" spans="1:15" x14ac:dyDescent="0.45">
      <c r="A468" t="s">
        <v>480</v>
      </c>
      <c r="B468" s="32">
        <v>45466</v>
      </c>
      <c r="C468" s="32">
        <v>45471</v>
      </c>
      <c r="D468" s="28" t="str">
        <f t="shared" si="21"/>
        <v>QUARTER 2</v>
      </c>
      <c r="E468" s="5" t="s">
        <v>724</v>
      </c>
      <c r="F468" s="5" t="s">
        <v>733</v>
      </c>
      <c r="G468" t="s">
        <v>1199</v>
      </c>
      <c r="H468" s="4">
        <v>242.31</v>
      </c>
      <c r="I468" s="4">
        <v>587.95000000000005</v>
      </c>
      <c r="J468" s="7">
        <v>0.22900000000000001</v>
      </c>
      <c r="K468" s="4">
        <v>6</v>
      </c>
      <c r="L468" s="4">
        <f>(Calculations!I468*Calculations!K468*(1-Calculations!J468))</f>
        <v>2719.8567000000003</v>
      </c>
      <c r="M468" s="4">
        <f t="shared" si="22"/>
        <v>1453.8600000000001</v>
      </c>
      <c r="N468" s="4">
        <f>(L468-Calculations!M468)</f>
        <v>1265.9967000000001</v>
      </c>
      <c r="O468" s="10">
        <f t="shared" si="23"/>
        <v>46.546448568411712</v>
      </c>
    </row>
    <row r="469" spans="1:15" x14ac:dyDescent="0.45">
      <c r="A469" t="s">
        <v>481</v>
      </c>
      <c r="B469" s="32">
        <v>45278</v>
      </c>
      <c r="C469" s="32">
        <v>45305</v>
      </c>
      <c r="D469" s="28" t="str">
        <f t="shared" si="21"/>
        <v>QUARTER 4</v>
      </c>
      <c r="E469" s="5" t="s">
        <v>726</v>
      </c>
      <c r="F469" s="5" t="s">
        <v>729</v>
      </c>
      <c r="G469" t="s">
        <v>1200</v>
      </c>
      <c r="H469" s="4">
        <v>1408.3</v>
      </c>
      <c r="I469" s="4">
        <v>2193.13</v>
      </c>
      <c r="J469" s="7">
        <v>7.0999999999999994E-2</v>
      </c>
      <c r="K469" s="4">
        <v>7</v>
      </c>
      <c r="L469" s="4">
        <f>(Calculations!I469*Calculations!K469*(1-Calculations!J469))</f>
        <v>14261.92439</v>
      </c>
      <c r="M469" s="4">
        <f t="shared" si="22"/>
        <v>9858.1</v>
      </c>
      <c r="N469" s="4">
        <f>(L469-Calculations!M469)</f>
        <v>4403.8243899999998</v>
      </c>
      <c r="O469" s="10">
        <f t="shared" si="23"/>
        <v>30.878191957656281</v>
      </c>
    </row>
    <row r="470" spans="1:15" x14ac:dyDescent="0.45">
      <c r="A470" t="s">
        <v>482</v>
      </c>
      <c r="B470" s="32">
        <v>45809</v>
      </c>
      <c r="C470" s="32">
        <v>45813</v>
      </c>
      <c r="D470" s="28" t="str">
        <f t="shared" si="21"/>
        <v>QUARTER 2</v>
      </c>
      <c r="E470" s="5" t="s">
        <v>724</v>
      </c>
      <c r="F470" s="5" t="s">
        <v>727</v>
      </c>
      <c r="G470" t="s">
        <v>1201</v>
      </c>
      <c r="H470" s="4">
        <v>1171.42</v>
      </c>
      <c r="I470" s="4">
        <v>2187.8000000000002</v>
      </c>
      <c r="J470" s="7">
        <v>0.23</v>
      </c>
      <c r="K470" s="4">
        <v>15</v>
      </c>
      <c r="L470" s="4">
        <f>(Calculations!I470*Calculations!K470*(1-Calculations!J470))</f>
        <v>25269.09</v>
      </c>
      <c r="M470" s="4">
        <f t="shared" si="22"/>
        <v>17571.300000000003</v>
      </c>
      <c r="N470" s="4">
        <f>(L470-Calculations!M470)</f>
        <v>7697.7899999999972</v>
      </c>
      <c r="O470" s="10">
        <f t="shared" si="23"/>
        <v>30.463265594447591</v>
      </c>
    </row>
    <row r="471" spans="1:15" x14ac:dyDescent="0.45">
      <c r="A471" t="s">
        <v>483</v>
      </c>
      <c r="B471" s="32">
        <v>45739</v>
      </c>
      <c r="C471" s="32">
        <v>45749</v>
      </c>
      <c r="D471" s="28" t="str">
        <f t="shared" si="21"/>
        <v>QUARTER 1</v>
      </c>
      <c r="E471" s="5" t="s">
        <v>718</v>
      </c>
      <c r="F471" s="5" t="s">
        <v>728</v>
      </c>
      <c r="G471" t="s">
        <v>1202</v>
      </c>
      <c r="H471" s="4">
        <v>663.61</v>
      </c>
      <c r="I471" s="4">
        <v>1002.11</v>
      </c>
      <c r="J471" s="7">
        <v>4.5999999999999999E-2</v>
      </c>
      <c r="K471" s="4">
        <v>17</v>
      </c>
      <c r="L471" s="4">
        <f>(Calculations!I471*Calculations!K471*(1-Calculations!J471))</f>
        <v>16252.219979999998</v>
      </c>
      <c r="M471" s="4">
        <f t="shared" si="22"/>
        <v>11281.37</v>
      </c>
      <c r="N471" s="4">
        <f>(L471-Calculations!M471)</f>
        <v>4970.8499799999972</v>
      </c>
      <c r="O471" s="10">
        <f t="shared" si="23"/>
        <v>30.585667595670813</v>
      </c>
    </row>
    <row r="472" spans="1:15" x14ac:dyDescent="0.45">
      <c r="A472" t="s">
        <v>484</v>
      </c>
      <c r="B472" s="32">
        <v>45060</v>
      </c>
      <c r="C472" s="32">
        <v>45068</v>
      </c>
      <c r="D472" s="28" t="str">
        <f t="shared" si="21"/>
        <v>QUARTER 2</v>
      </c>
      <c r="E472" s="5" t="s">
        <v>721</v>
      </c>
      <c r="F472" s="5" t="s">
        <v>728</v>
      </c>
      <c r="G472" t="s">
        <v>1203</v>
      </c>
      <c r="H472" s="4">
        <v>432.01</v>
      </c>
      <c r="I472" s="4">
        <v>913.78</v>
      </c>
      <c r="J472" s="7">
        <v>4.9000000000000002E-2</v>
      </c>
      <c r="K472" s="4">
        <v>12</v>
      </c>
      <c r="L472" s="4">
        <f>(Calculations!I472*Calculations!K472*(1-Calculations!J472))</f>
        <v>10428.057360000001</v>
      </c>
      <c r="M472" s="4">
        <f t="shared" si="22"/>
        <v>5184.12</v>
      </c>
      <c r="N472" s="4">
        <f>(L472-Calculations!M472)</f>
        <v>5243.9373600000008</v>
      </c>
      <c r="O472" s="10">
        <f t="shared" si="23"/>
        <v>50.286809699711895</v>
      </c>
    </row>
    <row r="473" spans="1:15" x14ac:dyDescent="0.45">
      <c r="A473" t="s">
        <v>485</v>
      </c>
      <c r="B473" s="32">
        <v>45167</v>
      </c>
      <c r="C473" s="32">
        <v>45188</v>
      </c>
      <c r="D473" s="28" t="str">
        <f t="shared" si="21"/>
        <v>QUARTER 3</v>
      </c>
      <c r="E473" s="5" t="s">
        <v>717</v>
      </c>
      <c r="F473" s="5" t="s">
        <v>728</v>
      </c>
      <c r="G473" t="s">
        <v>1204</v>
      </c>
      <c r="H473" s="4">
        <v>784.46</v>
      </c>
      <c r="I473" s="4">
        <v>1843.51</v>
      </c>
      <c r="J473" s="7">
        <v>0.13800000000000001</v>
      </c>
      <c r="K473" s="4">
        <v>23</v>
      </c>
      <c r="L473" s="4">
        <f>(Calculations!I473*Calculations!K473*(1-Calculations!J473))</f>
        <v>36549.429260000004</v>
      </c>
      <c r="M473" s="4">
        <f t="shared" si="22"/>
        <v>18042.580000000002</v>
      </c>
      <c r="N473" s="4">
        <f>(L473-Calculations!M473)</f>
        <v>18506.849260000003</v>
      </c>
      <c r="O473" s="10">
        <f t="shared" si="23"/>
        <v>50.635125184441797</v>
      </c>
    </row>
    <row r="474" spans="1:15" x14ac:dyDescent="0.45">
      <c r="A474" t="s">
        <v>486</v>
      </c>
      <c r="B474" s="32">
        <v>45841</v>
      </c>
      <c r="C474" s="32">
        <v>45861</v>
      </c>
      <c r="D474" s="28" t="str">
        <f t="shared" si="21"/>
        <v>QUARTER 3</v>
      </c>
      <c r="E474" s="5" t="s">
        <v>724</v>
      </c>
      <c r="F474" s="5" t="s">
        <v>727</v>
      </c>
      <c r="G474" t="s">
        <v>1205</v>
      </c>
      <c r="H474" s="4">
        <v>647.36</v>
      </c>
      <c r="I474" s="4">
        <v>1383.6</v>
      </c>
      <c r="J474" s="7">
        <v>7.3999999999999996E-2</v>
      </c>
      <c r="K474" s="4">
        <v>12</v>
      </c>
      <c r="L474" s="4">
        <f>(Calculations!I474*Calculations!K474*(1-Calculations!J474))</f>
        <v>15374.563199999999</v>
      </c>
      <c r="M474" s="4">
        <f t="shared" si="22"/>
        <v>7768.32</v>
      </c>
      <c r="N474" s="4">
        <f>(L474-Calculations!M474)</f>
        <v>7606.243199999999</v>
      </c>
      <c r="O474" s="10">
        <f t="shared" si="23"/>
        <v>49.472906000997803</v>
      </c>
    </row>
    <row r="475" spans="1:15" x14ac:dyDescent="0.45">
      <c r="A475" t="s">
        <v>487</v>
      </c>
      <c r="B475" s="32">
        <v>45328</v>
      </c>
      <c r="C475" s="32">
        <v>45350</v>
      </c>
      <c r="D475" s="28" t="str">
        <f t="shared" si="21"/>
        <v>QUARTER 1</v>
      </c>
      <c r="E475" s="5" t="s">
        <v>723</v>
      </c>
      <c r="F475" s="5" t="s">
        <v>732</v>
      </c>
      <c r="G475" t="s">
        <v>1206</v>
      </c>
      <c r="H475" s="4">
        <v>834.93</v>
      </c>
      <c r="I475" s="4">
        <v>1588.53</v>
      </c>
      <c r="J475" s="7">
        <v>0.126</v>
      </c>
      <c r="K475" s="4">
        <v>6</v>
      </c>
      <c r="L475" s="4">
        <f>(Calculations!I475*Calculations!K475*(1-Calculations!J475))</f>
        <v>8330.2513199999994</v>
      </c>
      <c r="M475" s="4">
        <f t="shared" si="22"/>
        <v>5009.58</v>
      </c>
      <c r="N475" s="4">
        <f>(L475-Calculations!M475)</f>
        <v>3320.6713199999995</v>
      </c>
      <c r="O475" s="10">
        <f t="shared" si="23"/>
        <v>39.862798761274341</v>
      </c>
    </row>
    <row r="476" spans="1:15" x14ac:dyDescent="0.45">
      <c r="A476" t="s">
        <v>488</v>
      </c>
      <c r="B476" s="32">
        <v>45882</v>
      </c>
      <c r="C476" s="32">
        <v>45903</v>
      </c>
      <c r="D476" s="28" t="str">
        <f t="shared" si="21"/>
        <v>QUARTER 3</v>
      </c>
      <c r="E476" s="5" t="s">
        <v>714</v>
      </c>
      <c r="F476" s="5" t="s">
        <v>730</v>
      </c>
      <c r="G476" t="s">
        <v>1207</v>
      </c>
      <c r="H476" s="4">
        <v>603.47</v>
      </c>
      <c r="I476" s="4">
        <v>1344.05</v>
      </c>
      <c r="J476" s="7">
        <v>0.20499999999999999</v>
      </c>
      <c r="K476" s="4">
        <v>18</v>
      </c>
      <c r="L476" s="4">
        <f>(Calculations!I476*Calculations!K476*(1-Calculations!J476))</f>
        <v>19233.355499999998</v>
      </c>
      <c r="M476" s="4">
        <f t="shared" si="22"/>
        <v>10862.460000000001</v>
      </c>
      <c r="N476" s="4">
        <f>(L476-Calculations!M476)</f>
        <v>8370.8954999999969</v>
      </c>
      <c r="O476" s="10">
        <f t="shared" si="23"/>
        <v>43.522803392262979</v>
      </c>
    </row>
    <row r="477" spans="1:15" x14ac:dyDescent="0.45">
      <c r="A477" t="s">
        <v>489</v>
      </c>
      <c r="B477" s="32">
        <v>45069</v>
      </c>
      <c r="C477" s="32">
        <v>45071</v>
      </c>
      <c r="D477" s="28" t="str">
        <f t="shared" si="21"/>
        <v>QUARTER 2</v>
      </c>
      <c r="E477" s="5" t="s">
        <v>724</v>
      </c>
      <c r="F477" s="5" t="s">
        <v>728</v>
      </c>
      <c r="G477" t="s">
        <v>1208</v>
      </c>
      <c r="H477" s="4">
        <v>690.49</v>
      </c>
      <c r="I477" s="4">
        <v>1290.29</v>
      </c>
      <c r="J477" s="7">
        <v>4.2000000000000003E-2</v>
      </c>
      <c r="K477" s="4">
        <v>22</v>
      </c>
      <c r="L477" s="4">
        <f>(Calculations!I477*Calculations!K477*(1-Calculations!J477))</f>
        <v>27194.152039999997</v>
      </c>
      <c r="M477" s="4">
        <f t="shared" si="22"/>
        <v>15190.78</v>
      </c>
      <c r="N477" s="4">
        <f>(L477-Calculations!M477)</f>
        <v>12003.372039999997</v>
      </c>
      <c r="O477" s="10">
        <f t="shared" si="23"/>
        <v>44.13953419964772</v>
      </c>
    </row>
    <row r="478" spans="1:15" x14ac:dyDescent="0.45">
      <c r="A478" t="s">
        <v>490</v>
      </c>
      <c r="B478" s="32">
        <v>45422</v>
      </c>
      <c r="C478" s="32">
        <v>45428</v>
      </c>
      <c r="D478" s="28" t="str">
        <f t="shared" si="21"/>
        <v>QUARTER 2</v>
      </c>
      <c r="E478" s="5" t="s">
        <v>715</v>
      </c>
      <c r="F478" s="5" t="s">
        <v>731</v>
      </c>
      <c r="G478" t="s">
        <v>1209</v>
      </c>
      <c r="H478" s="4">
        <v>210.76</v>
      </c>
      <c r="I478" s="4">
        <v>221.58</v>
      </c>
      <c r="J478" s="7">
        <v>8.8999999999999996E-2</v>
      </c>
      <c r="K478" s="4">
        <v>5</v>
      </c>
      <c r="L478" s="4">
        <f>(Calculations!I478*Calculations!K478*(1-Calculations!J478))</f>
        <v>1009.2969000000002</v>
      </c>
      <c r="M478" s="4">
        <f t="shared" si="22"/>
        <v>1053.8</v>
      </c>
      <c r="N478" s="4">
        <f>(L478-Calculations!M478)</f>
        <v>-44.50309999999979</v>
      </c>
      <c r="O478" s="10">
        <f t="shared" si="23"/>
        <v>-4.4093170205912431</v>
      </c>
    </row>
    <row r="479" spans="1:15" x14ac:dyDescent="0.45">
      <c r="A479" t="s">
        <v>491</v>
      </c>
      <c r="B479" s="32">
        <v>44999</v>
      </c>
      <c r="C479" s="32">
        <v>45003</v>
      </c>
      <c r="D479" s="28" t="str">
        <f t="shared" si="21"/>
        <v>QUARTER 1</v>
      </c>
      <c r="E479" s="5" t="s">
        <v>720</v>
      </c>
      <c r="F479" s="5" t="s">
        <v>727</v>
      </c>
      <c r="G479" t="s">
        <v>1210</v>
      </c>
      <c r="H479" s="4">
        <v>472.33</v>
      </c>
      <c r="I479" s="4">
        <v>360.34</v>
      </c>
      <c r="J479" s="7">
        <v>0.16500000000000001</v>
      </c>
      <c r="K479" s="4">
        <v>14</v>
      </c>
      <c r="L479" s="4">
        <f>(Calculations!I479*Calculations!K479*(1-Calculations!J479))</f>
        <v>4212.3745999999992</v>
      </c>
      <c r="M479" s="4">
        <f t="shared" si="22"/>
        <v>6612.62</v>
      </c>
      <c r="N479" s="4">
        <f>(L479-Calculations!M479)</f>
        <v>-2400.2454000000007</v>
      </c>
      <c r="O479" s="10">
        <f t="shared" si="23"/>
        <v>-56.980815523861558</v>
      </c>
    </row>
    <row r="480" spans="1:15" x14ac:dyDescent="0.45">
      <c r="A480" t="s">
        <v>492</v>
      </c>
      <c r="B480" s="32">
        <v>45123</v>
      </c>
      <c r="C480" s="32">
        <v>45151</v>
      </c>
      <c r="D480" s="28" t="str">
        <f t="shared" si="21"/>
        <v>QUARTER 3</v>
      </c>
      <c r="E480" s="5" t="s">
        <v>713</v>
      </c>
      <c r="F480" s="5" t="s">
        <v>731</v>
      </c>
      <c r="G480" t="s">
        <v>1211</v>
      </c>
      <c r="H480" s="4">
        <v>1039.03</v>
      </c>
      <c r="I480" s="4">
        <v>2545.81</v>
      </c>
      <c r="J480" s="7">
        <v>0.216</v>
      </c>
      <c r="K480" s="4">
        <v>21</v>
      </c>
      <c r="L480" s="4">
        <f>(Calculations!I480*Calculations!K480*(1-Calculations!J480))</f>
        <v>41914.215840000004</v>
      </c>
      <c r="M480" s="4">
        <f t="shared" si="22"/>
        <v>21819.63</v>
      </c>
      <c r="N480" s="4">
        <f>(L480-Calculations!M480)</f>
        <v>20094.585840000003</v>
      </c>
      <c r="O480" s="10">
        <f t="shared" si="23"/>
        <v>47.942172929364773</v>
      </c>
    </row>
    <row r="481" spans="1:15" x14ac:dyDescent="0.45">
      <c r="A481" t="s">
        <v>493</v>
      </c>
      <c r="B481" s="32">
        <v>45032</v>
      </c>
      <c r="C481" s="32">
        <v>45035</v>
      </c>
      <c r="D481" s="28" t="str">
        <f t="shared" si="21"/>
        <v>QUARTER 2</v>
      </c>
      <c r="E481" s="5" t="s">
        <v>717</v>
      </c>
      <c r="F481" s="5" t="s">
        <v>733</v>
      </c>
      <c r="G481" t="s">
        <v>1212</v>
      </c>
      <c r="H481" s="4">
        <v>553.61</v>
      </c>
      <c r="I481" s="4">
        <v>699.47</v>
      </c>
      <c r="J481" s="7">
        <v>0.02</v>
      </c>
      <c r="K481" s="4">
        <v>33</v>
      </c>
      <c r="L481" s="4">
        <f>(Calculations!I481*Calculations!K481*(1-Calculations!J481))</f>
        <v>22620.859800000002</v>
      </c>
      <c r="M481" s="4">
        <f t="shared" si="22"/>
        <v>18269.13</v>
      </c>
      <c r="N481" s="4">
        <f>(L481-Calculations!M481)</f>
        <v>4351.729800000001</v>
      </c>
      <c r="O481" s="10">
        <f t="shared" si="23"/>
        <v>19.237685209472012</v>
      </c>
    </row>
    <row r="482" spans="1:15" x14ac:dyDescent="0.45">
      <c r="A482" t="s">
        <v>494</v>
      </c>
      <c r="B482" s="32">
        <v>45293</v>
      </c>
      <c r="C482" s="32">
        <v>45306</v>
      </c>
      <c r="D482" s="28" t="str">
        <f t="shared" si="21"/>
        <v>QUARTER 1</v>
      </c>
      <c r="E482" s="5" t="s">
        <v>715</v>
      </c>
      <c r="F482" s="5" t="s">
        <v>729</v>
      </c>
      <c r="G482" t="s">
        <v>1213</v>
      </c>
      <c r="H482" s="4">
        <v>1219.06</v>
      </c>
      <c r="I482" s="4">
        <v>2738.69</v>
      </c>
      <c r="J482" s="7">
        <v>7.5999999999999998E-2</v>
      </c>
      <c r="K482" s="4">
        <v>16</v>
      </c>
      <c r="L482" s="4">
        <f>(Calculations!I482*Calculations!K482*(1-Calculations!J482))</f>
        <v>40488.792960000006</v>
      </c>
      <c r="M482" s="4">
        <f t="shared" si="22"/>
        <v>19504.96</v>
      </c>
      <c r="N482" s="4">
        <f>(L482-Calculations!M482)</f>
        <v>20983.832960000007</v>
      </c>
      <c r="O482" s="10">
        <f t="shared" si="23"/>
        <v>51.82627444767374</v>
      </c>
    </row>
    <row r="483" spans="1:15" x14ac:dyDescent="0.45">
      <c r="A483" t="s">
        <v>495</v>
      </c>
      <c r="B483" s="32">
        <v>45538</v>
      </c>
      <c r="C483" s="32">
        <v>45542</v>
      </c>
      <c r="D483" s="28" t="str">
        <f t="shared" si="21"/>
        <v>QUARTER 3</v>
      </c>
      <c r="E483" s="5" t="s">
        <v>725</v>
      </c>
      <c r="F483" s="5" t="s">
        <v>728</v>
      </c>
      <c r="G483" t="s">
        <v>1214</v>
      </c>
      <c r="H483" s="4">
        <v>43.23</v>
      </c>
      <c r="I483" s="4">
        <v>94.78</v>
      </c>
      <c r="J483" s="7">
        <v>9.0999999999999998E-2</v>
      </c>
      <c r="K483" s="4">
        <v>55</v>
      </c>
      <c r="L483" s="4">
        <f>(Calculations!I483*Calculations!K483*(1-Calculations!J483))</f>
        <v>4738.5261</v>
      </c>
      <c r="M483" s="4">
        <f t="shared" si="22"/>
        <v>2377.6499999999996</v>
      </c>
      <c r="N483" s="4">
        <f>(L483-Calculations!M483)</f>
        <v>2360.8761000000004</v>
      </c>
      <c r="O483" s="10">
        <f t="shared" si="23"/>
        <v>49.823005090127083</v>
      </c>
    </row>
    <row r="484" spans="1:15" x14ac:dyDescent="0.45">
      <c r="A484" t="s">
        <v>496</v>
      </c>
      <c r="B484" s="32">
        <v>45899</v>
      </c>
      <c r="C484" s="32">
        <v>45903</v>
      </c>
      <c r="D484" s="28" t="str">
        <f t="shared" si="21"/>
        <v>QUARTER 3</v>
      </c>
      <c r="E484" s="5" t="s">
        <v>713</v>
      </c>
      <c r="F484" s="5" t="s">
        <v>731</v>
      </c>
      <c r="G484" t="s">
        <v>1215</v>
      </c>
      <c r="H484" s="4">
        <v>1286.56</v>
      </c>
      <c r="I484" s="4">
        <v>2777.35</v>
      </c>
      <c r="J484" s="7">
        <v>0.13200000000000001</v>
      </c>
      <c r="K484" s="4">
        <v>15</v>
      </c>
      <c r="L484" s="4">
        <f>(Calculations!I484*Calculations!K484*(1-Calculations!J484))</f>
        <v>36161.097000000002</v>
      </c>
      <c r="M484" s="4">
        <f t="shared" si="22"/>
        <v>19298.399999999998</v>
      </c>
      <c r="N484" s="4">
        <f>(L484-Calculations!M484)</f>
        <v>16862.697000000004</v>
      </c>
      <c r="O484" s="10">
        <f t="shared" si="23"/>
        <v>46.632150014696741</v>
      </c>
    </row>
    <row r="485" spans="1:15" x14ac:dyDescent="0.45">
      <c r="A485" t="s">
        <v>497</v>
      </c>
      <c r="B485" s="32">
        <v>45775</v>
      </c>
      <c r="C485" s="32">
        <v>45796</v>
      </c>
      <c r="D485" s="28" t="str">
        <f t="shared" si="21"/>
        <v>QUARTER 2</v>
      </c>
      <c r="E485" s="5" t="s">
        <v>717</v>
      </c>
      <c r="F485" s="5" t="s">
        <v>730</v>
      </c>
      <c r="G485" t="s">
        <v>1216</v>
      </c>
      <c r="H485" s="4">
        <v>350.76</v>
      </c>
      <c r="I485" s="4">
        <v>492.18</v>
      </c>
      <c r="J485" s="7">
        <v>5.2999999999999999E-2</v>
      </c>
      <c r="K485" s="4">
        <v>11</v>
      </c>
      <c r="L485" s="4">
        <f>(Calculations!I485*Calculations!K485*(1-Calculations!J485))</f>
        <v>5127.0390600000001</v>
      </c>
      <c r="M485" s="4">
        <f t="shared" si="22"/>
        <v>3858.3599999999997</v>
      </c>
      <c r="N485" s="4">
        <f>(L485-Calculations!M485)</f>
        <v>1268.6790600000004</v>
      </c>
      <c r="O485" s="10">
        <f t="shared" si="23"/>
        <v>24.744868239798436</v>
      </c>
    </row>
    <row r="486" spans="1:15" x14ac:dyDescent="0.45">
      <c r="A486" t="s">
        <v>498</v>
      </c>
      <c r="B486" s="32">
        <v>45148</v>
      </c>
      <c r="C486" s="32">
        <v>45153</v>
      </c>
      <c r="D486" s="28" t="str">
        <f t="shared" si="21"/>
        <v>QUARTER 3</v>
      </c>
      <c r="E486" s="5" t="s">
        <v>715</v>
      </c>
      <c r="F486" s="5" t="s">
        <v>729</v>
      </c>
      <c r="G486" t="s">
        <v>1217</v>
      </c>
      <c r="H486" s="4">
        <v>1307.52</v>
      </c>
      <c r="I486" s="4">
        <v>1921.65</v>
      </c>
      <c r="J486" s="7">
        <v>0.123</v>
      </c>
      <c r="K486" s="4">
        <v>13</v>
      </c>
      <c r="L486" s="4">
        <f>(Calculations!I486*Calculations!K486*(1-Calculations!J486))</f>
        <v>21908.731650000002</v>
      </c>
      <c r="M486" s="4">
        <f t="shared" si="22"/>
        <v>16997.759999999998</v>
      </c>
      <c r="N486" s="4">
        <f>(L486-Calculations!M486)</f>
        <v>4910.9716500000031</v>
      </c>
      <c r="O486" s="10">
        <f t="shared" si="23"/>
        <v>22.415590863289445</v>
      </c>
    </row>
    <row r="487" spans="1:15" x14ac:dyDescent="0.45">
      <c r="A487" t="s">
        <v>499</v>
      </c>
      <c r="B487" s="32">
        <v>45634</v>
      </c>
      <c r="C487" s="32">
        <v>45634</v>
      </c>
      <c r="D487" s="28" t="str">
        <f t="shared" si="21"/>
        <v>QUARTER 4</v>
      </c>
      <c r="E487" s="5" t="s">
        <v>722</v>
      </c>
      <c r="F487" s="5" t="s">
        <v>727</v>
      </c>
      <c r="G487" t="s">
        <v>1218</v>
      </c>
      <c r="H487" s="4">
        <v>257.44</v>
      </c>
      <c r="I487" s="4">
        <v>290.33</v>
      </c>
      <c r="J487" s="7">
        <v>9.1999999999999998E-2</v>
      </c>
      <c r="K487" s="4">
        <v>23</v>
      </c>
      <c r="L487" s="4">
        <f>(Calculations!I487*Calculations!K487*(1-Calculations!J487))</f>
        <v>6063.2517199999993</v>
      </c>
      <c r="M487" s="4">
        <f t="shared" si="22"/>
        <v>5921.12</v>
      </c>
      <c r="N487" s="4">
        <f>(L487-Calculations!M487)</f>
        <v>142.1317199999994</v>
      </c>
      <c r="O487" s="10">
        <f t="shared" si="23"/>
        <v>2.3441500792581218</v>
      </c>
    </row>
    <row r="488" spans="1:15" x14ac:dyDescent="0.45">
      <c r="A488" t="s">
        <v>500</v>
      </c>
      <c r="B488" s="32">
        <v>45224</v>
      </c>
      <c r="C488" s="32">
        <v>45254</v>
      </c>
      <c r="D488" s="28" t="str">
        <f t="shared" si="21"/>
        <v>QUARTER 4</v>
      </c>
      <c r="E488" s="5" t="s">
        <v>712</v>
      </c>
      <c r="F488" s="5" t="s">
        <v>730</v>
      </c>
      <c r="G488" t="s">
        <v>1219</v>
      </c>
      <c r="H488" s="4">
        <v>287.85000000000002</v>
      </c>
      <c r="I488" s="4">
        <v>602.91999999999996</v>
      </c>
      <c r="J488" s="7">
        <v>0.222</v>
      </c>
      <c r="K488" s="4">
        <v>11</v>
      </c>
      <c r="L488" s="4">
        <f>(Calculations!I488*Calculations!K488*(1-Calculations!J488))</f>
        <v>5159.7893599999998</v>
      </c>
      <c r="M488" s="4">
        <f t="shared" si="22"/>
        <v>3166.3500000000004</v>
      </c>
      <c r="N488" s="4">
        <f>(L488-Calculations!M488)</f>
        <v>1993.4393599999994</v>
      </c>
      <c r="O488" s="10">
        <f t="shared" si="23"/>
        <v>38.634122847216375</v>
      </c>
    </row>
    <row r="489" spans="1:15" x14ac:dyDescent="0.45">
      <c r="A489" t="s">
        <v>501</v>
      </c>
      <c r="B489" s="32">
        <v>45613</v>
      </c>
      <c r="C489" s="32">
        <v>45624</v>
      </c>
      <c r="D489" s="28" t="str">
        <f t="shared" si="21"/>
        <v>QUARTER 4</v>
      </c>
      <c r="E489" s="5" t="s">
        <v>720</v>
      </c>
      <c r="F489" s="5" t="s">
        <v>728</v>
      </c>
      <c r="G489" t="s">
        <v>1220</v>
      </c>
      <c r="H489" s="4">
        <v>1008.16</v>
      </c>
      <c r="I489" s="4">
        <v>2077.5</v>
      </c>
      <c r="J489" s="7">
        <v>7.3999999999999996E-2</v>
      </c>
      <c r="K489" s="4">
        <v>15</v>
      </c>
      <c r="L489" s="4">
        <f>(Calculations!I489*Calculations!K489*(1-Calculations!J489))</f>
        <v>28856.475000000002</v>
      </c>
      <c r="M489" s="4">
        <f t="shared" si="22"/>
        <v>15122.4</v>
      </c>
      <c r="N489" s="4">
        <f>(L489-Calculations!M489)</f>
        <v>13734.075000000003</v>
      </c>
      <c r="O489" s="10">
        <f t="shared" si="23"/>
        <v>47.594430712691008</v>
      </c>
    </row>
    <row r="490" spans="1:15" x14ac:dyDescent="0.45">
      <c r="A490" t="s">
        <v>502</v>
      </c>
      <c r="B490" s="32">
        <v>45424</v>
      </c>
      <c r="C490" s="32">
        <v>45436</v>
      </c>
      <c r="D490" s="28" t="str">
        <f t="shared" si="21"/>
        <v>QUARTER 2</v>
      </c>
      <c r="E490" s="5" t="s">
        <v>723</v>
      </c>
      <c r="F490" s="5" t="s">
        <v>728</v>
      </c>
      <c r="G490" t="s">
        <v>1221</v>
      </c>
      <c r="H490" s="4">
        <v>111.02</v>
      </c>
      <c r="I490" s="4">
        <v>172.88</v>
      </c>
      <c r="J490" s="7">
        <v>0.19700000000000001</v>
      </c>
      <c r="K490" s="4">
        <v>29</v>
      </c>
      <c r="L490" s="4">
        <f>(Calculations!I490*Calculations!K490*(1-Calculations!J490))</f>
        <v>4025.8565599999993</v>
      </c>
      <c r="M490" s="4">
        <f t="shared" si="22"/>
        <v>3219.58</v>
      </c>
      <c r="N490" s="4">
        <f>(L490-Calculations!M490)</f>
        <v>806.27655999999934</v>
      </c>
      <c r="O490" s="10">
        <f t="shared" si="23"/>
        <v>20.027453735212053</v>
      </c>
    </row>
    <row r="491" spans="1:15" x14ac:dyDescent="0.45">
      <c r="A491" t="s">
        <v>503</v>
      </c>
      <c r="B491" s="32">
        <v>45792</v>
      </c>
      <c r="C491" s="32">
        <v>45813</v>
      </c>
      <c r="D491" s="28" t="str">
        <f t="shared" si="21"/>
        <v>QUARTER 2</v>
      </c>
      <c r="E491" s="5" t="s">
        <v>722</v>
      </c>
      <c r="F491" s="5" t="s">
        <v>730</v>
      </c>
      <c r="G491" t="s">
        <v>1222</v>
      </c>
      <c r="H491" s="4">
        <v>1466.5</v>
      </c>
      <c r="I491" s="4">
        <v>2778.74</v>
      </c>
      <c r="J491" s="7">
        <v>0.13500000000000001</v>
      </c>
      <c r="K491" s="4">
        <v>4</v>
      </c>
      <c r="L491" s="4">
        <f>(Calculations!I491*Calculations!K491*(1-Calculations!J491))</f>
        <v>9614.4403999999995</v>
      </c>
      <c r="M491" s="4">
        <f t="shared" si="22"/>
        <v>5866</v>
      </c>
      <c r="N491" s="4">
        <f>(L491-Calculations!M491)</f>
        <v>3748.4403999999995</v>
      </c>
      <c r="O491" s="10">
        <f t="shared" si="23"/>
        <v>38.987608680792277</v>
      </c>
    </row>
    <row r="492" spans="1:15" x14ac:dyDescent="0.45">
      <c r="A492" t="s">
        <v>504</v>
      </c>
      <c r="B492" s="32">
        <v>45403</v>
      </c>
      <c r="C492" s="32">
        <v>45431</v>
      </c>
      <c r="D492" s="28" t="str">
        <f t="shared" si="21"/>
        <v>QUARTER 2</v>
      </c>
      <c r="E492" s="5" t="s">
        <v>720</v>
      </c>
      <c r="F492" s="5" t="s">
        <v>733</v>
      </c>
      <c r="G492" t="s">
        <v>1223</v>
      </c>
      <c r="H492" s="4">
        <v>187.22</v>
      </c>
      <c r="I492" s="4">
        <v>309.47000000000003</v>
      </c>
      <c r="J492" s="7">
        <v>0</v>
      </c>
      <c r="K492" s="4">
        <v>5</v>
      </c>
      <c r="L492" s="4">
        <f>(Calculations!I492*Calculations!K492*(1-Calculations!J492))</f>
        <v>1547.3500000000001</v>
      </c>
      <c r="M492" s="4">
        <f t="shared" si="22"/>
        <v>936.1</v>
      </c>
      <c r="N492" s="4">
        <f>(L492-Calculations!M492)</f>
        <v>611.25000000000011</v>
      </c>
      <c r="O492" s="10">
        <f t="shared" si="23"/>
        <v>39.503021294471196</v>
      </c>
    </row>
    <row r="493" spans="1:15" x14ac:dyDescent="0.45">
      <c r="A493" t="s">
        <v>505</v>
      </c>
      <c r="B493" s="32">
        <v>45523</v>
      </c>
      <c r="C493" s="32">
        <v>45542</v>
      </c>
      <c r="D493" s="28" t="str">
        <f t="shared" si="21"/>
        <v>QUARTER 3</v>
      </c>
      <c r="E493" s="5" t="s">
        <v>713</v>
      </c>
      <c r="F493" s="5" t="s">
        <v>727</v>
      </c>
      <c r="G493" t="s">
        <v>1224</v>
      </c>
      <c r="H493" s="4">
        <v>297.58999999999997</v>
      </c>
      <c r="I493" s="4">
        <v>666.41</v>
      </c>
      <c r="J493" s="7">
        <v>0</v>
      </c>
      <c r="K493" s="4">
        <v>10</v>
      </c>
      <c r="L493" s="4">
        <f>(Calculations!I493*Calculations!K493*(1-Calculations!J493))</f>
        <v>6664.0999999999995</v>
      </c>
      <c r="M493" s="4">
        <f t="shared" si="22"/>
        <v>2975.8999999999996</v>
      </c>
      <c r="N493" s="4">
        <f>(L493-Calculations!M493)</f>
        <v>3688.2</v>
      </c>
      <c r="O493" s="10">
        <f t="shared" si="23"/>
        <v>55.344307558409987</v>
      </c>
    </row>
    <row r="494" spans="1:15" x14ac:dyDescent="0.45">
      <c r="A494" t="s">
        <v>506</v>
      </c>
      <c r="B494" s="32">
        <v>45861</v>
      </c>
      <c r="C494" s="32">
        <v>45888</v>
      </c>
      <c r="D494" s="28" t="str">
        <f t="shared" si="21"/>
        <v>QUARTER 3</v>
      </c>
      <c r="E494" s="5" t="s">
        <v>717</v>
      </c>
      <c r="F494" s="5" t="s">
        <v>733</v>
      </c>
      <c r="G494" t="s">
        <v>1225</v>
      </c>
      <c r="H494" s="4">
        <v>896.09</v>
      </c>
      <c r="I494" s="4">
        <v>744.27</v>
      </c>
      <c r="J494" s="7">
        <v>8.3000000000000004E-2</v>
      </c>
      <c r="K494" s="4">
        <v>11</v>
      </c>
      <c r="L494" s="4">
        <f>(Calculations!I494*Calculations!K494*(1-Calculations!J494))</f>
        <v>7507.4514899999995</v>
      </c>
      <c r="M494" s="4">
        <f t="shared" si="22"/>
        <v>9856.99</v>
      </c>
      <c r="N494" s="4">
        <f>(L494-Calculations!M494)</f>
        <v>-2349.5385100000003</v>
      </c>
      <c r="O494" s="10">
        <f t="shared" si="23"/>
        <v>-31.29608646995068</v>
      </c>
    </row>
    <row r="495" spans="1:15" x14ac:dyDescent="0.45">
      <c r="A495" t="s">
        <v>507</v>
      </c>
      <c r="B495" s="33">
        <v>45351</v>
      </c>
      <c r="C495" s="35">
        <v>45352</v>
      </c>
      <c r="D495" s="28" t="str">
        <f t="shared" si="21"/>
        <v>QUARTER 1</v>
      </c>
      <c r="E495" s="5" t="s">
        <v>714</v>
      </c>
      <c r="F495" s="5" t="s">
        <v>730</v>
      </c>
      <c r="G495" t="s">
        <v>1226</v>
      </c>
      <c r="H495" s="4">
        <v>5.34</v>
      </c>
      <c r="I495" s="4">
        <v>12.69</v>
      </c>
      <c r="J495" s="7">
        <v>0.13200000000000001</v>
      </c>
      <c r="K495" s="4">
        <v>10</v>
      </c>
      <c r="L495" s="4">
        <f>(Calculations!I495*Calculations!K495*(1-Calculations!J495))</f>
        <v>110.14919999999999</v>
      </c>
      <c r="M495" s="4">
        <f t="shared" si="22"/>
        <v>53.4</v>
      </c>
      <c r="N495" s="4">
        <f>(L495-Calculations!M495)</f>
        <v>56.749199999999995</v>
      </c>
      <c r="O495" s="10">
        <f t="shared" si="23"/>
        <v>51.520301554618641</v>
      </c>
    </row>
    <row r="496" spans="1:15" x14ac:dyDescent="0.45">
      <c r="A496" t="s">
        <v>508</v>
      </c>
      <c r="B496" s="32">
        <v>45439</v>
      </c>
      <c r="C496" s="32">
        <v>45460</v>
      </c>
      <c r="D496" s="28" t="str">
        <f t="shared" si="21"/>
        <v>QUARTER 2</v>
      </c>
      <c r="E496" s="5" t="s">
        <v>722</v>
      </c>
      <c r="F496" s="5" t="s">
        <v>733</v>
      </c>
      <c r="G496" t="s">
        <v>1227</v>
      </c>
      <c r="H496" s="4">
        <v>465.02</v>
      </c>
      <c r="I496" s="4">
        <v>651.55999999999995</v>
      </c>
      <c r="J496" s="7">
        <v>4.2000000000000003E-2</v>
      </c>
      <c r="K496" s="4">
        <v>19</v>
      </c>
      <c r="L496" s="4">
        <f>(Calculations!I496*Calculations!K496*(1-Calculations!J496))</f>
        <v>11859.695119999998</v>
      </c>
      <c r="M496" s="4">
        <f t="shared" si="22"/>
        <v>8835.3799999999992</v>
      </c>
      <c r="N496" s="4">
        <f>(L496-Calculations!M496)</f>
        <v>3024.3151199999993</v>
      </c>
      <c r="O496" s="10">
        <f t="shared" si="23"/>
        <v>25.500783025187918</v>
      </c>
    </row>
    <row r="497" spans="1:15" x14ac:dyDescent="0.45">
      <c r="A497" t="s">
        <v>509</v>
      </c>
      <c r="B497" s="32">
        <v>45508</v>
      </c>
      <c r="C497" s="32">
        <v>45521</v>
      </c>
      <c r="D497" s="28" t="str">
        <f t="shared" si="21"/>
        <v>QUARTER 3</v>
      </c>
      <c r="E497" s="5" t="s">
        <v>726</v>
      </c>
      <c r="F497" s="5" t="s">
        <v>732</v>
      </c>
      <c r="G497" t="s">
        <v>1228</v>
      </c>
      <c r="H497" s="4">
        <v>352.79</v>
      </c>
      <c r="I497" s="4">
        <v>754.22</v>
      </c>
      <c r="J497" s="7">
        <v>0.113</v>
      </c>
      <c r="K497" s="4">
        <v>7</v>
      </c>
      <c r="L497" s="4">
        <f>(Calculations!I497*Calculations!K497*(1-Calculations!J497))</f>
        <v>4682.9519799999998</v>
      </c>
      <c r="M497" s="4">
        <f t="shared" si="22"/>
        <v>2469.5300000000002</v>
      </c>
      <c r="N497" s="4">
        <f>(L497-Calculations!M497)</f>
        <v>2213.4219799999996</v>
      </c>
      <c r="O497" s="10">
        <f t="shared" si="23"/>
        <v>47.265528014233446</v>
      </c>
    </row>
    <row r="498" spans="1:15" x14ac:dyDescent="0.45">
      <c r="A498" t="s">
        <v>510</v>
      </c>
      <c r="B498" s="32">
        <v>45097</v>
      </c>
      <c r="C498" s="32">
        <v>45111</v>
      </c>
      <c r="D498" s="28" t="str">
        <f t="shared" si="21"/>
        <v>QUARTER 2</v>
      </c>
      <c r="E498" s="5" t="s">
        <v>712</v>
      </c>
      <c r="F498" s="5" t="s">
        <v>729</v>
      </c>
      <c r="G498" t="s">
        <v>1229</v>
      </c>
      <c r="H498" s="4">
        <v>1292.8599999999999</v>
      </c>
      <c r="I498" s="4">
        <v>2981.01</v>
      </c>
      <c r="J498" s="7">
        <v>0.14199999999999999</v>
      </c>
      <c r="K498" s="4">
        <v>12</v>
      </c>
      <c r="L498" s="4">
        <f>(Calculations!I498*Calculations!K498*(1-Calculations!J498))</f>
        <v>30692.47896</v>
      </c>
      <c r="M498" s="4">
        <f t="shared" si="22"/>
        <v>15514.32</v>
      </c>
      <c r="N498" s="4">
        <f>(L498-Calculations!M498)</f>
        <v>15178.158960000001</v>
      </c>
      <c r="O498" s="10">
        <f t="shared" si="23"/>
        <v>49.452372288927684</v>
      </c>
    </row>
    <row r="499" spans="1:15" x14ac:dyDescent="0.45">
      <c r="A499" t="s">
        <v>511</v>
      </c>
      <c r="B499" s="32">
        <v>45544</v>
      </c>
      <c r="C499" s="32">
        <v>45548</v>
      </c>
      <c r="D499" s="28" t="str">
        <f t="shared" si="21"/>
        <v>QUARTER 3</v>
      </c>
      <c r="E499" s="5" t="s">
        <v>721</v>
      </c>
      <c r="F499" s="5" t="s">
        <v>729</v>
      </c>
      <c r="G499" t="s">
        <v>1230</v>
      </c>
      <c r="H499" s="4">
        <v>1133.08</v>
      </c>
      <c r="I499" s="4">
        <v>976.17</v>
      </c>
      <c r="J499" s="7">
        <v>4.2000000000000003E-2</v>
      </c>
      <c r="K499" s="4">
        <v>27</v>
      </c>
      <c r="L499" s="4">
        <f>(Calculations!I499*Calculations!K499*(1-Calculations!J499))</f>
        <v>25249.613219999999</v>
      </c>
      <c r="M499" s="4">
        <f t="shared" si="22"/>
        <v>30593.159999999996</v>
      </c>
      <c r="N499" s="4">
        <f>(L499-Calculations!M499)</f>
        <v>-5343.5467799999969</v>
      </c>
      <c r="O499" s="10">
        <f t="shared" si="23"/>
        <v>-21.162885678452373</v>
      </c>
    </row>
    <row r="500" spans="1:15" x14ac:dyDescent="0.45">
      <c r="A500" t="s">
        <v>512</v>
      </c>
      <c r="B500" s="32">
        <v>45224</v>
      </c>
      <c r="C500" s="32">
        <v>45227</v>
      </c>
      <c r="D500" s="28" t="str">
        <f t="shared" si="21"/>
        <v>QUARTER 4</v>
      </c>
      <c r="E500" s="5" t="s">
        <v>716</v>
      </c>
      <c r="F500" s="5" t="s">
        <v>733</v>
      </c>
      <c r="G500" t="s">
        <v>1231</v>
      </c>
      <c r="H500" s="4">
        <v>509.31</v>
      </c>
      <c r="I500" s="4">
        <v>1145.9000000000001</v>
      </c>
      <c r="J500" s="7">
        <v>5.7000000000000002E-2</v>
      </c>
      <c r="K500" s="4">
        <v>8</v>
      </c>
      <c r="L500" s="4">
        <f>(Calculations!I500*Calculations!K500*(1-Calculations!J500))</f>
        <v>8644.6696000000011</v>
      </c>
      <c r="M500" s="4">
        <f t="shared" si="22"/>
        <v>4074.48</v>
      </c>
      <c r="N500" s="4">
        <f>(L500-Calculations!M500)</f>
        <v>4570.1896000000015</v>
      </c>
      <c r="O500" s="10">
        <f t="shared" si="23"/>
        <v>52.867140231709961</v>
      </c>
    </row>
    <row r="501" spans="1:15" x14ac:dyDescent="0.45">
      <c r="A501" t="s">
        <v>513</v>
      </c>
      <c r="B501" s="32">
        <v>45908</v>
      </c>
      <c r="C501" s="32">
        <v>45935</v>
      </c>
      <c r="D501" s="28" t="str">
        <f t="shared" si="21"/>
        <v>QUARTER 3</v>
      </c>
      <c r="E501" s="5" t="s">
        <v>712</v>
      </c>
      <c r="F501" s="5" t="s">
        <v>732</v>
      </c>
      <c r="G501" t="s">
        <v>1232</v>
      </c>
      <c r="H501" s="4">
        <v>660.78</v>
      </c>
      <c r="I501" s="4">
        <v>1630.39</v>
      </c>
      <c r="J501" s="7">
        <v>0.218</v>
      </c>
      <c r="K501" s="4">
        <v>13</v>
      </c>
      <c r="L501" s="4">
        <f>(Calculations!I501*Calculations!K501*(1-Calculations!J501))</f>
        <v>16574.544740000001</v>
      </c>
      <c r="M501" s="4">
        <f t="shared" si="22"/>
        <v>8590.14</v>
      </c>
      <c r="N501" s="4">
        <f>(L501-Calculations!M501)</f>
        <v>7984.4047400000018</v>
      </c>
      <c r="O501" s="10">
        <f t="shared" si="23"/>
        <v>48.172694123724099</v>
      </c>
    </row>
    <row r="502" spans="1:15" x14ac:dyDescent="0.45">
      <c r="A502" t="s">
        <v>514</v>
      </c>
      <c r="B502" s="32">
        <v>45048</v>
      </c>
      <c r="C502" s="32">
        <v>45062</v>
      </c>
      <c r="D502" s="28" t="str">
        <f t="shared" si="21"/>
        <v>QUARTER 2</v>
      </c>
      <c r="E502" s="5" t="s">
        <v>716</v>
      </c>
      <c r="F502" s="5" t="s">
        <v>732</v>
      </c>
      <c r="G502" t="s">
        <v>1233</v>
      </c>
      <c r="H502" s="4">
        <v>475.37</v>
      </c>
      <c r="I502" s="4">
        <v>963.73</v>
      </c>
      <c r="J502" s="7">
        <v>4.1000000000000002E-2</v>
      </c>
      <c r="K502" s="4">
        <v>22</v>
      </c>
      <c r="L502" s="4">
        <f>(Calculations!I502*Calculations!K502*(1-Calculations!J502))</f>
        <v>20332.775539999999</v>
      </c>
      <c r="M502" s="4">
        <f t="shared" si="22"/>
        <v>10458.14</v>
      </c>
      <c r="N502" s="4">
        <f>(L502-Calculations!M502)</f>
        <v>9874.6355399999993</v>
      </c>
      <c r="O502" s="10">
        <f t="shared" si="23"/>
        <v>48.565113604750884</v>
      </c>
    </row>
    <row r="503" spans="1:15" x14ac:dyDescent="0.45">
      <c r="A503" t="s">
        <v>515</v>
      </c>
      <c r="B503" s="33">
        <v>45406</v>
      </c>
      <c r="C503" s="35">
        <v>45408</v>
      </c>
      <c r="D503" s="28" t="str">
        <f t="shared" si="21"/>
        <v>QUARTER 2</v>
      </c>
      <c r="E503" s="5" t="s">
        <v>725</v>
      </c>
      <c r="F503" s="5" t="s">
        <v>730</v>
      </c>
      <c r="G503" t="s">
        <v>1234</v>
      </c>
      <c r="H503" s="4">
        <v>1232.77</v>
      </c>
      <c r="I503" s="4">
        <v>891.73</v>
      </c>
      <c r="J503" s="7">
        <v>0.16700000000000001</v>
      </c>
      <c r="K503" s="4">
        <v>10</v>
      </c>
      <c r="L503" s="4">
        <f>(Calculations!I503*Calculations!K503*(1-Calculations!J503))</f>
        <v>7428.1108999999988</v>
      </c>
      <c r="M503" s="4">
        <f t="shared" si="22"/>
        <v>12327.7</v>
      </c>
      <c r="N503" s="4">
        <f>(L503-Calculations!M503)</f>
        <v>-4899.589100000002</v>
      </c>
      <c r="O503" s="10">
        <f t="shared" si="23"/>
        <v>-65.960096260813799</v>
      </c>
    </row>
    <row r="504" spans="1:15" x14ac:dyDescent="0.45">
      <c r="A504" t="s">
        <v>516</v>
      </c>
      <c r="B504" s="32">
        <v>44980</v>
      </c>
      <c r="C504" s="32">
        <v>45003</v>
      </c>
      <c r="D504" s="28" t="str">
        <f t="shared" si="21"/>
        <v>QUARTER 1</v>
      </c>
      <c r="E504" s="5" t="s">
        <v>723</v>
      </c>
      <c r="F504" s="5" t="s">
        <v>728</v>
      </c>
      <c r="G504" t="s">
        <v>1235</v>
      </c>
      <c r="H504" s="4">
        <v>770.11</v>
      </c>
      <c r="I504" s="4">
        <v>1667.82</v>
      </c>
      <c r="J504" s="7">
        <v>6.9000000000000006E-2</v>
      </c>
      <c r="K504" s="4">
        <v>7</v>
      </c>
      <c r="L504" s="4">
        <f>(Calculations!I504*Calculations!K504*(1-Calculations!J504))</f>
        <v>10869.182940000001</v>
      </c>
      <c r="M504" s="4">
        <f t="shared" si="22"/>
        <v>5390.77</v>
      </c>
      <c r="N504" s="4">
        <f>(L504-Calculations!M504)</f>
        <v>5478.4129400000002</v>
      </c>
      <c r="O504" s="10">
        <f t="shared" si="23"/>
        <v>50.403171703355284</v>
      </c>
    </row>
    <row r="505" spans="1:15" x14ac:dyDescent="0.45">
      <c r="A505" t="s">
        <v>517</v>
      </c>
      <c r="B505" s="32">
        <v>45740</v>
      </c>
      <c r="C505" s="32">
        <v>45741</v>
      </c>
      <c r="D505" s="28" t="str">
        <f t="shared" si="21"/>
        <v>QUARTER 1</v>
      </c>
      <c r="E505" s="5" t="s">
        <v>715</v>
      </c>
      <c r="F505" s="5" t="s">
        <v>729</v>
      </c>
      <c r="G505" t="s">
        <v>1236</v>
      </c>
      <c r="H505" s="4">
        <v>1133.03</v>
      </c>
      <c r="I505" s="4">
        <v>1921.51</v>
      </c>
      <c r="J505" s="7">
        <v>0.10100000000000001</v>
      </c>
      <c r="K505" s="4">
        <v>5</v>
      </c>
      <c r="L505" s="4">
        <f>(Calculations!I505*Calculations!K505*(1-Calculations!J505))</f>
        <v>8637.1874499999994</v>
      </c>
      <c r="M505" s="4">
        <f t="shared" si="22"/>
        <v>5665.15</v>
      </c>
      <c r="N505" s="4">
        <f>(L505-Calculations!M505)</f>
        <v>2972.0374499999998</v>
      </c>
      <c r="O505" s="10">
        <f t="shared" si="23"/>
        <v>34.409782897556539</v>
      </c>
    </row>
    <row r="506" spans="1:15" x14ac:dyDescent="0.45">
      <c r="A506" t="s">
        <v>518</v>
      </c>
      <c r="B506" s="32">
        <v>45726</v>
      </c>
      <c r="C506" s="32">
        <v>45743</v>
      </c>
      <c r="D506" s="28" t="str">
        <f t="shared" si="21"/>
        <v>QUARTER 1</v>
      </c>
      <c r="E506" s="5" t="s">
        <v>721</v>
      </c>
      <c r="F506" s="5" t="s">
        <v>729</v>
      </c>
      <c r="G506" t="s">
        <v>1237</v>
      </c>
      <c r="H506" s="4">
        <v>996.73</v>
      </c>
      <c r="I506" s="4">
        <v>1217.43</v>
      </c>
      <c r="J506" s="7">
        <v>7.0000000000000007E-2</v>
      </c>
      <c r="K506" s="4">
        <v>9</v>
      </c>
      <c r="L506" s="4">
        <f>(Calculations!I506*Calculations!K506*(1-Calculations!J506))</f>
        <v>10189.8891</v>
      </c>
      <c r="M506" s="4">
        <f t="shared" si="22"/>
        <v>8970.57</v>
      </c>
      <c r="N506" s="4">
        <f>(L506-Calculations!M506)</f>
        <v>1219.3191000000006</v>
      </c>
      <c r="O506" s="10">
        <f t="shared" si="23"/>
        <v>11.965970267527256</v>
      </c>
    </row>
    <row r="507" spans="1:15" x14ac:dyDescent="0.45">
      <c r="A507" t="s">
        <v>519</v>
      </c>
      <c r="B507" s="32">
        <v>45387</v>
      </c>
      <c r="C507" s="32">
        <v>45391</v>
      </c>
      <c r="D507" s="28" t="str">
        <f t="shared" si="21"/>
        <v>QUARTER 2</v>
      </c>
      <c r="E507" s="5" t="s">
        <v>723</v>
      </c>
      <c r="F507" s="5" t="s">
        <v>727</v>
      </c>
      <c r="G507" t="s">
        <v>1238</v>
      </c>
      <c r="H507" s="4">
        <v>395.07</v>
      </c>
      <c r="I507" s="4">
        <v>970.27</v>
      </c>
      <c r="J507" s="7">
        <v>0.123</v>
      </c>
      <c r="K507" s="4">
        <v>38</v>
      </c>
      <c r="L507" s="4">
        <f>(Calculations!I507*Calculations!K507*(1-Calculations!J507))</f>
        <v>32335.21802</v>
      </c>
      <c r="M507" s="4">
        <f t="shared" si="22"/>
        <v>15012.66</v>
      </c>
      <c r="N507" s="4">
        <f>(L507-Calculations!M507)</f>
        <v>17322.55802</v>
      </c>
      <c r="O507" s="10">
        <f t="shared" si="23"/>
        <v>53.571799049833658</v>
      </c>
    </row>
    <row r="508" spans="1:15" x14ac:dyDescent="0.45">
      <c r="A508" t="s">
        <v>520</v>
      </c>
      <c r="B508" s="32">
        <v>45774</v>
      </c>
      <c r="C508" s="32">
        <v>45794</v>
      </c>
      <c r="D508" s="28" t="str">
        <f t="shared" si="21"/>
        <v>QUARTER 2</v>
      </c>
      <c r="E508" s="5" t="s">
        <v>725</v>
      </c>
      <c r="F508" s="5" t="s">
        <v>730</v>
      </c>
      <c r="G508" t="s">
        <v>1239</v>
      </c>
      <c r="H508" s="4">
        <v>932.26</v>
      </c>
      <c r="I508" s="4">
        <v>1624.67</v>
      </c>
      <c r="J508" s="7">
        <v>0.23499999999999999</v>
      </c>
      <c r="K508" s="4">
        <v>28</v>
      </c>
      <c r="L508" s="4">
        <f>(Calculations!I508*Calculations!K508*(1-Calculations!J508))</f>
        <v>34800.431400000001</v>
      </c>
      <c r="M508" s="4">
        <f t="shared" si="22"/>
        <v>26103.279999999999</v>
      </c>
      <c r="N508" s="4">
        <f>(L508-Calculations!M508)</f>
        <v>8697.1514000000025</v>
      </c>
      <c r="O508" s="10">
        <f t="shared" si="23"/>
        <v>24.991504559337162</v>
      </c>
    </row>
    <row r="509" spans="1:15" x14ac:dyDescent="0.45">
      <c r="A509" t="s">
        <v>521</v>
      </c>
      <c r="B509" s="32">
        <v>45589</v>
      </c>
      <c r="C509" s="32">
        <v>45593</v>
      </c>
      <c r="D509" s="28" t="str">
        <f t="shared" si="21"/>
        <v>QUARTER 4</v>
      </c>
      <c r="E509" s="5" t="s">
        <v>714</v>
      </c>
      <c r="F509" s="5" t="s">
        <v>729</v>
      </c>
      <c r="G509" t="s">
        <v>1240</v>
      </c>
      <c r="H509" s="4">
        <v>1331.77</v>
      </c>
      <c r="I509" s="4">
        <v>2606.11</v>
      </c>
      <c r="J509" s="7">
        <v>0.02</v>
      </c>
      <c r="K509" s="4">
        <v>6</v>
      </c>
      <c r="L509" s="4">
        <f>(Calculations!I509*Calculations!K509*(1-Calculations!J509))</f>
        <v>15323.926799999999</v>
      </c>
      <c r="M509" s="4">
        <f t="shared" si="22"/>
        <v>7990.62</v>
      </c>
      <c r="N509" s="4">
        <f>(L509-Calculations!M509)</f>
        <v>7333.3067999999994</v>
      </c>
      <c r="O509" s="10">
        <f t="shared" si="23"/>
        <v>47.855271665745619</v>
      </c>
    </row>
    <row r="510" spans="1:15" x14ac:dyDescent="0.45">
      <c r="A510" t="s">
        <v>522</v>
      </c>
      <c r="B510" s="32">
        <v>45029</v>
      </c>
      <c r="C510" s="32">
        <v>45036</v>
      </c>
      <c r="D510" s="28" t="str">
        <f t="shared" si="21"/>
        <v>QUARTER 2</v>
      </c>
      <c r="E510" s="5" t="s">
        <v>720</v>
      </c>
      <c r="F510" s="5" t="s">
        <v>731</v>
      </c>
      <c r="G510" t="s">
        <v>1241</v>
      </c>
      <c r="H510" s="4">
        <v>227.02</v>
      </c>
      <c r="I510" s="4">
        <v>434.72</v>
      </c>
      <c r="J510" s="7">
        <v>9.8000000000000004E-2</v>
      </c>
      <c r="K510" s="4">
        <v>10</v>
      </c>
      <c r="L510" s="4">
        <f>(Calculations!I510*Calculations!K510*(1-Calculations!J510))</f>
        <v>3921.1744000000008</v>
      </c>
      <c r="M510" s="4">
        <f t="shared" si="22"/>
        <v>2270.2000000000003</v>
      </c>
      <c r="N510" s="4">
        <f>(L510-Calculations!M510)</f>
        <v>1650.9744000000005</v>
      </c>
      <c r="O510" s="10">
        <f t="shared" si="23"/>
        <v>42.104079838938056</v>
      </c>
    </row>
    <row r="511" spans="1:15" x14ac:dyDescent="0.45">
      <c r="A511" t="s">
        <v>523</v>
      </c>
      <c r="B511" s="32">
        <v>45608</v>
      </c>
      <c r="C511" s="32">
        <v>45617</v>
      </c>
      <c r="D511" s="28" t="str">
        <f t="shared" si="21"/>
        <v>QUARTER 4</v>
      </c>
      <c r="E511" s="5" t="s">
        <v>722</v>
      </c>
      <c r="F511" s="5" t="s">
        <v>731</v>
      </c>
      <c r="G511" t="s">
        <v>1242</v>
      </c>
      <c r="H511" s="4">
        <v>903.41</v>
      </c>
      <c r="I511" s="4">
        <v>1860.41</v>
      </c>
      <c r="J511" s="7">
        <v>0.108</v>
      </c>
      <c r="K511" s="4">
        <v>5</v>
      </c>
      <c r="L511" s="4">
        <f>(Calculations!I511*Calculations!K511*(1-Calculations!J511))</f>
        <v>8297.4286000000011</v>
      </c>
      <c r="M511" s="4">
        <f t="shared" si="22"/>
        <v>4517.05</v>
      </c>
      <c r="N511" s="4">
        <f>(L511-Calculations!M511)</f>
        <v>3780.3786000000009</v>
      </c>
      <c r="O511" s="10">
        <f t="shared" si="23"/>
        <v>45.560845199680301</v>
      </c>
    </row>
    <row r="512" spans="1:15" x14ac:dyDescent="0.45">
      <c r="A512" t="s">
        <v>524</v>
      </c>
      <c r="B512" s="32">
        <v>45056</v>
      </c>
      <c r="C512" s="32">
        <v>45060</v>
      </c>
      <c r="D512" s="28" t="str">
        <f t="shared" si="21"/>
        <v>QUARTER 2</v>
      </c>
      <c r="E512" s="5" t="s">
        <v>712</v>
      </c>
      <c r="F512" s="5" t="s">
        <v>732</v>
      </c>
      <c r="G512" t="s">
        <v>1243</v>
      </c>
      <c r="H512" s="4">
        <v>622.6</v>
      </c>
      <c r="I512" s="4">
        <v>833.69</v>
      </c>
      <c r="J512" s="7">
        <v>0.20899999999999999</v>
      </c>
      <c r="K512" s="4">
        <v>14</v>
      </c>
      <c r="L512" s="4">
        <f>(Calculations!I512*Calculations!K512*(1-Calculations!J512))</f>
        <v>9232.2830599999998</v>
      </c>
      <c r="M512" s="4">
        <f t="shared" si="22"/>
        <v>8716.4</v>
      </c>
      <c r="N512" s="4">
        <f>(L512-Calculations!M512)</f>
        <v>515.88306000000011</v>
      </c>
      <c r="O512" s="10">
        <f t="shared" si="23"/>
        <v>5.5878167582959719</v>
      </c>
    </row>
    <row r="513" spans="1:15" x14ac:dyDescent="0.45">
      <c r="A513" t="s">
        <v>525</v>
      </c>
      <c r="B513" s="32">
        <v>45353</v>
      </c>
      <c r="C513" s="32">
        <v>45374</v>
      </c>
      <c r="D513" s="28" t="str">
        <f t="shared" si="21"/>
        <v>QUARTER 1</v>
      </c>
      <c r="E513" s="5" t="s">
        <v>721</v>
      </c>
      <c r="F513" s="5" t="s">
        <v>727</v>
      </c>
      <c r="G513" t="s">
        <v>1244</v>
      </c>
      <c r="H513" s="4">
        <v>225.01</v>
      </c>
      <c r="I513" s="4">
        <v>333.48</v>
      </c>
      <c r="J513" s="7">
        <v>0.11899999999999999</v>
      </c>
      <c r="K513" s="4">
        <v>12</v>
      </c>
      <c r="L513" s="4">
        <f>(Calculations!I513*Calculations!K513*(1-Calculations!J513))</f>
        <v>3525.5505600000001</v>
      </c>
      <c r="M513" s="4">
        <f t="shared" si="22"/>
        <v>2700.12</v>
      </c>
      <c r="N513" s="4">
        <f>(L513-Calculations!M513)</f>
        <v>825.43056000000024</v>
      </c>
      <c r="O513" s="10">
        <f t="shared" si="23"/>
        <v>23.412813004729685</v>
      </c>
    </row>
    <row r="514" spans="1:15" x14ac:dyDescent="0.45">
      <c r="A514" t="s">
        <v>526</v>
      </c>
      <c r="B514" s="32">
        <v>45575</v>
      </c>
      <c r="C514" s="32">
        <v>45576</v>
      </c>
      <c r="D514" s="28" t="str">
        <f t="shared" si="21"/>
        <v>QUARTER 4</v>
      </c>
      <c r="E514" s="5" t="s">
        <v>716</v>
      </c>
      <c r="F514" s="5" t="s">
        <v>727</v>
      </c>
      <c r="G514" t="s">
        <v>1245</v>
      </c>
      <c r="H514" s="4">
        <v>1389.46</v>
      </c>
      <c r="I514" s="4">
        <v>1784.7</v>
      </c>
      <c r="J514" s="7">
        <v>0.14599999999999999</v>
      </c>
      <c r="K514" s="4">
        <v>33</v>
      </c>
      <c r="L514" s="4">
        <f>(Calculations!I514*Calculations!K514*(1-Calculations!J514))</f>
        <v>50296.415399999998</v>
      </c>
      <c r="M514" s="4">
        <f t="shared" si="22"/>
        <v>45852.18</v>
      </c>
      <c r="N514" s="4">
        <f>(L514-Calculations!M514)</f>
        <v>4444.2353999999978</v>
      </c>
      <c r="O514" s="10">
        <f t="shared" si="23"/>
        <v>8.8360877503011839</v>
      </c>
    </row>
    <row r="515" spans="1:15" x14ac:dyDescent="0.45">
      <c r="A515" t="s">
        <v>527</v>
      </c>
      <c r="B515" s="32">
        <v>45078</v>
      </c>
      <c r="C515" s="32">
        <v>45085</v>
      </c>
      <c r="D515" s="28" t="str">
        <f t="shared" ref="D515:D578" si="24">IF(AND(MONTH(B515)&gt;=1,MONTH(B515)&lt;=3),"QUARTER 1",IF(AND(MONTH(B515)&gt;=4,MONTH(B515)&lt;=6),"QUARTER 2",IF(AND(MONTH(B515)&gt;=7,MONTH(B515)&lt;=9),"QUARTER 3",IF(AND(MONTH(B515)&gt;=10,MONTH(B515)&lt;=12),"QUARTER 4"))))</f>
        <v>QUARTER 2</v>
      </c>
      <c r="E515" s="5" t="s">
        <v>720</v>
      </c>
      <c r="F515" s="5" t="s">
        <v>730</v>
      </c>
      <c r="G515" t="s">
        <v>1246</v>
      </c>
      <c r="H515" s="4">
        <v>804.17</v>
      </c>
      <c r="I515" s="4">
        <v>1072.29</v>
      </c>
      <c r="J515" s="7">
        <v>3.2000000000000001E-2</v>
      </c>
      <c r="K515" s="4">
        <v>5</v>
      </c>
      <c r="L515" s="4">
        <f>(Calculations!I515*Calculations!K515*(1-Calculations!J515))</f>
        <v>5189.8836000000001</v>
      </c>
      <c r="M515" s="4">
        <f t="shared" ref="M515:M578" si="25">(H515*K515)</f>
        <v>4020.85</v>
      </c>
      <c r="N515" s="4">
        <f>(L515-Calculations!M515)</f>
        <v>1169.0336000000002</v>
      </c>
      <c r="O515" s="10">
        <f t="shared" ref="O515:O578" si="26">(N515/L515)*100</f>
        <v>22.525237367558688</v>
      </c>
    </row>
    <row r="516" spans="1:15" x14ac:dyDescent="0.45">
      <c r="A516" t="s">
        <v>528</v>
      </c>
      <c r="B516" s="32">
        <v>45661</v>
      </c>
      <c r="C516" s="32">
        <v>45662</v>
      </c>
      <c r="D516" s="28" t="str">
        <f t="shared" si="24"/>
        <v>QUARTER 1</v>
      </c>
      <c r="E516" s="5" t="s">
        <v>714</v>
      </c>
      <c r="F516" s="5" t="s">
        <v>727</v>
      </c>
      <c r="G516" t="s">
        <v>1247</v>
      </c>
      <c r="H516" s="4">
        <v>1428.33</v>
      </c>
      <c r="I516" s="4">
        <v>3028.05</v>
      </c>
      <c r="J516" s="7">
        <v>0</v>
      </c>
      <c r="K516" s="4">
        <v>11</v>
      </c>
      <c r="L516" s="4">
        <f>(Calculations!I516*Calculations!K516*(1-Calculations!J516))</f>
        <v>33308.550000000003</v>
      </c>
      <c r="M516" s="4">
        <f t="shared" si="25"/>
        <v>15711.63</v>
      </c>
      <c r="N516" s="4">
        <f>(L516-Calculations!M516)</f>
        <v>17596.920000000006</v>
      </c>
      <c r="O516" s="10">
        <f t="shared" si="26"/>
        <v>52.830039134096211</v>
      </c>
    </row>
    <row r="517" spans="1:15" x14ac:dyDescent="0.45">
      <c r="A517" t="s">
        <v>529</v>
      </c>
      <c r="B517" s="32">
        <v>45874</v>
      </c>
      <c r="C517" s="32">
        <v>45897</v>
      </c>
      <c r="D517" s="28" t="str">
        <f t="shared" si="24"/>
        <v>QUARTER 3</v>
      </c>
      <c r="E517" s="5" t="s">
        <v>725</v>
      </c>
      <c r="F517" s="5" t="s">
        <v>731</v>
      </c>
      <c r="G517" t="s">
        <v>1248</v>
      </c>
      <c r="H517" s="4">
        <v>638.54</v>
      </c>
      <c r="I517" s="4">
        <v>987.24</v>
      </c>
      <c r="J517" s="7">
        <v>0</v>
      </c>
      <c r="K517" s="4">
        <v>11</v>
      </c>
      <c r="L517" s="4">
        <f>(Calculations!I517*Calculations!K517*(1-Calculations!J517))</f>
        <v>10859.64</v>
      </c>
      <c r="M517" s="4">
        <f t="shared" si="25"/>
        <v>7023.94</v>
      </c>
      <c r="N517" s="4">
        <f>(L517-Calculations!M517)</f>
        <v>3835.7</v>
      </c>
      <c r="O517" s="10">
        <f t="shared" si="26"/>
        <v>35.320692030306716</v>
      </c>
    </row>
    <row r="518" spans="1:15" x14ac:dyDescent="0.45">
      <c r="A518" t="s">
        <v>530</v>
      </c>
      <c r="B518" s="32">
        <v>45199</v>
      </c>
      <c r="C518" s="32">
        <v>45229</v>
      </c>
      <c r="D518" s="28" t="str">
        <f t="shared" si="24"/>
        <v>QUARTER 3</v>
      </c>
      <c r="E518" s="5" t="s">
        <v>726</v>
      </c>
      <c r="F518" s="5" t="s">
        <v>728</v>
      </c>
      <c r="G518" t="s">
        <v>1249</v>
      </c>
      <c r="H518" s="4">
        <v>649.13</v>
      </c>
      <c r="I518" s="4">
        <v>975.43</v>
      </c>
      <c r="J518" s="7">
        <v>0.157</v>
      </c>
      <c r="K518" s="4">
        <v>27</v>
      </c>
      <c r="L518" s="4">
        <f>(Calculations!I518*Calculations!K518*(1-Calculations!J518))</f>
        <v>22201.762229999997</v>
      </c>
      <c r="M518" s="4">
        <f t="shared" si="25"/>
        <v>17526.509999999998</v>
      </c>
      <c r="N518" s="4">
        <f>(L518-Calculations!M518)</f>
        <v>4675.2522299999982</v>
      </c>
      <c r="O518" s="10">
        <f t="shared" si="26"/>
        <v>21.058023149543473</v>
      </c>
    </row>
    <row r="519" spans="1:15" x14ac:dyDescent="0.45">
      <c r="A519" t="s">
        <v>531</v>
      </c>
      <c r="B519" s="32">
        <v>45794</v>
      </c>
      <c r="C519" s="32">
        <v>45807</v>
      </c>
      <c r="D519" s="28" t="str">
        <f t="shared" si="24"/>
        <v>QUARTER 2</v>
      </c>
      <c r="E519" s="5" t="s">
        <v>721</v>
      </c>
      <c r="F519" s="5" t="s">
        <v>733</v>
      </c>
      <c r="G519" t="s">
        <v>1250</v>
      </c>
      <c r="H519" s="4">
        <v>66.400000000000006</v>
      </c>
      <c r="I519" s="4">
        <v>141.43</v>
      </c>
      <c r="J519" s="7">
        <v>0.107</v>
      </c>
      <c r="K519" s="4">
        <v>8</v>
      </c>
      <c r="L519" s="4">
        <f>(Calculations!I519*Calculations!K519*(1-Calculations!J519))</f>
        <v>1010.3759200000001</v>
      </c>
      <c r="M519" s="4">
        <f t="shared" si="25"/>
        <v>531.20000000000005</v>
      </c>
      <c r="N519" s="4">
        <f>(L519-Calculations!M519)</f>
        <v>479.17592000000002</v>
      </c>
      <c r="O519" s="10">
        <f t="shared" si="26"/>
        <v>47.425508715607549</v>
      </c>
    </row>
    <row r="520" spans="1:15" x14ac:dyDescent="0.45">
      <c r="A520" t="s">
        <v>532</v>
      </c>
      <c r="B520" s="32">
        <v>45413</v>
      </c>
      <c r="C520" s="32">
        <v>45438</v>
      </c>
      <c r="D520" s="28" t="str">
        <f t="shared" si="24"/>
        <v>QUARTER 2</v>
      </c>
      <c r="E520" s="5" t="s">
        <v>717</v>
      </c>
      <c r="F520" s="5" t="s">
        <v>729</v>
      </c>
      <c r="G520" t="s">
        <v>1251</v>
      </c>
      <c r="H520" s="4">
        <v>930.71</v>
      </c>
      <c r="I520" s="4">
        <v>1625.42</v>
      </c>
      <c r="J520" s="7">
        <v>0.13800000000000001</v>
      </c>
      <c r="K520" s="4">
        <v>7</v>
      </c>
      <c r="L520" s="4">
        <f>(Calculations!I520*Calculations!K520*(1-Calculations!J520))</f>
        <v>9807.7842799999999</v>
      </c>
      <c r="M520" s="4">
        <f t="shared" si="25"/>
        <v>6514.97</v>
      </c>
      <c r="N520" s="4">
        <f>(L520-Calculations!M520)</f>
        <v>3292.8142799999996</v>
      </c>
      <c r="O520" s="10">
        <f t="shared" si="26"/>
        <v>33.573477821231194</v>
      </c>
    </row>
    <row r="521" spans="1:15" x14ac:dyDescent="0.45">
      <c r="A521" t="s">
        <v>533</v>
      </c>
      <c r="B521" s="32">
        <v>45047</v>
      </c>
      <c r="C521" s="32">
        <v>45064</v>
      </c>
      <c r="D521" s="28" t="str">
        <f t="shared" si="24"/>
        <v>QUARTER 2</v>
      </c>
      <c r="E521" s="5" t="s">
        <v>721</v>
      </c>
      <c r="F521" s="5" t="s">
        <v>727</v>
      </c>
      <c r="G521" t="s">
        <v>1252</v>
      </c>
      <c r="H521" s="4">
        <v>327.97</v>
      </c>
      <c r="I521" s="4">
        <v>299.94</v>
      </c>
      <c r="J521" s="7">
        <v>4.9000000000000002E-2</v>
      </c>
      <c r="K521" s="4">
        <v>3</v>
      </c>
      <c r="L521" s="4">
        <f>(Calculations!I521*Calculations!K521*(1-Calculations!J521))</f>
        <v>855.72881999999993</v>
      </c>
      <c r="M521" s="4">
        <f t="shared" si="25"/>
        <v>983.91000000000008</v>
      </c>
      <c r="N521" s="4">
        <f>(L521-Calculations!M521)</f>
        <v>-128.18118000000015</v>
      </c>
      <c r="O521" s="10">
        <f t="shared" si="26"/>
        <v>-14.979182306843441</v>
      </c>
    </row>
    <row r="522" spans="1:15" x14ac:dyDescent="0.45">
      <c r="A522" t="s">
        <v>534</v>
      </c>
      <c r="B522" s="32">
        <v>45482</v>
      </c>
      <c r="C522" s="32">
        <v>45512</v>
      </c>
      <c r="D522" s="28" t="str">
        <f t="shared" si="24"/>
        <v>QUARTER 3</v>
      </c>
      <c r="E522" s="5" t="s">
        <v>713</v>
      </c>
      <c r="F522" s="5" t="s">
        <v>727</v>
      </c>
      <c r="G522" t="s">
        <v>1253</v>
      </c>
      <c r="H522" s="4">
        <v>1062.3800000000001</v>
      </c>
      <c r="I522" s="4">
        <v>1503.96</v>
      </c>
      <c r="J522" s="7">
        <v>0.18</v>
      </c>
      <c r="K522" s="4">
        <v>6</v>
      </c>
      <c r="L522" s="4">
        <f>(Calculations!I522*Calculations!K522*(1-Calculations!J522))</f>
        <v>7399.4832000000006</v>
      </c>
      <c r="M522" s="4">
        <f t="shared" si="25"/>
        <v>6374.2800000000007</v>
      </c>
      <c r="N522" s="4">
        <f>(L522-Calculations!M522)</f>
        <v>1025.2031999999999</v>
      </c>
      <c r="O522" s="10">
        <f t="shared" si="26"/>
        <v>13.85506490507337</v>
      </c>
    </row>
    <row r="523" spans="1:15" x14ac:dyDescent="0.45">
      <c r="A523" t="s">
        <v>535</v>
      </c>
      <c r="B523" s="32">
        <v>45056</v>
      </c>
      <c r="C523" s="32">
        <v>45073</v>
      </c>
      <c r="D523" s="28" t="str">
        <f t="shared" si="24"/>
        <v>QUARTER 2</v>
      </c>
      <c r="E523" s="5" t="s">
        <v>724</v>
      </c>
      <c r="F523" s="5" t="s">
        <v>731</v>
      </c>
      <c r="G523" t="s">
        <v>1254</v>
      </c>
      <c r="H523" s="4">
        <v>1286.1600000000001</v>
      </c>
      <c r="I523" s="4">
        <v>3101.11</v>
      </c>
      <c r="J523" s="7">
        <v>0.1</v>
      </c>
      <c r="K523" s="4">
        <v>23</v>
      </c>
      <c r="L523" s="4">
        <f>(Calculations!I523*Calculations!K523*(1-Calculations!J523))</f>
        <v>64192.976999999999</v>
      </c>
      <c r="M523" s="4">
        <f t="shared" si="25"/>
        <v>29581.68</v>
      </c>
      <c r="N523" s="4">
        <f>(L523-Calculations!M523)</f>
        <v>34611.296999999999</v>
      </c>
      <c r="O523" s="10">
        <f t="shared" si="26"/>
        <v>53.91757574975842</v>
      </c>
    </row>
    <row r="524" spans="1:15" x14ac:dyDescent="0.45">
      <c r="A524" t="s">
        <v>536</v>
      </c>
      <c r="B524" s="32">
        <v>45482</v>
      </c>
      <c r="C524" s="32">
        <v>45485</v>
      </c>
      <c r="D524" s="28" t="str">
        <f t="shared" si="24"/>
        <v>QUARTER 3</v>
      </c>
      <c r="E524" s="5" t="s">
        <v>726</v>
      </c>
      <c r="F524" s="5" t="s">
        <v>733</v>
      </c>
      <c r="G524" t="s">
        <v>1255</v>
      </c>
      <c r="H524" s="4">
        <v>748.39</v>
      </c>
      <c r="I524" s="4">
        <v>979.42</v>
      </c>
      <c r="J524" s="7">
        <v>0</v>
      </c>
      <c r="K524" s="4">
        <v>23</v>
      </c>
      <c r="L524" s="4">
        <f>(Calculations!I524*Calculations!K524*(1-Calculations!J524))</f>
        <v>22526.66</v>
      </c>
      <c r="M524" s="4">
        <f t="shared" si="25"/>
        <v>17212.97</v>
      </c>
      <c r="N524" s="4">
        <f>(L524-Calculations!M524)</f>
        <v>5313.6899999999987</v>
      </c>
      <c r="O524" s="10">
        <f t="shared" si="26"/>
        <v>23.588450307324738</v>
      </c>
    </row>
    <row r="525" spans="1:15" x14ac:dyDescent="0.45">
      <c r="A525" t="s">
        <v>537</v>
      </c>
      <c r="B525" s="32">
        <v>45406</v>
      </c>
      <c r="C525" s="32">
        <v>45422</v>
      </c>
      <c r="D525" s="28" t="str">
        <f t="shared" si="24"/>
        <v>QUARTER 2</v>
      </c>
      <c r="E525" s="5" t="s">
        <v>725</v>
      </c>
      <c r="F525" s="5" t="s">
        <v>732</v>
      </c>
      <c r="G525" t="s">
        <v>1256</v>
      </c>
      <c r="H525" s="4">
        <v>513.30999999999995</v>
      </c>
      <c r="I525" s="4">
        <v>1186.26</v>
      </c>
      <c r="J525" s="7">
        <v>9.4E-2</v>
      </c>
      <c r="K525" s="4">
        <v>15</v>
      </c>
      <c r="L525" s="4">
        <f>(Calculations!I525*Calculations!K525*(1-Calculations!J525))</f>
        <v>16121.273400000002</v>
      </c>
      <c r="M525" s="4">
        <f t="shared" si="25"/>
        <v>7699.65</v>
      </c>
      <c r="N525" s="4">
        <f>(L525-Calculations!M525)</f>
        <v>8421.6234000000022</v>
      </c>
      <c r="O525" s="10">
        <f t="shared" si="26"/>
        <v>52.239194702820448</v>
      </c>
    </row>
    <row r="526" spans="1:15" x14ac:dyDescent="0.45">
      <c r="A526" t="s">
        <v>538</v>
      </c>
      <c r="B526" s="32">
        <v>45304</v>
      </c>
      <c r="C526" s="32">
        <v>45306</v>
      </c>
      <c r="D526" s="28" t="str">
        <f t="shared" si="24"/>
        <v>QUARTER 1</v>
      </c>
      <c r="E526" s="5" t="s">
        <v>718</v>
      </c>
      <c r="F526" s="5" t="s">
        <v>727</v>
      </c>
      <c r="G526" t="s">
        <v>1257</v>
      </c>
      <c r="H526" s="4">
        <v>1061.3699999999999</v>
      </c>
      <c r="I526" s="4">
        <v>1938.33</v>
      </c>
      <c r="J526" s="7">
        <v>0.17</v>
      </c>
      <c r="K526" s="4">
        <v>4</v>
      </c>
      <c r="L526" s="4">
        <f>(Calculations!I526*Calculations!K526*(1-Calculations!J526))</f>
        <v>6435.2555999999995</v>
      </c>
      <c r="M526" s="4">
        <f t="shared" si="25"/>
        <v>4245.4799999999996</v>
      </c>
      <c r="N526" s="4">
        <f>(L526-Calculations!M526)</f>
        <v>2189.7755999999999</v>
      </c>
      <c r="O526" s="10">
        <f t="shared" si="26"/>
        <v>34.027795259600879</v>
      </c>
    </row>
    <row r="527" spans="1:15" x14ac:dyDescent="0.45">
      <c r="A527" t="s">
        <v>539</v>
      </c>
      <c r="B527" s="32">
        <v>45398</v>
      </c>
      <c r="C527" s="32">
        <v>45409</v>
      </c>
      <c r="D527" s="28" t="str">
        <f t="shared" si="24"/>
        <v>QUARTER 2</v>
      </c>
      <c r="E527" s="5" t="s">
        <v>726</v>
      </c>
      <c r="F527" s="5" t="s">
        <v>728</v>
      </c>
      <c r="G527" t="s">
        <v>1258</v>
      </c>
      <c r="H527" s="4">
        <v>401.3</v>
      </c>
      <c r="I527" s="4">
        <v>826.47</v>
      </c>
      <c r="J527" s="7">
        <v>0.22500000000000001</v>
      </c>
      <c r="K527" s="4">
        <v>13</v>
      </c>
      <c r="L527" s="4">
        <f>(Calculations!I527*Calculations!K527*(1-Calculations!J527))</f>
        <v>8326.6852500000005</v>
      </c>
      <c r="M527" s="4">
        <f t="shared" si="25"/>
        <v>5216.9000000000005</v>
      </c>
      <c r="N527" s="4">
        <f>(L527-Calculations!M527)</f>
        <v>3109.7852499999999</v>
      </c>
      <c r="O527" s="10">
        <f t="shared" si="26"/>
        <v>37.347217489696753</v>
      </c>
    </row>
    <row r="528" spans="1:15" x14ac:dyDescent="0.45">
      <c r="A528" t="s">
        <v>540</v>
      </c>
      <c r="B528" s="32">
        <v>45695</v>
      </c>
      <c r="C528" s="32">
        <v>45704</v>
      </c>
      <c r="D528" s="28" t="str">
        <f t="shared" si="24"/>
        <v>QUARTER 1</v>
      </c>
      <c r="E528" s="5" t="s">
        <v>712</v>
      </c>
      <c r="F528" s="5" t="s">
        <v>728</v>
      </c>
      <c r="G528" t="s">
        <v>1259</v>
      </c>
      <c r="H528" s="4">
        <v>90.68</v>
      </c>
      <c r="I528" s="4">
        <v>118.17</v>
      </c>
      <c r="J528" s="7">
        <v>0.13500000000000001</v>
      </c>
      <c r="K528" s="4">
        <v>21</v>
      </c>
      <c r="L528" s="4">
        <f>(Calculations!I528*Calculations!K528*(1-Calculations!J528))</f>
        <v>2146.5580500000001</v>
      </c>
      <c r="M528" s="4">
        <f t="shared" si="25"/>
        <v>1904.2800000000002</v>
      </c>
      <c r="N528" s="4">
        <f>(L528-Calculations!M528)</f>
        <v>242.27804999999989</v>
      </c>
      <c r="O528" s="10">
        <f t="shared" si="26"/>
        <v>11.2868156535529</v>
      </c>
    </row>
    <row r="529" spans="1:15" x14ac:dyDescent="0.45">
      <c r="A529" t="s">
        <v>541</v>
      </c>
      <c r="B529" s="32">
        <v>44938</v>
      </c>
      <c r="C529" s="32">
        <v>44952</v>
      </c>
      <c r="D529" s="28" t="str">
        <f t="shared" si="24"/>
        <v>QUARTER 1</v>
      </c>
      <c r="E529" s="5" t="s">
        <v>724</v>
      </c>
      <c r="F529" s="5" t="s">
        <v>728</v>
      </c>
      <c r="G529" t="s">
        <v>1260</v>
      </c>
      <c r="H529" s="4">
        <v>1083.0899999999999</v>
      </c>
      <c r="I529" s="4">
        <v>1425.87</v>
      </c>
      <c r="J529" s="7">
        <v>0</v>
      </c>
      <c r="K529" s="4">
        <v>8</v>
      </c>
      <c r="L529" s="4">
        <f>(Calculations!I529*Calculations!K529*(1-Calculations!J529))</f>
        <v>11406.96</v>
      </c>
      <c r="M529" s="4">
        <f t="shared" si="25"/>
        <v>8664.7199999999993</v>
      </c>
      <c r="N529" s="4">
        <f>(L529-Calculations!M529)</f>
        <v>2742.24</v>
      </c>
      <c r="O529" s="10">
        <f t="shared" si="26"/>
        <v>24.04005975299291</v>
      </c>
    </row>
    <row r="530" spans="1:15" x14ac:dyDescent="0.45">
      <c r="A530" t="s">
        <v>542</v>
      </c>
      <c r="B530" s="32">
        <v>45448</v>
      </c>
      <c r="C530" s="32">
        <v>45466</v>
      </c>
      <c r="D530" s="28" t="str">
        <f t="shared" si="24"/>
        <v>QUARTER 2</v>
      </c>
      <c r="E530" s="5" t="s">
        <v>726</v>
      </c>
      <c r="F530" s="5" t="s">
        <v>731</v>
      </c>
      <c r="G530" t="s">
        <v>1261</v>
      </c>
      <c r="H530" s="4">
        <v>1208.74</v>
      </c>
      <c r="I530" s="4">
        <v>1594.78</v>
      </c>
      <c r="J530" s="7">
        <v>5.8999999999999997E-2</v>
      </c>
      <c r="K530" s="4">
        <v>39</v>
      </c>
      <c r="L530" s="4">
        <f>(Calculations!I530*Calculations!K530*(1-Calculations!J530))</f>
        <v>58526.83122</v>
      </c>
      <c r="M530" s="4">
        <f t="shared" si="25"/>
        <v>47140.86</v>
      </c>
      <c r="N530" s="4">
        <f>(L530-Calculations!M530)</f>
        <v>11385.971219999999</v>
      </c>
      <c r="O530" s="10">
        <f t="shared" si="26"/>
        <v>19.454275898178381</v>
      </c>
    </row>
    <row r="531" spans="1:15" x14ac:dyDescent="0.45">
      <c r="A531" t="s">
        <v>543</v>
      </c>
      <c r="B531" s="32">
        <v>45162</v>
      </c>
      <c r="C531" s="32">
        <v>45189</v>
      </c>
      <c r="D531" s="28" t="str">
        <f t="shared" si="24"/>
        <v>QUARTER 3</v>
      </c>
      <c r="E531" s="5" t="s">
        <v>724</v>
      </c>
      <c r="F531" s="5" t="s">
        <v>728</v>
      </c>
      <c r="G531" t="s">
        <v>1262</v>
      </c>
      <c r="H531" s="4">
        <v>1399.64</v>
      </c>
      <c r="I531" s="4">
        <v>3342.11</v>
      </c>
      <c r="J531" s="7">
        <v>0</v>
      </c>
      <c r="K531" s="4">
        <v>10</v>
      </c>
      <c r="L531" s="4">
        <f>(Calculations!I531*Calculations!K531*(1-Calculations!J531))</f>
        <v>33421.1</v>
      </c>
      <c r="M531" s="4">
        <f t="shared" si="25"/>
        <v>13996.400000000001</v>
      </c>
      <c r="N531" s="4">
        <f>(L531-Calculations!M531)</f>
        <v>19424.699999999997</v>
      </c>
      <c r="O531" s="10">
        <f t="shared" si="26"/>
        <v>58.121067229983446</v>
      </c>
    </row>
    <row r="532" spans="1:15" x14ac:dyDescent="0.45">
      <c r="A532" t="s">
        <v>544</v>
      </c>
      <c r="B532" s="32">
        <v>45316</v>
      </c>
      <c r="C532" s="32">
        <v>45330</v>
      </c>
      <c r="D532" s="28" t="str">
        <f t="shared" si="24"/>
        <v>QUARTER 1</v>
      </c>
      <c r="E532" s="5" t="s">
        <v>714</v>
      </c>
      <c r="F532" s="5" t="s">
        <v>729</v>
      </c>
      <c r="G532" t="s">
        <v>1263</v>
      </c>
      <c r="H532" s="4">
        <v>937.16</v>
      </c>
      <c r="I532" s="4">
        <v>1069.77</v>
      </c>
      <c r="J532" s="7">
        <v>3.7999999999999999E-2</v>
      </c>
      <c r="K532" s="4">
        <v>9</v>
      </c>
      <c r="L532" s="4">
        <f>(Calculations!I532*Calculations!K532*(1-Calculations!J532))</f>
        <v>9262.0686600000008</v>
      </c>
      <c r="M532" s="4">
        <f t="shared" si="25"/>
        <v>8434.44</v>
      </c>
      <c r="N532" s="4">
        <f>(L532-Calculations!M532)</f>
        <v>827.62866000000031</v>
      </c>
      <c r="O532" s="10">
        <f t="shared" si="26"/>
        <v>8.9356783066645953</v>
      </c>
    </row>
    <row r="533" spans="1:15" x14ac:dyDescent="0.45">
      <c r="A533" t="s">
        <v>545</v>
      </c>
      <c r="B533" s="32">
        <v>45727</v>
      </c>
      <c r="C533" s="32">
        <v>45742</v>
      </c>
      <c r="D533" s="28" t="str">
        <f t="shared" si="24"/>
        <v>QUARTER 1</v>
      </c>
      <c r="E533" s="5" t="s">
        <v>714</v>
      </c>
      <c r="F533" s="5" t="s">
        <v>730</v>
      </c>
      <c r="G533" t="s">
        <v>1264</v>
      </c>
      <c r="H533" s="4">
        <v>116.97</v>
      </c>
      <c r="I533" s="4">
        <v>140.82</v>
      </c>
      <c r="J533" s="7">
        <v>0.122</v>
      </c>
      <c r="K533" s="4">
        <v>5</v>
      </c>
      <c r="L533" s="4">
        <f>(Calculations!I533*Calculations!K533*(1-Calculations!J533))</f>
        <v>618.19979999999987</v>
      </c>
      <c r="M533" s="4">
        <f t="shared" si="25"/>
        <v>584.85</v>
      </c>
      <c r="N533" s="4">
        <f>(L533-Calculations!M533)</f>
        <v>33.349799999999846</v>
      </c>
      <c r="O533" s="10">
        <f t="shared" si="26"/>
        <v>5.3946636669891923</v>
      </c>
    </row>
    <row r="534" spans="1:15" x14ac:dyDescent="0.45">
      <c r="A534" t="s">
        <v>546</v>
      </c>
      <c r="B534" s="32">
        <v>45769</v>
      </c>
      <c r="C534" s="32">
        <v>45789</v>
      </c>
      <c r="D534" s="28" t="str">
        <f t="shared" si="24"/>
        <v>QUARTER 2</v>
      </c>
      <c r="E534" s="5" t="s">
        <v>723</v>
      </c>
      <c r="F534" s="5" t="s">
        <v>732</v>
      </c>
      <c r="G534" t="s">
        <v>1265</v>
      </c>
      <c r="H534" s="4">
        <v>59.51</v>
      </c>
      <c r="I534" s="4">
        <v>67.040000000000006</v>
      </c>
      <c r="J534" s="7">
        <v>0.114</v>
      </c>
      <c r="K534" s="4">
        <v>9</v>
      </c>
      <c r="L534" s="4">
        <f>(Calculations!I534*Calculations!K534*(1-Calculations!J534))</f>
        <v>534.57695999999999</v>
      </c>
      <c r="M534" s="4">
        <f t="shared" si="25"/>
        <v>535.59</v>
      </c>
      <c r="N534" s="4">
        <f>(L534-Calculations!M534)</f>
        <v>-1.0130400000000463</v>
      </c>
      <c r="O534" s="10">
        <f t="shared" si="26"/>
        <v>-0.18950311663264469</v>
      </c>
    </row>
    <row r="535" spans="1:15" x14ac:dyDescent="0.45">
      <c r="A535" t="s">
        <v>547</v>
      </c>
      <c r="B535" s="32">
        <v>45155</v>
      </c>
      <c r="C535" s="32">
        <v>45172</v>
      </c>
      <c r="D535" s="28" t="str">
        <f t="shared" si="24"/>
        <v>QUARTER 3</v>
      </c>
      <c r="E535" s="5" t="s">
        <v>720</v>
      </c>
      <c r="F535" s="5" t="s">
        <v>730</v>
      </c>
      <c r="G535" t="s">
        <v>1266</v>
      </c>
      <c r="H535" s="4">
        <v>676.37</v>
      </c>
      <c r="I535" s="4">
        <v>1276.67</v>
      </c>
      <c r="J535" s="7">
        <v>6.6000000000000003E-2</v>
      </c>
      <c r="K535" s="4">
        <v>10</v>
      </c>
      <c r="L535" s="4">
        <f>(Calculations!I535*Calculations!K535*(1-Calculations!J535))</f>
        <v>11924.0978</v>
      </c>
      <c r="M535" s="4">
        <f t="shared" si="25"/>
        <v>6763.7</v>
      </c>
      <c r="N535" s="4">
        <f>(L535-Calculations!M535)</f>
        <v>5160.3977999999997</v>
      </c>
      <c r="O535" s="10">
        <f t="shared" si="26"/>
        <v>43.277050277128723</v>
      </c>
    </row>
    <row r="536" spans="1:15" x14ac:dyDescent="0.45">
      <c r="A536" t="s">
        <v>548</v>
      </c>
      <c r="B536" s="32">
        <v>45832</v>
      </c>
      <c r="C536" s="32">
        <v>45852</v>
      </c>
      <c r="D536" s="28" t="str">
        <f t="shared" si="24"/>
        <v>QUARTER 2</v>
      </c>
      <c r="E536" s="5" t="s">
        <v>713</v>
      </c>
      <c r="F536" s="5" t="s">
        <v>731</v>
      </c>
      <c r="G536" t="s">
        <v>1267</v>
      </c>
      <c r="H536" s="4">
        <v>1151.06</v>
      </c>
      <c r="I536" s="4">
        <v>2821.36</v>
      </c>
      <c r="J536" s="7">
        <v>0.248</v>
      </c>
      <c r="K536" s="4">
        <v>20</v>
      </c>
      <c r="L536" s="4">
        <f>(Calculations!I536*Calculations!K536*(1-Calculations!J536))</f>
        <v>42433.254400000005</v>
      </c>
      <c r="M536" s="4">
        <f t="shared" si="25"/>
        <v>23021.199999999997</v>
      </c>
      <c r="N536" s="4">
        <f>(L536-Calculations!M536)</f>
        <v>19412.054400000008</v>
      </c>
      <c r="O536" s="10">
        <f t="shared" si="26"/>
        <v>45.747267501594237</v>
      </c>
    </row>
    <row r="537" spans="1:15" x14ac:dyDescent="0.45">
      <c r="A537" t="s">
        <v>549</v>
      </c>
      <c r="B537" s="32">
        <v>45667</v>
      </c>
      <c r="C537" s="32">
        <v>45694</v>
      </c>
      <c r="D537" s="28" t="str">
        <f t="shared" si="24"/>
        <v>QUARTER 1</v>
      </c>
      <c r="E537" s="5" t="s">
        <v>717</v>
      </c>
      <c r="F537" s="5" t="s">
        <v>731</v>
      </c>
      <c r="G537" t="s">
        <v>1268</v>
      </c>
      <c r="H537" s="4">
        <v>725.62</v>
      </c>
      <c r="I537" s="4">
        <v>1559.19</v>
      </c>
      <c r="J537" s="7">
        <v>0.19</v>
      </c>
      <c r="K537" s="4">
        <v>12</v>
      </c>
      <c r="L537" s="4">
        <f>(Calculations!I537*Calculations!K537*(1-Calculations!J537))</f>
        <v>15155.326800000001</v>
      </c>
      <c r="M537" s="4">
        <f t="shared" si="25"/>
        <v>8707.44</v>
      </c>
      <c r="N537" s="4">
        <f>(L537-Calculations!M537)</f>
        <v>6447.8868000000002</v>
      </c>
      <c r="O537" s="10">
        <f t="shared" si="26"/>
        <v>42.545349797405883</v>
      </c>
    </row>
    <row r="538" spans="1:15" x14ac:dyDescent="0.45">
      <c r="A538" t="s">
        <v>550</v>
      </c>
      <c r="B538" s="32">
        <v>45108</v>
      </c>
      <c r="C538" s="32">
        <v>45118</v>
      </c>
      <c r="D538" s="28" t="str">
        <f t="shared" si="24"/>
        <v>QUARTER 3</v>
      </c>
      <c r="E538" s="5" t="s">
        <v>721</v>
      </c>
      <c r="F538" s="5" t="s">
        <v>729</v>
      </c>
      <c r="G538" t="s">
        <v>1269</v>
      </c>
      <c r="H538" s="4">
        <v>479.5</v>
      </c>
      <c r="I538" s="4">
        <v>656.66</v>
      </c>
      <c r="J538" s="7">
        <v>0.14899999999999999</v>
      </c>
      <c r="K538" s="4">
        <v>14</v>
      </c>
      <c r="L538" s="4">
        <f>(Calculations!I538*Calculations!K538*(1-Calculations!J538))</f>
        <v>7823.4472399999995</v>
      </c>
      <c r="M538" s="4">
        <f t="shared" si="25"/>
        <v>6713</v>
      </c>
      <c r="N538" s="4">
        <f>(L538-Calculations!M538)</f>
        <v>1110.4472399999995</v>
      </c>
      <c r="O538" s="10">
        <f t="shared" si="26"/>
        <v>14.193835606412289</v>
      </c>
    </row>
    <row r="539" spans="1:15" x14ac:dyDescent="0.45">
      <c r="A539" t="s">
        <v>551</v>
      </c>
      <c r="B539" s="32">
        <v>45520</v>
      </c>
      <c r="C539" s="32">
        <v>45530</v>
      </c>
      <c r="D539" s="28" t="str">
        <f t="shared" si="24"/>
        <v>QUARTER 3</v>
      </c>
      <c r="E539" s="5" t="s">
        <v>716</v>
      </c>
      <c r="F539" s="5" t="s">
        <v>731</v>
      </c>
      <c r="G539" t="s">
        <v>1121</v>
      </c>
      <c r="H539" s="4">
        <v>1291.7</v>
      </c>
      <c r="I539" s="4">
        <v>2657.84</v>
      </c>
      <c r="J539" s="7">
        <v>8.6999999999999994E-2</v>
      </c>
      <c r="K539" s="4">
        <v>21</v>
      </c>
      <c r="L539" s="4">
        <f>(Calculations!I539*Calculations!K539*(1-Calculations!J539))</f>
        <v>50958.766320000002</v>
      </c>
      <c r="M539" s="4">
        <f t="shared" si="25"/>
        <v>27125.7</v>
      </c>
      <c r="N539" s="4">
        <f>(L539-Calculations!M539)</f>
        <v>23833.066320000002</v>
      </c>
      <c r="O539" s="10">
        <f t="shared" si="26"/>
        <v>46.769315745083368</v>
      </c>
    </row>
    <row r="540" spans="1:15" x14ac:dyDescent="0.45">
      <c r="A540" t="s">
        <v>552</v>
      </c>
      <c r="B540" s="32">
        <v>45114</v>
      </c>
      <c r="C540" s="32">
        <v>45120</v>
      </c>
      <c r="D540" s="28" t="str">
        <f t="shared" si="24"/>
        <v>QUARTER 3</v>
      </c>
      <c r="E540" s="5" t="s">
        <v>717</v>
      </c>
      <c r="F540" s="5" t="s">
        <v>733</v>
      </c>
      <c r="G540" t="s">
        <v>1270</v>
      </c>
      <c r="H540" s="4">
        <v>612.59</v>
      </c>
      <c r="I540" s="4">
        <v>1424.74</v>
      </c>
      <c r="J540" s="7">
        <v>4.3999999999999997E-2</v>
      </c>
      <c r="K540" s="4">
        <v>15</v>
      </c>
      <c r="L540" s="4">
        <f>(Calculations!I540*Calculations!K540*(1-Calculations!J540))</f>
        <v>20430.771599999996</v>
      </c>
      <c r="M540" s="4">
        <f t="shared" si="25"/>
        <v>9188.85</v>
      </c>
      <c r="N540" s="4">
        <f>(L540-Calculations!M540)</f>
        <v>11241.921599999996</v>
      </c>
      <c r="O540" s="10">
        <f t="shared" si="26"/>
        <v>55.024459281802152</v>
      </c>
    </row>
    <row r="541" spans="1:15" x14ac:dyDescent="0.45">
      <c r="A541" t="s">
        <v>553</v>
      </c>
      <c r="B541" s="32">
        <v>45288</v>
      </c>
      <c r="C541" s="32">
        <v>45292</v>
      </c>
      <c r="D541" s="28" t="str">
        <f t="shared" si="24"/>
        <v>QUARTER 4</v>
      </c>
      <c r="E541" s="5" t="s">
        <v>720</v>
      </c>
      <c r="F541" s="5" t="s">
        <v>728</v>
      </c>
      <c r="G541" t="s">
        <v>1271</v>
      </c>
      <c r="H541" s="4">
        <v>1141.8</v>
      </c>
      <c r="I541" s="4">
        <v>2318.7399999999998</v>
      </c>
      <c r="J541" s="7">
        <v>0.107</v>
      </c>
      <c r="K541" s="4">
        <v>32</v>
      </c>
      <c r="L541" s="4">
        <f>(Calculations!I541*Calculations!K541*(1-Calculations!J541))</f>
        <v>66260.314239999992</v>
      </c>
      <c r="M541" s="4">
        <f t="shared" si="25"/>
        <v>36537.599999999999</v>
      </c>
      <c r="N541" s="4">
        <f>(L541-Calculations!M541)</f>
        <v>29722.714239999994</v>
      </c>
      <c r="O541" s="10">
        <f t="shared" si="26"/>
        <v>44.857490612468304</v>
      </c>
    </row>
    <row r="542" spans="1:15" x14ac:dyDescent="0.45">
      <c r="A542" t="s">
        <v>554</v>
      </c>
      <c r="B542" s="32">
        <v>44952</v>
      </c>
      <c r="C542" s="32">
        <v>44972</v>
      </c>
      <c r="D542" s="28" t="str">
        <f t="shared" si="24"/>
        <v>QUARTER 1</v>
      </c>
      <c r="E542" s="5" t="s">
        <v>719</v>
      </c>
      <c r="F542" s="5" t="s">
        <v>729</v>
      </c>
      <c r="G542" t="s">
        <v>1272</v>
      </c>
      <c r="H542" s="4">
        <v>492.62</v>
      </c>
      <c r="I542" s="4">
        <v>366.7</v>
      </c>
      <c r="J542" s="7">
        <v>8.8999999999999996E-2</v>
      </c>
      <c r="K542" s="4">
        <v>10</v>
      </c>
      <c r="L542" s="4">
        <f>(Calculations!I542*Calculations!K542*(1-Calculations!J542))</f>
        <v>3340.6370000000002</v>
      </c>
      <c r="M542" s="4">
        <f t="shared" si="25"/>
        <v>4926.2</v>
      </c>
      <c r="N542" s="4">
        <f>(L542-Calculations!M542)</f>
        <v>-1585.5629999999996</v>
      </c>
      <c r="O542" s="10">
        <f t="shared" si="26"/>
        <v>-47.462894052840809</v>
      </c>
    </row>
    <row r="543" spans="1:15" x14ac:dyDescent="0.45">
      <c r="A543" t="s">
        <v>555</v>
      </c>
      <c r="B543" s="32">
        <v>45115</v>
      </c>
      <c r="C543" s="32">
        <v>45116</v>
      </c>
      <c r="D543" s="28" t="str">
        <f t="shared" si="24"/>
        <v>QUARTER 3</v>
      </c>
      <c r="E543" s="5" t="s">
        <v>726</v>
      </c>
      <c r="F543" s="5" t="s">
        <v>731</v>
      </c>
      <c r="G543" t="s">
        <v>1273</v>
      </c>
      <c r="H543" s="4">
        <v>1258.72</v>
      </c>
      <c r="I543" s="4">
        <v>2797.41</v>
      </c>
      <c r="J543" s="7">
        <v>0</v>
      </c>
      <c r="K543" s="4">
        <v>7</v>
      </c>
      <c r="L543" s="4">
        <f>(Calculations!I543*Calculations!K543*(1-Calculations!J543))</f>
        <v>19581.87</v>
      </c>
      <c r="M543" s="4">
        <f t="shared" si="25"/>
        <v>8811.0400000000009</v>
      </c>
      <c r="N543" s="4">
        <f>(L543-Calculations!M543)</f>
        <v>10770.829999999998</v>
      </c>
      <c r="O543" s="10">
        <f t="shared" si="26"/>
        <v>55.004093071805706</v>
      </c>
    </row>
    <row r="544" spans="1:15" x14ac:dyDescent="0.45">
      <c r="A544" t="s">
        <v>556</v>
      </c>
      <c r="B544" s="32">
        <v>45450</v>
      </c>
      <c r="C544" s="32">
        <v>45452</v>
      </c>
      <c r="D544" s="28" t="str">
        <f t="shared" si="24"/>
        <v>QUARTER 2</v>
      </c>
      <c r="E544" s="5" t="s">
        <v>719</v>
      </c>
      <c r="F544" s="5" t="s">
        <v>732</v>
      </c>
      <c r="G544" t="s">
        <v>1274</v>
      </c>
      <c r="H544" s="4">
        <v>1370.28</v>
      </c>
      <c r="I544" s="4">
        <v>2209.66</v>
      </c>
      <c r="J544" s="7">
        <v>0.13300000000000001</v>
      </c>
      <c r="K544" s="4">
        <v>16</v>
      </c>
      <c r="L544" s="4">
        <f>(Calculations!I544*Calculations!K544*(1-Calculations!J544))</f>
        <v>30652.403519999996</v>
      </c>
      <c r="M544" s="4">
        <f t="shared" si="25"/>
        <v>21924.48</v>
      </c>
      <c r="N544" s="4">
        <f>(L544-Calculations!M544)</f>
        <v>8727.9235199999966</v>
      </c>
      <c r="O544" s="10">
        <f t="shared" si="26"/>
        <v>28.47386344207959</v>
      </c>
    </row>
    <row r="545" spans="1:15" x14ac:dyDescent="0.45">
      <c r="A545" t="s">
        <v>557</v>
      </c>
      <c r="B545" s="32">
        <v>44968</v>
      </c>
      <c r="C545" s="32">
        <v>44969</v>
      </c>
      <c r="D545" s="28" t="str">
        <f t="shared" si="24"/>
        <v>QUARTER 1</v>
      </c>
      <c r="E545" s="5" t="s">
        <v>726</v>
      </c>
      <c r="F545" s="5" t="s">
        <v>733</v>
      </c>
      <c r="G545" t="s">
        <v>1275</v>
      </c>
      <c r="H545" s="4">
        <v>944.61</v>
      </c>
      <c r="I545" s="4">
        <v>839.04</v>
      </c>
      <c r="J545" s="7">
        <v>5.8999999999999997E-2</v>
      </c>
      <c r="K545" s="4">
        <v>6</v>
      </c>
      <c r="L545" s="4">
        <f>(Calculations!I545*Calculations!K545*(1-Calculations!J545))</f>
        <v>4737.2198399999997</v>
      </c>
      <c r="M545" s="4">
        <f t="shared" si="25"/>
        <v>5667.66</v>
      </c>
      <c r="N545" s="4">
        <f>(L545-Calculations!M545)</f>
        <v>-930.44016000000011</v>
      </c>
      <c r="O545" s="10">
        <f t="shared" si="26"/>
        <v>-19.641059343363725</v>
      </c>
    </row>
    <row r="546" spans="1:15" x14ac:dyDescent="0.45">
      <c r="A546" t="s">
        <v>558</v>
      </c>
      <c r="B546" s="32">
        <v>45108</v>
      </c>
      <c r="C546" s="32">
        <v>45115</v>
      </c>
      <c r="D546" s="28" t="str">
        <f t="shared" si="24"/>
        <v>QUARTER 3</v>
      </c>
      <c r="E546" s="5" t="s">
        <v>725</v>
      </c>
      <c r="F546" s="5" t="s">
        <v>731</v>
      </c>
      <c r="G546" t="s">
        <v>1276</v>
      </c>
      <c r="H546" s="4">
        <v>460.21</v>
      </c>
      <c r="I546" s="4">
        <v>1139.1500000000001</v>
      </c>
      <c r="J546" s="7">
        <v>0.115</v>
      </c>
      <c r="K546" s="4">
        <v>14</v>
      </c>
      <c r="L546" s="4">
        <f>(Calculations!I546*Calculations!K546*(1-Calculations!J546))</f>
        <v>14114.068500000001</v>
      </c>
      <c r="M546" s="4">
        <f t="shared" si="25"/>
        <v>6442.94</v>
      </c>
      <c r="N546" s="4">
        <f>(L546-Calculations!M546)</f>
        <v>7671.1285000000016</v>
      </c>
      <c r="O546" s="10">
        <f t="shared" si="26"/>
        <v>54.350937151821256</v>
      </c>
    </row>
    <row r="547" spans="1:15" x14ac:dyDescent="0.45">
      <c r="A547" t="s">
        <v>559</v>
      </c>
      <c r="B547" s="32">
        <v>45889</v>
      </c>
      <c r="C547" s="32">
        <v>45895</v>
      </c>
      <c r="D547" s="28" t="str">
        <f t="shared" si="24"/>
        <v>QUARTER 3</v>
      </c>
      <c r="E547" s="5" t="s">
        <v>724</v>
      </c>
      <c r="F547" s="5" t="s">
        <v>729</v>
      </c>
      <c r="G547" t="s">
        <v>1277</v>
      </c>
      <c r="H547" s="4">
        <v>1304.95</v>
      </c>
      <c r="I547" s="4">
        <v>1712.03</v>
      </c>
      <c r="J547" s="7">
        <v>0.21199999999999999</v>
      </c>
      <c r="K547" s="4">
        <v>8</v>
      </c>
      <c r="L547" s="4">
        <f>(Calculations!I547*Calculations!K547*(1-Calculations!J547))</f>
        <v>10792.637119999999</v>
      </c>
      <c r="M547" s="4">
        <f t="shared" si="25"/>
        <v>10439.6</v>
      </c>
      <c r="N547" s="4">
        <f>(L547-Calculations!M547)</f>
        <v>353.03711999999905</v>
      </c>
      <c r="O547" s="10">
        <f t="shared" si="26"/>
        <v>3.271092283328795</v>
      </c>
    </row>
    <row r="548" spans="1:15" x14ac:dyDescent="0.45">
      <c r="A548" t="s">
        <v>560</v>
      </c>
      <c r="B548" s="32">
        <v>45355</v>
      </c>
      <c r="C548" s="32">
        <v>45367</v>
      </c>
      <c r="D548" s="28" t="str">
        <f t="shared" si="24"/>
        <v>QUARTER 1</v>
      </c>
      <c r="E548" s="5" t="s">
        <v>724</v>
      </c>
      <c r="F548" s="5" t="s">
        <v>732</v>
      </c>
      <c r="G548" t="s">
        <v>1278</v>
      </c>
      <c r="H548" s="4">
        <v>441.08</v>
      </c>
      <c r="I548" s="4">
        <v>1054.29</v>
      </c>
      <c r="J548" s="7">
        <v>0.23699999999999999</v>
      </c>
      <c r="K548" s="4">
        <v>6</v>
      </c>
      <c r="L548" s="4">
        <f>(Calculations!I548*Calculations!K548*(1-Calculations!J548))</f>
        <v>4826.5396199999996</v>
      </c>
      <c r="M548" s="4">
        <f t="shared" si="25"/>
        <v>2646.48</v>
      </c>
      <c r="N548" s="4">
        <f>(L548-Calculations!M548)</f>
        <v>2180.0596199999995</v>
      </c>
      <c r="O548" s="10">
        <f t="shared" si="26"/>
        <v>45.168169985932899</v>
      </c>
    </row>
    <row r="549" spans="1:15" x14ac:dyDescent="0.45">
      <c r="A549" t="s">
        <v>561</v>
      </c>
      <c r="B549" s="32">
        <v>45177</v>
      </c>
      <c r="C549" s="32">
        <v>45201</v>
      </c>
      <c r="D549" s="28" t="str">
        <f t="shared" si="24"/>
        <v>QUARTER 3</v>
      </c>
      <c r="E549" s="5" t="s">
        <v>720</v>
      </c>
      <c r="F549" s="5" t="s">
        <v>733</v>
      </c>
      <c r="G549" t="s">
        <v>1279</v>
      </c>
      <c r="H549" s="4">
        <v>1299.03</v>
      </c>
      <c r="I549" s="4">
        <v>2451.2199999999998</v>
      </c>
      <c r="J549" s="7">
        <v>0.20799999999999999</v>
      </c>
      <c r="K549" s="4">
        <v>8</v>
      </c>
      <c r="L549" s="4">
        <f>(Calculations!I549*Calculations!K549*(1-Calculations!J549))</f>
        <v>15530.929919999999</v>
      </c>
      <c r="M549" s="4">
        <f t="shared" si="25"/>
        <v>10392.24</v>
      </c>
      <c r="N549" s="4">
        <f>(L549-Calculations!M549)</f>
        <v>5138.6899199999989</v>
      </c>
      <c r="O549" s="10">
        <f t="shared" si="26"/>
        <v>33.086814160320408</v>
      </c>
    </row>
    <row r="550" spans="1:15" x14ac:dyDescent="0.45">
      <c r="A550" t="s">
        <v>562</v>
      </c>
      <c r="B550" s="32">
        <v>44985</v>
      </c>
      <c r="C550" s="32">
        <v>44991</v>
      </c>
      <c r="D550" s="28" t="str">
        <f t="shared" si="24"/>
        <v>QUARTER 1</v>
      </c>
      <c r="E550" s="5" t="s">
        <v>726</v>
      </c>
      <c r="F550" s="5" t="s">
        <v>728</v>
      </c>
      <c r="G550" t="s">
        <v>1280</v>
      </c>
      <c r="H550" s="4">
        <v>880.02</v>
      </c>
      <c r="I550" s="4">
        <v>1251.21</v>
      </c>
      <c r="J550" s="7">
        <v>0.123</v>
      </c>
      <c r="K550" s="4">
        <v>29</v>
      </c>
      <c r="L550" s="4">
        <f>(Calculations!I550*Calculations!K550*(1-Calculations!J550))</f>
        <v>31822.023930000003</v>
      </c>
      <c r="M550" s="4">
        <f t="shared" si="25"/>
        <v>25520.579999999998</v>
      </c>
      <c r="N550" s="4">
        <f>(L550-Calculations!M550)</f>
        <v>6301.4439300000049</v>
      </c>
      <c r="O550" s="10">
        <f t="shared" si="26"/>
        <v>19.802146915172671</v>
      </c>
    </row>
    <row r="551" spans="1:15" x14ac:dyDescent="0.45">
      <c r="A551" t="s">
        <v>563</v>
      </c>
      <c r="B551" s="32">
        <v>45486</v>
      </c>
      <c r="C551" s="32">
        <v>45507</v>
      </c>
      <c r="D551" s="28" t="str">
        <f t="shared" si="24"/>
        <v>QUARTER 3</v>
      </c>
      <c r="E551" s="5" t="s">
        <v>724</v>
      </c>
      <c r="F551" s="5" t="s">
        <v>732</v>
      </c>
      <c r="G551" t="s">
        <v>1281</v>
      </c>
      <c r="H551" s="4">
        <v>702.98</v>
      </c>
      <c r="I551" s="4">
        <v>1104.8</v>
      </c>
      <c r="J551" s="7">
        <v>0.17499999999999999</v>
      </c>
      <c r="K551" s="4">
        <v>12</v>
      </c>
      <c r="L551" s="4">
        <f>(Calculations!I551*Calculations!K551*(1-Calculations!J551))</f>
        <v>10937.519999999999</v>
      </c>
      <c r="M551" s="4">
        <f t="shared" si="25"/>
        <v>8435.76</v>
      </c>
      <c r="N551" s="4">
        <f>(L551-Calculations!M551)</f>
        <v>2501.7599999999984</v>
      </c>
      <c r="O551" s="10">
        <f t="shared" si="26"/>
        <v>22.87319246044806</v>
      </c>
    </row>
    <row r="552" spans="1:15" x14ac:dyDescent="0.45">
      <c r="A552" t="s">
        <v>564</v>
      </c>
      <c r="B552" s="32">
        <v>45633</v>
      </c>
      <c r="C552" s="32">
        <v>45652</v>
      </c>
      <c r="D552" s="28" t="str">
        <f t="shared" si="24"/>
        <v>QUARTER 4</v>
      </c>
      <c r="E552" s="5" t="s">
        <v>726</v>
      </c>
      <c r="F552" s="5" t="s">
        <v>729</v>
      </c>
      <c r="G552" t="s">
        <v>1282</v>
      </c>
      <c r="H552" s="4">
        <v>1035.24</v>
      </c>
      <c r="I552" s="4">
        <v>2383.41</v>
      </c>
      <c r="J552" s="7">
        <v>0.17</v>
      </c>
      <c r="K552" s="4">
        <v>15</v>
      </c>
      <c r="L552" s="4">
        <f>(Calculations!I552*Calculations!K552*(1-Calculations!J552))</f>
        <v>29673.454499999993</v>
      </c>
      <c r="M552" s="4">
        <f t="shared" si="25"/>
        <v>15528.6</v>
      </c>
      <c r="N552" s="4">
        <f>(L552-Calculations!M552)</f>
        <v>14144.854499999992</v>
      </c>
      <c r="O552" s="10">
        <f t="shared" si="26"/>
        <v>47.668378145860963</v>
      </c>
    </row>
    <row r="553" spans="1:15" x14ac:dyDescent="0.45">
      <c r="A553" t="s">
        <v>565</v>
      </c>
      <c r="B553" s="32">
        <v>45875</v>
      </c>
      <c r="C553" s="32">
        <v>45892</v>
      </c>
      <c r="D553" s="28" t="str">
        <f t="shared" si="24"/>
        <v>QUARTER 3</v>
      </c>
      <c r="E553" s="5" t="s">
        <v>720</v>
      </c>
      <c r="F553" s="5" t="s">
        <v>732</v>
      </c>
      <c r="G553" t="s">
        <v>1283</v>
      </c>
      <c r="H553" s="4">
        <v>86.64</v>
      </c>
      <c r="I553" s="4">
        <v>213.06</v>
      </c>
      <c r="J553" s="7">
        <v>0.21199999999999999</v>
      </c>
      <c r="K553" s="4">
        <v>11</v>
      </c>
      <c r="L553" s="4">
        <f>(Calculations!I553*Calculations!K553*(1-Calculations!J553))</f>
        <v>1846.8040799999999</v>
      </c>
      <c r="M553" s="4">
        <f t="shared" si="25"/>
        <v>953.04</v>
      </c>
      <c r="N553" s="4">
        <f>(L553-Calculations!M553)</f>
        <v>893.76407999999992</v>
      </c>
      <c r="O553" s="10">
        <f t="shared" si="26"/>
        <v>48.395175735154325</v>
      </c>
    </row>
    <row r="554" spans="1:15" x14ac:dyDescent="0.45">
      <c r="A554" t="s">
        <v>566</v>
      </c>
      <c r="B554" s="32">
        <v>44988</v>
      </c>
      <c r="C554" s="32">
        <v>45005</v>
      </c>
      <c r="D554" s="28" t="str">
        <f t="shared" si="24"/>
        <v>QUARTER 1</v>
      </c>
      <c r="E554" s="5" t="s">
        <v>726</v>
      </c>
      <c r="F554" s="5" t="s">
        <v>729</v>
      </c>
      <c r="G554" t="s">
        <v>1284</v>
      </c>
      <c r="H554" s="4">
        <v>1171.17</v>
      </c>
      <c r="I554" s="4">
        <v>2030.64</v>
      </c>
      <c r="J554" s="7">
        <v>0.157</v>
      </c>
      <c r="K554" s="4">
        <v>11</v>
      </c>
      <c r="L554" s="4">
        <f>(Calculations!I554*Calculations!K554*(1-Calculations!J554))</f>
        <v>18830.12472</v>
      </c>
      <c r="M554" s="4">
        <f t="shared" si="25"/>
        <v>12882.87</v>
      </c>
      <c r="N554" s="4">
        <f>(L554-Calculations!M554)</f>
        <v>5947.254719999999</v>
      </c>
      <c r="O554" s="10">
        <f t="shared" si="26"/>
        <v>31.583724528830416</v>
      </c>
    </row>
    <row r="555" spans="1:15" x14ac:dyDescent="0.45">
      <c r="A555" t="s">
        <v>567</v>
      </c>
      <c r="B555" s="32">
        <v>45704</v>
      </c>
      <c r="C555" s="32">
        <v>45733</v>
      </c>
      <c r="D555" s="28" t="str">
        <f t="shared" si="24"/>
        <v>QUARTER 1</v>
      </c>
      <c r="E555" s="5" t="s">
        <v>716</v>
      </c>
      <c r="F555" s="5" t="s">
        <v>733</v>
      </c>
      <c r="G555" t="s">
        <v>1285</v>
      </c>
      <c r="H555" s="4">
        <v>730.42</v>
      </c>
      <c r="I555" s="4">
        <v>956.7</v>
      </c>
      <c r="J555" s="7">
        <v>4.2000000000000003E-2</v>
      </c>
      <c r="K555" s="4">
        <v>22</v>
      </c>
      <c r="L555" s="4">
        <f>(Calculations!I555*Calculations!K555*(1-Calculations!J555))</f>
        <v>20163.409200000002</v>
      </c>
      <c r="M555" s="4">
        <f t="shared" si="25"/>
        <v>16069.24</v>
      </c>
      <c r="N555" s="4">
        <f>(L555-Calculations!M555)</f>
        <v>4094.1692000000021</v>
      </c>
      <c r="O555" s="10">
        <f t="shared" si="26"/>
        <v>20.304945256975699</v>
      </c>
    </row>
    <row r="556" spans="1:15" x14ac:dyDescent="0.45">
      <c r="A556" t="s">
        <v>568</v>
      </c>
      <c r="B556" s="32">
        <v>45703</v>
      </c>
      <c r="C556" s="32">
        <v>45717</v>
      </c>
      <c r="D556" s="28" t="str">
        <f t="shared" si="24"/>
        <v>QUARTER 1</v>
      </c>
      <c r="E556" s="5" t="s">
        <v>716</v>
      </c>
      <c r="F556" s="5" t="s">
        <v>733</v>
      </c>
      <c r="G556" t="s">
        <v>1286</v>
      </c>
      <c r="H556" s="4">
        <v>1162.8599999999999</v>
      </c>
      <c r="I556" s="4">
        <v>1447.68</v>
      </c>
      <c r="J556" s="7">
        <v>8.6999999999999994E-2</v>
      </c>
      <c r="K556" s="4">
        <v>12</v>
      </c>
      <c r="L556" s="4">
        <f>(Calculations!I556*Calculations!K556*(1-Calculations!J556))</f>
        <v>15860.782080000001</v>
      </c>
      <c r="M556" s="4">
        <f t="shared" si="25"/>
        <v>13954.32</v>
      </c>
      <c r="N556" s="4">
        <f>(L556-Calculations!M556)</f>
        <v>1906.4620800000012</v>
      </c>
      <c r="O556" s="10">
        <f t="shared" si="26"/>
        <v>12.019975247021369</v>
      </c>
    </row>
    <row r="557" spans="1:15" x14ac:dyDescent="0.45">
      <c r="A557" t="s">
        <v>569</v>
      </c>
      <c r="B557" s="32">
        <v>45535</v>
      </c>
      <c r="C557" s="32">
        <v>45561</v>
      </c>
      <c r="D557" s="28" t="str">
        <f t="shared" si="24"/>
        <v>QUARTER 3</v>
      </c>
      <c r="E557" s="5" t="s">
        <v>714</v>
      </c>
      <c r="F557" s="5" t="s">
        <v>730</v>
      </c>
      <c r="G557" t="s">
        <v>1287</v>
      </c>
      <c r="H557" s="4">
        <v>1189.03</v>
      </c>
      <c r="I557" s="4">
        <v>2949.62</v>
      </c>
      <c r="J557" s="7">
        <v>0.125</v>
      </c>
      <c r="K557" s="4">
        <v>13</v>
      </c>
      <c r="L557" s="4">
        <f>(Calculations!I557*Calculations!K557*(1-Calculations!J557))</f>
        <v>33551.927499999998</v>
      </c>
      <c r="M557" s="4">
        <f t="shared" si="25"/>
        <v>15457.39</v>
      </c>
      <c r="N557" s="4">
        <f>(L557-Calculations!M557)</f>
        <v>18094.537499999999</v>
      </c>
      <c r="O557" s="10">
        <f t="shared" si="26"/>
        <v>53.929949330034766</v>
      </c>
    </row>
    <row r="558" spans="1:15" x14ac:dyDescent="0.45">
      <c r="A558" t="s">
        <v>570</v>
      </c>
      <c r="B558" s="32">
        <v>45053</v>
      </c>
      <c r="C558" s="32">
        <v>45066</v>
      </c>
      <c r="D558" s="28" t="str">
        <f t="shared" si="24"/>
        <v>QUARTER 2</v>
      </c>
      <c r="E558" s="5" t="s">
        <v>726</v>
      </c>
      <c r="F558" s="5" t="s">
        <v>733</v>
      </c>
      <c r="G558" t="s">
        <v>1288</v>
      </c>
      <c r="H558" s="4">
        <v>1443.28</v>
      </c>
      <c r="I558" s="4">
        <v>2580.5700000000002</v>
      </c>
      <c r="J558" s="7">
        <v>0</v>
      </c>
      <c r="K558" s="4">
        <v>18</v>
      </c>
      <c r="L558" s="4">
        <f>(Calculations!I558*Calculations!K558*(1-Calculations!J558))</f>
        <v>46450.26</v>
      </c>
      <c r="M558" s="4">
        <f t="shared" si="25"/>
        <v>25979.040000000001</v>
      </c>
      <c r="N558" s="4">
        <f>(L558-Calculations!M558)</f>
        <v>20471.22</v>
      </c>
      <c r="O558" s="10">
        <f t="shared" si="26"/>
        <v>44.071271075770078</v>
      </c>
    </row>
    <row r="559" spans="1:15" x14ac:dyDescent="0.45">
      <c r="A559" t="s">
        <v>571</v>
      </c>
      <c r="B559" s="33">
        <v>45789</v>
      </c>
      <c r="C559" s="35">
        <v>45791</v>
      </c>
      <c r="D559" s="28" t="str">
        <f t="shared" si="24"/>
        <v>QUARTER 2</v>
      </c>
      <c r="E559" s="5" t="s">
        <v>721</v>
      </c>
      <c r="F559" s="5" t="s">
        <v>728</v>
      </c>
      <c r="G559" t="s">
        <v>1289</v>
      </c>
      <c r="H559" s="4">
        <v>883.5</v>
      </c>
      <c r="I559" s="4">
        <v>1978.91</v>
      </c>
      <c r="J559" s="7">
        <v>5.3999999999999999E-2</v>
      </c>
      <c r="K559" s="4">
        <v>27</v>
      </c>
      <c r="L559" s="4">
        <f>(Calculations!I559*Calculations!K559*(1-Calculations!J559))</f>
        <v>50545.319219999998</v>
      </c>
      <c r="M559" s="4">
        <f t="shared" si="25"/>
        <v>23854.5</v>
      </c>
      <c r="N559" s="4">
        <f>(L559-Calculations!M559)</f>
        <v>26690.819219999998</v>
      </c>
      <c r="O559" s="10">
        <f t="shared" si="26"/>
        <v>52.805718970390544</v>
      </c>
    </row>
    <row r="560" spans="1:15" x14ac:dyDescent="0.45">
      <c r="A560" t="s">
        <v>572</v>
      </c>
      <c r="B560" s="32">
        <v>45362</v>
      </c>
      <c r="C560" s="32">
        <v>45380</v>
      </c>
      <c r="D560" s="28" t="str">
        <f t="shared" si="24"/>
        <v>QUARTER 1</v>
      </c>
      <c r="E560" s="5" t="s">
        <v>724</v>
      </c>
      <c r="F560" s="5" t="s">
        <v>732</v>
      </c>
      <c r="G560" t="s">
        <v>1290</v>
      </c>
      <c r="H560" s="4">
        <v>710.98</v>
      </c>
      <c r="I560" s="4">
        <v>1481.45</v>
      </c>
      <c r="J560" s="7">
        <v>0.21099999999999999</v>
      </c>
      <c r="K560" s="4">
        <v>9</v>
      </c>
      <c r="L560" s="4">
        <f>(Calculations!I560*Calculations!K560*(1-Calculations!J560))</f>
        <v>10519.776450000001</v>
      </c>
      <c r="M560" s="4">
        <f t="shared" si="25"/>
        <v>6398.82</v>
      </c>
      <c r="N560" s="4">
        <f>(L560-Calculations!M560)</f>
        <v>4120.9564500000015</v>
      </c>
      <c r="O560" s="10">
        <f t="shared" si="26"/>
        <v>39.173422264120461</v>
      </c>
    </row>
    <row r="561" spans="1:15" x14ac:dyDescent="0.45">
      <c r="A561" t="s">
        <v>573</v>
      </c>
      <c r="B561" s="32">
        <v>45430</v>
      </c>
      <c r="C561" s="32">
        <v>45434</v>
      </c>
      <c r="D561" s="28" t="str">
        <f t="shared" si="24"/>
        <v>QUARTER 2</v>
      </c>
      <c r="E561" s="5" t="s">
        <v>722</v>
      </c>
      <c r="F561" s="5" t="s">
        <v>733</v>
      </c>
      <c r="G561" t="s">
        <v>1291</v>
      </c>
      <c r="H561" s="4">
        <v>857.42</v>
      </c>
      <c r="I561" s="4">
        <v>1658.92</v>
      </c>
      <c r="J561" s="7">
        <v>0.122</v>
      </c>
      <c r="K561" s="4">
        <v>9</v>
      </c>
      <c r="L561" s="4">
        <f>(Calculations!I561*Calculations!K561*(1-Calculations!J561))</f>
        <v>13108.78584</v>
      </c>
      <c r="M561" s="4">
        <f t="shared" si="25"/>
        <v>7716.78</v>
      </c>
      <c r="N561" s="4">
        <f>(L561-Calculations!M561)</f>
        <v>5392.0058400000007</v>
      </c>
      <c r="O561" s="10">
        <f t="shared" si="26"/>
        <v>41.132763215544301</v>
      </c>
    </row>
    <row r="562" spans="1:15" x14ac:dyDescent="0.45">
      <c r="A562" t="s">
        <v>574</v>
      </c>
      <c r="B562" s="32">
        <v>45299</v>
      </c>
      <c r="C562" s="32">
        <v>45303</v>
      </c>
      <c r="D562" s="28" t="str">
        <f t="shared" si="24"/>
        <v>QUARTER 1</v>
      </c>
      <c r="E562" s="5" t="s">
        <v>718</v>
      </c>
      <c r="F562" s="5" t="s">
        <v>728</v>
      </c>
      <c r="G562" t="s">
        <v>1292</v>
      </c>
      <c r="H562" s="4">
        <v>802.32</v>
      </c>
      <c r="I562" s="4">
        <v>602.34</v>
      </c>
      <c r="J562" s="7">
        <v>0.12</v>
      </c>
      <c r="K562" s="4">
        <v>25</v>
      </c>
      <c r="L562" s="4">
        <f>(Calculations!I562*Calculations!K562*(1-Calculations!J562))</f>
        <v>13251.48</v>
      </c>
      <c r="M562" s="4">
        <f t="shared" si="25"/>
        <v>20058</v>
      </c>
      <c r="N562" s="4">
        <f>(L562-Calculations!M562)</f>
        <v>-6806.52</v>
      </c>
      <c r="O562" s="10">
        <f t="shared" si="26"/>
        <v>-51.364224977134633</v>
      </c>
    </row>
    <row r="563" spans="1:15" x14ac:dyDescent="0.45">
      <c r="A563" t="s">
        <v>575</v>
      </c>
      <c r="B563" s="32">
        <v>45590</v>
      </c>
      <c r="C563" s="32">
        <v>45601</v>
      </c>
      <c r="D563" s="28" t="str">
        <f t="shared" si="24"/>
        <v>QUARTER 4</v>
      </c>
      <c r="E563" s="5" t="s">
        <v>725</v>
      </c>
      <c r="F563" s="5" t="s">
        <v>727</v>
      </c>
      <c r="G563" t="s">
        <v>1293</v>
      </c>
      <c r="H563" s="4">
        <v>446.66</v>
      </c>
      <c r="I563" s="4">
        <v>527.64</v>
      </c>
      <c r="J563" s="7">
        <v>0.14499999999999999</v>
      </c>
      <c r="K563" s="4">
        <v>15</v>
      </c>
      <c r="L563" s="4">
        <f>(Calculations!I563*Calculations!K563*(1-Calculations!J563))</f>
        <v>6766.9829999999993</v>
      </c>
      <c r="M563" s="4">
        <f t="shared" si="25"/>
        <v>6699.9000000000005</v>
      </c>
      <c r="N563" s="4">
        <f>(L563-Calculations!M563)</f>
        <v>67.082999999998719</v>
      </c>
      <c r="O563" s="10">
        <f t="shared" si="26"/>
        <v>0.99132804087137105</v>
      </c>
    </row>
    <row r="564" spans="1:15" x14ac:dyDescent="0.45">
      <c r="A564" t="s">
        <v>576</v>
      </c>
      <c r="B564" s="32">
        <v>45626</v>
      </c>
      <c r="C564" s="32">
        <v>45645</v>
      </c>
      <c r="D564" s="28" t="str">
        <f t="shared" si="24"/>
        <v>QUARTER 4</v>
      </c>
      <c r="E564" s="5" t="s">
        <v>716</v>
      </c>
      <c r="F564" s="5" t="s">
        <v>730</v>
      </c>
      <c r="G564" t="s">
        <v>1294</v>
      </c>
      <c r="H564" s="4">
        <v>1195.98</v>
      </c>
      <c r="I564" s="4">
        <v>1841.9</v>
      </c>
      <c r="J564" s="7">
        <v>5.5E-2</v>
      </c>
      <c r="K564" s="4">
        <v>19</v>
      </c>
      <c r="L564" s="4">
        <f>(Calculations!I564*Calculations!K564*(1-Calculations!J564))</f>
        <v>33071.3145</v>
      </c>
      <c r="M564" s="4">
        <f t="shared" si="25"/>
        <v>22723.62</v>
      </c>
      <c r="N564" s="4">
        <f>(L564-Calculations!M564)</f>
        <v>10347.694500000001</v>
      </c>
      <c r="O564" s="10">
        <f t="shared" si="26"/>
        <v>31.289032977506842</v>
      </c>
    </row>
    <row r="565" spans="1:15" x14ac:dyDescent="0.45">
      <c r="A565" t="s">
        <v>577</v>
      </c>
      <c r="B565" s="32">
        <v>45029</v>
      </c>
      <c r="C565" s="32">
        <v>45048</v>
      </c>
      <c r="D565" s="28" t="str">
        <f t="shared" si="24"/>
        <v>QUARTER 2</v>
      </c>
      <c r="E565" s="5" t="s">
        <v>718</v>
      </c>
      <c r="F565" s="5" t="s">
        <v>732</v>
      </c>
      <c r="G565" t="s">
        <v>1295</v>
      </c>
      <c r="H565" s="4">
        <v>671.05</v>
      </c>
      <c r="I565" s="4">
        <v>1645.48</v>
      </c>
      <c r="J565" s="7">
        <v>0.13700000000000001</v>
      </c>
      <c r="K565" s="4">
        <v>6</v>
      </c>
      <c r="L565" s="4">
        <f>(Calculations!I565*Calculations!K565*(1-Calculations!J565))</f>
        <v>8520.2954399999999</v>
      </c>
      <c r="M565" s="4">
        <f t="shared" si="25"/>
        <v>4026.2999999999997</v>
      </c>
      <c r="N565" s="4">
        <f>(L565-Calculations!M565)</f>
        <v>4493.9954400000006</v>
      </c>
      <c r="O565" s="10">
        <f t="shared" si="26"/>
        <v>52.744596377517169</v>
      </c>
    </row>
    <row r="566" spans="1:15" x14ac:dyDescent="0.45">
      <c r="A566" t="s">
        <v>578</v>
      </c>
      <c r="B566" s="32">
        <v>45692</v>
      </c>
      <c r="C566" s="32">
        <v>45696</v>
      </c>
      <c r="D566" s="28" t="str">
        <f t="shared" si="24"/>
        <v>QUARTER 1</v>
      </c>
      <c r="E566" s="5" t="s">
        <v>716</v>
      </c>
      <c r="F566" s="5" t="s">
        <v>729</v>
      </c>
      <c r="G566" t="s">
        <v>1296</v>
      </c>
      <c r="H566" s="4">
        <v>586.21</v>
      </c>
      <c r="I566" s="4">
        <v>727.22</v>
      </c>
      <c r="J566" s="7">
        <v>6.8000000000000005E-2</v>
      </c>
      <c r="K566" s="4">
        <v>15</v>
      </c>
      <c r="L566" s="4">
        <f>(Calculations!I566*Calculations!K566*(1-Calculations!J566))</f>
        <v>10166.535600000001</v>
      </c>
      <c r="M566" s="4">
        <f t="shared" si="25"/>
        <v>8793.1500000000015</v>
      </c>
      <c r="N566" s="4">
        <f>(L566-Calculations!M566)</f>
        <v>1373.3855999999996</v>
      </c>
      <c r="O566" s="10">
        <f t="shared" si="26"/>
        <v>13.50888497355972</v>
      </c>
    </row>
    <row r="567" spans="1:15" x14ac:dyDescent="0.45">
      <c r="A567" t="s">
        <v>579</v>
      </c>
      <c r="B567" s="32">
        <v>45315</v>
      </c>
      <c r="C567" s="32">
        <v>45326</v>
      </c>
      <c r="D567" s="28" t="str">
        <f t="shared" si="24"/>
        <v>QUARTER 1</v>
      </c>
      <c r="E567" s="5" t="s">
        <v>717</v>
      </c>
      <c r="F567" s="5" t="s">
        <v>731</v>
      </c>
      <c r="G567" t="s">
        <v>1297</v>
      </c>
      <c r="H567" s="4">
        <v>525.34</v>
      </c>
      <c r="I567" s="4">
        <v>1233.79</v>
      </c>
      <c r="J567" s="7">
        <v>0.14299999999999999</v>
      </c>
      <c r="K567" s="4">
        <v>4</v>
      </c>
      <c r="L567" s="4">
        <f>(Calculations!I567*Calculations!K567*(1-Calculations!J567))</f>
        <v>4229.4321199999995</v>
      </c>
      <c r="M567" s="4">
        <f t="shared" si="25"/>
        <v>2101.36</v>
      </c>
      <c r="N567" s="4">
        <f>(L567-Calculations!M567)</f>
        <v>2128.0721199999994</v>
      </c>
      <c r="O567" s="10">
        <f t="shared" si="26"/>
        <v>50.315788494082739</v>
      </c>
    </row>
    <row r="568" spans="1:15" x14ac:dyDescent="0.45">
      <c r="A568" t="s">
        <v>580</v>
      </c>
      <c r="B568" s="32">
        <v>45330</v>
      </c>
      <c r="C568" s="32">
        <v>45331</v>
      </c>
      <c r="D568" s="28" t="str">
        <f t="shared" si="24"/>
        <v>QUARTER 1</v>
      </c>
      <c r="E568" s="5" t="s">
        <v>721</v>
      </c>
      <c r="F568" s="5" t="s">
        <v>727</v>
      </c>
      <c r="G568" t="s">
        <v>1298</v>
      </c>
      <c r="H568" s="4">
        <v>1233.52</v>
      </c>
      <c r="I568" s="4">
        <v>1543.76</v>
      </c>
      <c r="J568" s="7">
        <v>0.126</v>
      </c>
      <c r="K568" s="4">
        <v>13</v>
      </c>
      <c r="L568" s="4">
        <f>(Calculations!I568*Calculations!K568*(1-Calculations!J568))</f>
        <v>17540.201120000002</v>
      </c>
      <c r="M568" s="4">
        <f t="shared" si="25"/>
        <v>16035.76</v>
      </c>
      <c r="N568" s="4">
        <f>(L568-Calculations!M568)</f>
        <v>1504.4411200000013</v>
      </c>
      <c r="O568" s="10">
        <f t="shared" si="26"/>
        <v>8.5771030201277494</v>
      </c>
    </row>
    <row r="569" spans="1:15" x14ac:dyDescent="0.45">
      <c r="A569" t="s">
        <v>581</v>
      </c>
      <c r="B569" s="32">
        <v>45834</v>
      </c>
      <c r="C569" s="32">
        <v>45849</v>
      </c>
      <c r="D569" s="28" t="str">
        <f t="shared" si="24"/>
        <v>QUARTER 2</v>
      </c>
      <c r="E569" s="5" t="s">
        <v>720</v>
      </c>
      <c r="F569" s="5" t="s">
        <v>731</v>
      </c>
      <c r="G569" t="s">
        <v>1299</v>
      </c>
      <c r="H569" s="4">
        <v>1170.1500000000001</v>
      </c>
      <c r="I569" s="4">
        <v>2115.19</v>
      </c>
      <c r="J569" s="7">
        <v>9.1999999999999998E-2</v>
      </c>
      <c r="K569" s="4">
        <v>23</v>
      </c>
      <c r="L569" s="4">
        <f>(Calculations!I569*Calculations!K569*(1-Calculations!J569))</f>
        <v>44173.627960000005</v>
      </c>
      <c r="M569" s="4">
        <f t="shared" si="25"/>
        <v>26913.45</v>
      </c>
      <c r="N569" s="4">
        <f>(L569-Calculations!M569)</f>
        <v>17260.177960000005</v>
      </c>
      <c r="O569" s="10">
        <f t="shared" si="26"/>
        <v>39.073489674946778</v>
      </c>
    </row>
    <row r="570" spans="1:15" x14ac:dyDescent="0.45">
      <c r="A570" t="s">
        <v>582</v>
      </c>
      <c r="B570" s="32">
        <v>45600</v>
      </c>
      <c r="C570" s="32">
        <v>45603</v>
      </c>
      <c r="D570" s="28" t="str">
        <f t="shared" si="24"/>
        <v>QUARTER 4</v>
      </c>
      <c r="E570" s="5" t="s">
        <v>719</v>
      </c>
      <c r="F570" s="5" t="s">
        <v>732</v>
      </c>
      <c r="G570" t="s">
        <v>1300</v>
      </c>
      <c r="H570" s="4">
        <v>740.68</v>
      </c>
      <c r="I570" s="4">
        <v>1837.19</v>
      </c>
      <c r="J570" s="7">
        <v>0.19700000000000001</v>
      </c>
      <c r="K570" s="4">
        <v>17</v>
      </c>
      <c r="L570" s="4">
        <f>(Calculations!I570*Calculations!K570*(1-Calculations!J570))</f>
        <v>25079.480689999997</v>
      </c>
      <c r="M570" s="4">
        <f t="shared" si="25"/>
        <v>12591.56</v>
      </c>
      <c r="N570" s="4">
        <f>(L570-Calculations!M570)</f>
        <v>12487.920689999997</v>
      </c>
      <c r="O570" s="10">
        <f t="shared" si="26"/>
        <v>49.793378277482979</v>
      </c>
    </row>
    <row r="571" spans="1:15" x14ac:dyDescent="0.45">
      <c r="A571" t="s">
        <v>583</v>
      </c>
      <c r="B571" s="32">
        <v>45342</v>
      </c>
      <c r="C571" s="32">
        <v>45342</v>
      </c>
      <c r="D571" s="28" t="str">
        <f t="shared" si="24"/>
        <v>QUARTER 1</v>
      </c>
      <c r="E571" s="5" t="s">
        <v>712</v>
      </c>
      <c r="F571" s="5" t="s">
        <v>729</v>
      </c>
      <c r="G571" t="s">
        <v>1301</v>
      </c>
      <c r="H571" s="4">
        <v>1407.05</v>
      </c>
      <c r="I571" s="4">
        <v>2858.93</v>
      </c>
      <c r="J571" s="7">
        <v>0</v>
      </c>
      <c r="K571" s="4">
        <v>12</v>
      </c>
      <c r="L571" s="4">
        <f>(Calculations!I571*Calculations!K571*(1-Calculations!J571))</f>
        <v>34307.159999999996</v>
      </c>
      <c r="M571" s="4">
        <f t="shared" si="25"/>
        <v>16884.599999999999</v>
      </c>
      <c r="N571" s="4">
        <f>(L571-Calculations!M571)</f>
        <v>17422.559999999998</v>
      </c>
      <c r="O571" s="10">
        <f t="shared" si="26"/>
        <v>50.784034586366225</v>
      </c>
    </row>
    <row r="572" spans="1:15" x14ac:dyDescent="0.45">
      <c r="A572" t="s">
        <v>584</v>
      </c>
      <c r="B572" s="32">
        <v>45760</v>
      </c>
      <c r="C572" s="32">
        <v>45761</v>
      </c>
      <c r="D572" s="28" t="str">
        <f t="shared" si="24"/>
        <v>QUARTER 2</v>
      </c>
      <c r="E572" s="5" t="s">
        <v>715</v>
      </c>
      <c r="F572" s="5" t="s">
        <v>727</v>
      </c>
      <c r="G572" t="s">
        <v>1302</v>
      </c>
      <c r="H572" s="4">
        <v>138.9</v>
      </c>
      <c r="I572" s="4">
        <v>289.92</v>
      </c>
      <c r="J572" s="7">
        <v>2.9000000000000001E-2</v>
      </c>
      <c r="K572" s="4">
        <v>12</v>
      </c>
      <c r="L572" s="4">
        <f>(Calculations!I572*Calculations!K572*(1-Calculations!J572))</f>
        <v>3378.1478400000001</v>
      </c>
      <c r="M572" s="4">
        <f t="shared" si="25"/>
        <v>1666.8000000000002</v>
      </c>
      <c r="N572" s="4">
        <f>(L572-Calculations!M572)</f>
        <v>1711.3478399999999</v>
      </c>
      <c r="O572" s="10">
        <f t="shared" si="26"/>
        <v>50.659353025828494</v>
      </c>
    </row>
    <row r="573" spans="1:15" x14ac:dyDescent="0.45">
      <c r="A573" t="s">
        <v>585</v>
      </c>
      <c r="B573" s="32">
        <v>45078</v>
      </c>
      <c r="C573" s="32">
        <v>45078</v>
      </c>
      <c r="D573" s="28" t="str">
        <f t="shared" si="24"/>
        <v>QUARTER 2</v>
      </c>
      <c r="E573" s="5" t="s">
        <v>718</v>
      </c>
      <c r="F573" s="5" t="s">
        <v>733</v>
      </c>
      <c r="G573" t="s">
        <v>1303</v>
      </c>
      <c r="H573" s="4">
        <v>669.37</v>
      </c>
      <c r="I573" s="4">
        <v>997.2</v>
      </c>
      <c r="J573" s="7">
        <v>8.2000000000000003E-2</v>
      </c>
      <c r="K573" s="4">
        <v>5</v>
      </c>
      <c r="L573" s="4">
        <f>(Calculations!I573*Calculations!K573*(1-Calculations!J573))</f>
        <v>4577.1480000000001</v>
      </c>
      <c r="M573" s="4">
        <f t="shared" si="25"/>
        <v>3346.85</v>
      </c>
      <c r="N573" s="4">
        <f>(L573-Calculations!M573)</f>
        <v>1230.2980000000002</v>
      </c>
      <c r="O573" s="10">
        <f t="shared" si="26"/>
        <v>26.879139586484861</v>
      </c>
    </row>
    <row r="574" spans="1:15" x14ac:dyDescent="0.45">
      <c r="A574" t="s">
        <v>586</v>
      </c>
      <c r="B574" s="32">
        <v>45740</v>
      </c>
      <c r="C574" s="32">
        <v>45751</v>
      </c>
      <c r="D574" s="28" t="str">
        <f t="shared" si="24"/>
        <v>QUARTER 1</v>
      </c>
      <c r="E574" s="5" t="s">
        <v>713</v>
      </c>
      <c r="F574" s="5" t="s">
        <v>730</v>
      </c>
      <c r="G574" t="s">
        <v>1304</v>
      </c>
      <c r="H574" s="4">
        <v>23.83</v>
      </c>
      <c r="I574" s="4">
        <v>47.29</v>
      </c>
      <c r="J574" s="7">
        <v>6.4000000000000001E-2</v>
      </c>
      <c r="K574" s="4">
        <v>19</v>
      </c>
      <c r="L574" s="4">
        <f>(Calculations!I574*Calculations!K574*(1-Calculations!J574))</f>
        <v>841.00536</v>
      </c>
      <c r="M574" s="4">
        <f t="shared" si="25"/>
        <v>452.77</v>
      </c>
      <c r="N574" s="4">
        <f>(L574-Calculations!M574)</f>
        <v>388.23536000000001</v>
      </c>
      <c r="O574" s="10">
        <f t="shared" si="26"/>
        <v>46.163244429262619</v>
      </c>
    </row>
    <row r="575" spans="1:15" x14ac:dyDescent="0.45">
      <c r="A575" t="s">
        <v>587</v>
      </c>
      <c r="B575" s="32">
        <v>45293</v>
      </c>
      <c r="C575" s="32">
        <v>45293</v>
      </c>
      <c r="D575" s="28" t="str">
        <f t="shared" si="24"/>
        <v>QUARTER 1</v>
      </c>
      <c r="E575" s="5" t="s">
        <v>720</v>
      </c>
      <c r="F575" s="5" t="s">
        <v>731</v>
      </c>
      <c r="G575" t="s">
        <v>1305</v>
      </c>
      <c r="H575" s="4">
        <v>444.41</v>
      </c>
      <c r="I575" s="4">
        <v>754.24</v>
      </c>
      <c r="J575" s="7">
        <v>0.20699999999999999</v>
      </c>
      <c r="K575" s="4">
        <v>32</v>
      </c>
      <c r="L575" s="4">
        <f>(Calculations!I575*Calculations!K575*(1-Calculations!J575))</f>
        <v>19139.594240000002</v>
      </c>
      <c r="M575" s="4">
        <f t="shared" si="25"/>
        <v>14221.12</v>
      </c>
      <c r="N575" s="4">
        <f>(L575-Calculations!M575)</f>
        <v>4918.4742400000014</v>
      </c>
      <c r="O575" s="10">
        <f t="shared" si="26"/>
        <v>25.6979023605466</v>
      </c>
    </row>
    <row r="576" spans="1:15" x14ac:dyDescent="0.45">
      <c r="A576" t="s">
        <v>588</v>
      </c>
      <c r="B576" s="32">
        <v>45279</v>
      </c>
      <c r="C576" s="32">
        <v>45292</v>
      </c>
      <c r="D576" s="28" t="str">
        <f t="shared" si="24"/>
        <v>QUARTER 4</v>
      </c>
      <c r="E576" s="5" t="s">
        <v>723</v>
      </c>
      <c r="F576" s="5" t="s">
        <v>732</v>
      </c>
      <c r="G576" t="s">
        <v>1306</v>
      </c>
      <c r="H576" s="4">
        <v>856.1</v>
      </c>
      <c r="I576" s="4">
        <v>901.48</v>
      </c>
      <c r="J576" s="7">
        <v>5.6000000000000001E-2</v>
      </c>
      <c r="K576" s="4">
        <v>17</v>
      </c>
      <c r="L576" s="4">
        <f>(Calculations!I576*Calculations!K576*(1-Calculations!J576))</f>
        <v>14466.95104</v>
      </c>
      <c r="M576" s="4">
        <f t="shared" si="25"/>
        <v>14553.7</v>
      </c>
      <c r="N576" s="4">
        <f>(L576-Calculations!M576)</f>
        <v>-86.748960000000807</v>
      </c>
      <c r="O576" s="10">
        <f t="shared" si="26"/>
        <v>-0.5996354018213419</v>
      </c>
    </row>
    <row r="577" spans="1:15" x14ac:dyDescent="0.45">
      <c r="A577" t="s">
        <v>589</v>
      </c>
      <c r="B577" s="32">
        <v>45042</v>
      </c>
      <c r="C577" s="32">
        <v>45042</v>
      </c>
      <c r="D577" s="28" t="str">
        <f t="shared" si="24"/>
        <v>QUARTER 2</v>
      </c>
      <c r="E577" s="5" t="s">
        <v>724</v>
      </c>
      <c r="F577" s="5" t="s">
        <v>727</v>
      </c>
      <c r="G577" t="s">
        <v>1307</v>
      </c>
      <c r="H577" s="4">
        <v>81.489999999999995</v>
      </c>
      <c r="I577" s="4">
        <v>113.08</v>
      </c>
      <c r="J577" s="7">
        <v>0.121</v>
      </c>
      <c r="K577" s="4">
        <v>5</v>
      </c>
      <c r="L577" s="4">
        <f>(Calculations!I577*Calculations!K577*(1-Calculations!J577))</f>
        <v>496.98660000000001</v>
      </c>
      <c r="M577" s="4">
        <f t="shared" si="25"/>
        <v>407.45</v>
      </c>
      <c r="N577" s="4">
        <f>(L577-Calculations!M577)</f>
        <v>89.536600000000021</v>
      </c>
      <c r="O577" s="10">
        <f t="shared" si="26"/>
        <v>18.015898215364363</v>
      </c>
    </row>
    <row r="578" spans="1:15" x14ac:dyDescent="0.45">
      <c r="A578" t="s">
        <v>590</v>
      </c>
      <c r="B578" s="32">
        <v>45872</v>
      </c>
      <c r="C578" s="32">
        <v>45885</v>
      </c>
      <c r="D578" s="28" t="str">
        <f t="shared" si="24"/>
        <v>QUARTER 3</v>
      </c>
      <c r="E578" s="5" t="s">
        <v>719</v>
      </c>
      <c r="F578" s="5" t="s">
        <v>729</v>
      </c>
      <c r="G578" t="s">
        <v>1308</v>
      </c>
      <c r="H578" s="4">
        <v>698.66</v>
      </c>
      <c r="I578" s="4">
        <v>868.62</v>
      </c>
      <c r="J578" s="7">
        <v>7.1999999999999995E-2</v>
      </c>
      <c r="K578" s="4">
        <v>15</v>
      </c>
      <c r="L578" s="4">
        <f>(Calculations!I578*Calculations!K578*(1-Calculations!J578))</f>
        <v>12091.190399999999</v>
      </c>
      <c r="M578" s="4">
        <f t="shared" si="25"/>
        <v>10479.9</v>
      </c>
      <c r="N578" s="4">
        <f>(L578-Calculations!M578)</f>
        <v>1611.2903999999999</v>
      </c>
      <c r="O578" s="10">
        <f t="shared" si="26"/>
        <v>13.326151906432637</v>
      </c>
    </row>
    <row r="579" spans="1:15" x14ac:dyDescent="0.45">
      <c r="A579" t="s">
        <v>591</v>
      </c>
      <c r="B579" s="32">
        <v>45140</v>
      </c>
      <c r="C579" s="32">
        <v>45157</v>
      </c>
      <c r="D579" s="28" t="str">
        <f t="shared" ref="D579:D633" si="27">IF(AND(MONTH(B579)&gt;=1,MONTH(B579)&lt;=3),"QUARTER 1",IF(AND(MONTH(B579)&gt;=4,MONTH(B579)&lt;=6),"QUARTER 2",IF(AND(MONTH(B579)&gt;=7,MONTH(B579)&lt;=9),"QUARTER 3",IF(AND(MONTH(B579)&gt;=10,MONTH(B579)&lt;=12),"QUARTER 4"))))</f>
        <v>QUARTER 3</v>
      </c>
      <c r="E579" s="5" t="s">
        <v>721</v>
      </c>
      <c r="F579" s="5" t="s">
        <v>729</v>
      </c>
      <c r="G579" t="s">
        <v>1309</v>
      </c>
      <c r="H579" s="4">
        <v>175.38</v>
      </c>
      <c r="I579" s="4">
        <v>347.9</v>
      </c>
      <c r="J579" s="7">
        <v>7.1999999999999995E-2</v>
      </c>
      <c r="K579" s="4">
        <v>43</v>
      </c>
      <c r="L579" s="4">
        <f>(Calculations!I579*Calculations!K579*(1-Calculations!J579))</f>
        <v>13882.6016</v>
      </c>
      <c r="M579" s="4">
        <f t="shared" ref="M579:M633" si="28">(H579*K579)</f>
        <v>7541.34</v>
      </c>
      <c r="N579" s="4">
        <f>(L579-Calculations!M579)</f>
        <v>6341.2615999999998</v>
      </c>
      <c r="O579" s="10">
        <f t="shared" ref="O579:O633" si="29">(N579/L579)*100</f>
        <v>45.677761148169807</v>
      </c>
    </row>
    <row r="580" spans="1:15" x14ac:dyDescent="0.45">
      <c r="A580" t="s">
        <v>592</v>
      </c>
      <c r="B580" s="32">
        <v>45092</v>
      </c>
      <c r="C580" s="32">
        <v>45119</v>
      </c>
      <c r="D580" s="28" t="str">
        <f t="shared" si="27"/>
        <v>QUARTER 2</v>
      </c>
      <c r="E580" s="5" t="s">
        <v>714</v>
      </c>
      <c r="F580" s="5" t="s">
        <v>733</v>
      </c>
      <c r="G580" t="s">
        <v>1310</v>
      </c>
      <c r="H580" s="4">
        <v>751.28</v>
      </c>
      <c r="I580" s="4">
        <v>1111.8800000000001</v>
      </c>
      <c r="J580" s="7">
        <v>0.13500000000000001</v>
      </c>
      <c r="K580" s="4">
        <v>7</v>
      </c>
      <c r="L580" s="4">
        <f>(Calculations!I580*Calculations!K580*(1-Calculations!J580))</f>
        <v>6732.4334000000008</v>
      </c>
      <c r="M580" s="4">
        <f t="shared" si="28"/>
        <v>5258.96</v>
      </c>
      <c r="N580" s="4">
        <f>(L580-Calculations!M580)</f>
        <v>1473.4734000000008</v>
      </c>
      <c r="O580" s="10">
        <f t="shared" si="29"/>
        <v>21.886193482433864</v>
      </c>
    </row>
    <row r="581" spans="1:15" x14ac:dyDescent="0.45">
      <c r="A581" t="s">
        <v>593</v>
      </c>
      <c r="B581" s="32">
        <v>45607</v>
      </c>
      <c r="C581" s="32">
        <v>45620</v>
      </c>
      <c r="D581" s="28" t="str">
        <f t="shared" si="27"/>
        <v>QUARTER 4</v>
      </c>
      <c r="E581" s="5" t="s">
        <v>718</v>
      </c>
      <c r="F581" s="5" t="s">
        <v>729</v>
      </c>
      <c r="G581" t="s">
        <v>1311</v>
      </c>
      <c r="H581" s="4">
        <v>164.53</v>
      </c>
      <c r="I581" s="4">
        <v>327.72</v>
      </c>
      <c r="J581" s="7">
        <v>6.7000000000000004E-2</v>
      </c>
      <c r="K581" s="4">
        <v>14</v>
      </c>
      <c r="L581" s="4">
        <f>(Calculations!I581*Calculations!K581*(1-Calculations!J581))</f>
        <v>4280.6786400000001</v>
      </c>
      <c r="M581" s="4">
        <f t="shared" si="28"/>
        <v>2303.42</v>
      </c>
      <c r="N581" s="4">
        <f>(L581-Calculations!M581)</f>
        <v>1977.25864</v>
      </c>
      <c r="O581" s="10">
        <f t="shared" si="29"/>
        <v>46.190307805960416</v>
      </c>
    </row>
    <row r="582" spans="1:15" x14ac:dyDescent="0.45">
      <c r="A582" t="s">
        <v>594</v>
      </c>
      <c r="B582" s="32">
        <v>45849</v>
      </c>
      <c r="C582" s="32">
        <v>45872</v>
      </c>
      <c r="D582" s="28" t="str">
        <f t="shared" si="27"/>
        <v>QUARTER 3</v>
      </c>
      <c r="E582" s="5" t="s">
        <v>712</v>
      </c>
      <c r="F582" s="5" t="s">
        <v>730</v>
      </c>
      <c r="G582" t="s">
        <v>1312</v>
      </c>
      <c r="H582" s="4">
        <v>389.93</v>
      </c>
      <c r="I582" s="4">
        <v>486.13</v>
      </c>
      <c r="J582" s="7">
        <v>0.13200000000000001</v>
      </c>
      <c r="K582" s="4">
        <v>17</v>
      </c>
      <c r="L582" s="4">
        <f>(Calculations!I582*Calculations!K582*(1-Calculations!J582))</f>
        <v>7173.3342799999991</v>
      </c>
      <c r="M582" s="4">
        <f t="shared" si="28"/>
        <v>6628.81</v>
      </c>
      <c r="N582" s="4">
        <f>(L582-Calculations!M582)</f>
        <v>544.52427999999873</v>
      </c>
      <c r="O582" s="10">
        <f t="shared" si="29"/>
        <v>7.5909508569562831</v>
      </c>
    </row>
    <row r="583" spans="1:15" x14ac:dyDescent="0.45">
      <c r="A583" t="s">
        <v>595</v>
      </c>
      <c r="B583" s="32">
        <v>45080</v>
      </c>
      <c r="C583" s="32">
        <v>45108</v>
      </c>
      <c r="D583" s="28" t="str">
        <f t="shared" si="27"/>
        <v>QUARTER 2</v>
      </c>
      <c r="E583" s="5" t="s">
        <v>720</v>
      </c>
      <c r="F583" s="5" t="s">
        <v>727</v>
      </c>
      <c r="G583" t="s">
        <v>1313</v>
      </c>
      <c r="H583" s="4">
        <v>860.4</v>
      </c>
      <c r="I583" s="4">
        <v>2066.6</v>
      </c>
      <c r="J583" s="7">
        <v>0.01</v>
      </c>
      <c r="K583" s="4">
        <v>3</v>
      </c>
      <c r="L583" s="4">
        <f>(Calculations!I583*Calculations!K583*(1-Calculations!J583))</f>
        <v>6137.8019999999988</v>
      </c>
      <c r="M583" s="4">
        <f t="shared" si="28"/>
        <v>2581.1999999999998</v>
      </c>
      <c r="N583" s="4">
        <f>(L583-Calculations!M583)</f>
        <v>3556.601999999999</v>
      </c>
      <c r="O583" s="10">
        <f t="shared" si="29"/>
        <v>57.945857491004105</v>
      </c>
    </row>
    <row r="584" spans="1:15" x14ac:dyDescent="0.45">
      <c r="A584" t="s">
        <v>596</v>
      </c>
      <c r="B584" s="32">
        <v>44955</v>
      </c>
      <c r="C584" s="32">
        <v>44963</v>
      </c>
      <c r="D584" s="28" t="str">
        <f t="shared" si="27"/>
        <v>QUARTER 1</v>
      </c>
      <c r="E584" s="5" t="s">
        <v>726</v>
      </c>
      <c r="F584" s="5" t="s">
        <v>732</v>
      </c>
      <c r="G584" t="s">
        <v>1314</v>
      </c>
      <c r="H584" s="4">
        <v>41.84</v>
      </c>
      <c r="I584" s="4">
        <v>86.2</v>
      </c>
      <c r="J584" s="7">
        <v>0.22600000000000001</v>
      </c>
      <c r="K584" s="4">
        <v>27</v>
      </c>
      <c r="L584" s="4">
        <f>(Calculations!I584*Calculations!K584*(1-Calculations!J584))</f>
        <v>1801.4076000000002</v>
      </c>
      <c r="M584" s="4">
        <f t="shared" si="28"/>
        <v>1129.68</v>
      </c>
      <c r="N584" s="4">
        <f>(L584-Calculations!M584)</f>
        <v>671.72760000000017</v>
      </c>
      <c r="O584" s="10">
        <f t="shared" si="29"/>
        <v>37.289039970742884</v>
      </c>
    </row>
    <row r="585" spans="1:15" x14ac:dyDescent="0.45">
      <c r="A585" t="s">
        <v>597</v>
      </c>
      <c r="B585" s="33">
        <v>45539</v>
      </c>
      <c r="C585" s="35">
        <v>45541</v>
      </c>
      <c r="D585" s="28" t="str">
        <f t="shared" si="27"/>
        <v>QUARTER 3</v>
      </c>
      <c r="E585" s="5" t="s">
        <v>720</v>
      </c>
      <c r="F585" s="5" t="s">
        <v>731</v>
      </c>
      <c r="G585" t="s">
        <v>1315</v>
      </c>
      <c r="H585" s="4">
        <v>1368.17</v>
      </c>
      <c r="I585" s="4">
        <v>2307.75</v>
      </c>
      <c r="J585" s="7">
        <v>0.16300000000000001</v>
      </c>
      <c r="K585" s="4">
        <v>21</v>
      </c>
      <c r="L585" s="4">
        <f>(Calculations!I585*Calculations!K585*(1-Calculations!J585))</f>
        <v>40563.321749999996</v>
      </c>
      <c r="M585" s="4">
        <f t="shared" si="28"/>
        <v>28731.57</v>
      </c>
      <c r="N585" s="4">
        <f>(L585-Calculations!M585)</f>
        <v>11831.751749999996</v>
      </c>
      <c r="O585" s="10">
        <f t="shared" si="29"/>
        <v>29.16859675083192</v>
      </c>
    </row>
    <row r="586" spans="1:15" x14ac:dyDescent="0.45">
      <c r="A586" t="s">
        <v>598</v>
      </c>
      <c r="B586" s="32">
        <v>45507</v>
      </c>
      <c r="C586" s="32">
        <v>45513</v>
      </c>
      <c r="D586" s="28" t="str">
        <f t="shared" si="27"/>
        <v>QUARTER 3</v>
      </c>
      <c r="E586" s="5" t="s">
        <v>722</v>
      </c>
      <c r="F586" s="5" t="s">
        <v>731</v>
      </c>
      <c r="G586" t="s">
        <v>1316</v>
      </c>
      <c r="H586" s="4">
        <v>643.21</v>
      </c>
      <c r="I586" s="4">
        <v>1112.81</v>
      </c>
      <c r="J586" s="7">
        <v>0.14099999999999999</v>
      </c>
      <c r="K586" s="4">
        <v>4</v>
      </c>
      <c r="L586" s="4">
        <f>(Calculations!I586*Calculations!K586*(1-Calculations!J586))</f>
        <v>3823.6151599999998</v>
      </c>
      <c r="M586" s="4">
        <f t="shared" si="28"/>
        <v>2572.84</v>
      </c>
      <c r="N586" s="4">
        <f>(L586-Calculations!M586)</f>
        <v>1250.7751599999997</v>
      </c>
      <c r="O586" s="10">
        <f t="shared" si="29"/>
        <v>32.711847496702561</v>
      </c>
    </row>
    <row r="587" spans="1:15" x14ac:dyDescent="0.45">
      <c r="A587" t="s">
        <v>599</v>
      </c>
      <c r="B587" s="32">
        <v>45764</v>
      </c>
      <c r="C587" s="32">
        <v>45764</v>
      </c>
      <c r="D587" s="28" t="str">
        <f t="shared" si="27"/>
        <v>QUARTER 2</v>
      </c>
      <c r="E587" s="5" t="s">
        <v>716</v>
      </c>
      <c r="F587" s="5" t="s">
        <v>730</v>
      </c>
      <c r="G587" t="s">
        <v>1317</v>
      </c>
      <c r="H587" s="4">
        <v>719.41</v>
      </c>
      <c r="I587" s="4">
        <v>1125.99</v>
      </c>
      <c r="J587" s="7">
        <v>4.1000000000000002E-2</v>
      </c>
      <c r="K587" s="4">
        <v>21</v>
      </c>
      <c r="L587" s="4">
        <f>(Calculations!I587*Calculations!K587*(1-Calculations!J587))</f>
        <v>22676.312610000001</v>
      </c>
      <c r="M587" s="4">
        <f t="shared" si="28"/>
        <v>15107.609999999999</v>
      </c>
      <c r="N587" s="4">
        <f>(L587-Calculations!M587)</f>
        <v>7568.7026100000021</v>
      </c>
      <c r="O587" s="10">
        <f t="shared" si="29"/>
        <v>33.377131194876405</v>
      </c>
    </row>
    <row r="588" spans="1:15" x14ac:dyDescent="0.45">
      <c r="A588" t="s">
        <v>600</v>
      </c>
      <c r="B588" s="32">
        <v>45049</v>
      </c>
      <c r="C588" s="32">
        <v>45062</v>
      </c>
      <c r="D588" s="28" t="str">
        <f t="shared" si="27"/>
        <v>QUARTER 2</v>
      </c>
      <c r="E588" s="5" t="s">
        <v>716</v>
      </c>
      <c r="F588" s="5" t="s">
        <v>730</v>
      </c>
      <c r="G588" t="s">
        <v>1318</v>
      </c>
      <c r="H588" s="4">
        <v>64.5</v>
      </c>
      <c r="I588" s="4">
        <v>123.62</v>
      </c>
      <c r="J588" s="7">
        <v>0</v>
      </c>
      <c r="K588" s="4">
        <v>3</v>
      </c>
      <c r="L588" s="4">
        <f>(Calculations!I588*Calculations!K588*(1-Calculations!J588))</f>
        <v>370.86</v>
      </c>
      <c r="M588" s="4">
        <f t="shared" si="28"/>
        <v>193.5</v>
      </c>
      <c r="N588" s="4">
        <f>(L588-Calculations!M588)</f>
        <v>177.36</v>
      </c>
      <c r="O588" s="10">
        <f t="shared" si="29"/>
        <v>47.823976702798902</v>
      </c>
    </row>
    <row r="589" spans="1:15" x14ac:dyDescent="0.45">
      <c r="A589" t="s">
        <v>601</v>
      </c>
      <c r="B589" s="32">
        <v>45364</v>
      </c>
      <c r="C589" s="32">
        <v>45388</v>
      </c>
      <c r="D589" s="28" t="str">
        <f t="shared" si="27"/>
        <v>QUARTER 1</v>
      </c>
      <c r="E589" s="5" t="s">
        <v>716</v>
      </c>
      <c r="F589" s="5" t="s">
        <v>727</v>
      </c>
      <c r="G589" t="s">
        <v>1319</v>
      </c>
      <c r="H589" s="4">
        <v>1232.78</v>
      </c>
      <c r="I589" s="4">
        <v>1731.75</v>
      </c>
      <c r="J589" s="7">
        <v>9.2999999999999999E-2</v>
      </c>
      <c r="K589" s="4">
        <v>16</v>
      </c>
      <c r="L589" s="4">
        <f>(Calculations!I589*Calculations!K589*(1-Calculations!J589))</f>
        <v>25131.155999999999</v>
      </c>
      <c r="M589" s="4">
        <f t="shared" si="28"/>
        <v>19724.48</v>
      </c>
      <c r="N589" s="4">
        <f>(L589-Calculations!M589)</f>
        <v>5406.6759999999995</v>
      </c>
      <c r="O589" s="10">
        <f t="shared" si="29"/>
        <v>21.513837246484005</v>
      </c>
    </row>
    <row r="590" spans="1:15" x14ac:dyDescent="0.45">
      <c r="A590" t="s">
        <v>602</v>
      </c>
      <c r="B590" s="32">
        <v>45459</v>
      </c>
      <c r="C590" s="32">
        <v>45464</v>
      </c>
      <c r="D590" s="28" t="str">
        <f t="shared" si="27"/>
        <v>QUARTER 2</v>
      </c>
      <c r="E590" s="5" t="s">
        <v>721</v>
      </c>
      <c r="F590" s="5" t="s">
        <v>730</v>
      </c>
      <c r="G590" t="s">
        <v>1320</v>
      </c>
      <c r="H590" s="4">
        <v>1367.13</v>
      </c>
      <c r="I590" s="4">
        <v>3062.01</v>
      </c>
      <c r="J590" s="7">
        <v>0.10299999999999999</v>
      </c>
      <c r="K590" s="4">
        <v>25</v>
      </c>
      <c r="L590" s="4">
        <f>(Calculations!I590*Calculations!K590*(1-Calculations!J590))</f>
        <v>68665.574250000005</v>
      </c>
      <c r="M590" s="4">
        <f t="shared" si="28"/>
        <v>34178.25</v>
      </c>
      <c r="N590" s="4">
        <f>(L590-Calculations!M590)</f>
        <v>34487.324250000005</v>
      </c>
      <c r="O590" s="10">
        <f t="shared" si="29"/>
        <v>50.225057645971702</v>
      </c>
    </row>
    <row r="591" spans="1:15" x14ac:dyDescent="0.45">
      <c r="A591" t="s">
        <v>603</v>
      </c>
      <c r="B591" s="32">
        <v>45703</v>
      </c>
      <c r="C591" s="32">
        <v>45715</v>
      </c>
      <c r="D591" s="28" t="str">
        <f t="shared" si="27"/>
        <v>QUARTER 1</v>
      </c>
      <c r="E591" s="5" t="s">
        <v>723</v>
      </c>
      <c r="F591" s="5" t="s">
        <v>733</v>
      </c>
      <c r="G591" t="s">
        <v>1321</v>
      </c>
      <c r="H591" s="4">
        <v>1027.26</v>
      </c>
      <c r="I591" s="4">
        <v>2200.41</v>
      </c>
      <c r="J591" s="7">
        <v>8.7999999999999995E-2</v>
      </c>
      <c r="K591" s="4">
        <v>6</v>
      </c>
      <c r="L591" s="4">
        <f>(Calculations!I591*Calculations!K591*(1-Calculations!J591))</f>
        <v>12040.64352</v>
      </c>
      <c r="M591" s="4">
        <f t="shared" si="28"/>
        <v>6163.5599999999995</v>
      </c>
      <c r="N591" s="4">
        <f>(L591-Calculations!M591)</f>
        <v>5877.0835200000001</v>
      </c>
      <c r="O591" s="10">
        <f t="shared" si="29"/>
        <v>48.810377204822359</v>
      </c>
    </row>
    <row r="592" spans="1:15" x14ac:dyDescent="0.45">
      <c r="A592" t="s">
        <v>604</v>
      </c>
      <c r="B592" s="32">
        <v>45019</v>
      </c>
      <c r="C592" s="32">
        <v>45032</v>
      </c>
      <c r="D592" s="28" t="str">
        <f t="shared" si="27"/>
        <v>QUARTER 2</v>
      </c>
      <c r="E592" s="5" t="s">
        <v>724</v>
      </c>
      <c r="F592" s="5" t="s">
        <v>733</v>
      </c>
      <c r="G592" t="s">
        <v>1322</v>
      </c>
      <c r="H592" s="4">
        <v>790.54</v>
      </c>
      <c r="I592" s="4">
        <v>601.49</v>
      </c>
      <c r="J592" s="7">
        <v>0</v>
      </c>
      <c r="K592" s="4">
        <v>15</v>
      </c>
      <c r="L592" s="4">
        <f>(Calculations!I592*Calculations!K592*(1-Calculations!J592))</f>
        <v>9022.35</v>
      </c>
      <c r="M592" s="4">
        <f t="shared" si="28"/>
        <v>11858.099999999999</v>
      </c>
      <c r="N592" s="4">
        <f>(L592-Calculations!M592)</f>
        <v>-2835.7499999999982</v>
      </c>
      <c r="O592" s="10">
        <f t="shared" si="29"/>
        <v>-31.430281467688552</v>
      </c>
    </row>
    <row r="593" spans="1:15" x14ac:dyDescent="0.45">
      <c r="A593" t="s">
        <v>605</v>
      </c>
      <c r="B593" s="32">
        <v>45899</v>
      </c>
      <c r="C593" s="32">
        <v>45922</v>
      </c>
      <c r="D593" s="28" t="str">
        <f t="shared" si="27"/>
        <v>QUARTER 3</v>
      </c>
      <c r="E593" s="5" t="s">
        <v>718</v>
      </c>
      <c r="F593" s="5" t="s">
        <v>727</v>
      </c>
      <c r="G593" t="s">
        <v>1323</v>
      </c>
      <c r="H593" s="4">
        <v>663.9</v>
      </c>
      <c r="I593" s="4">
        <v>947.77</v>
      </c>
      <c r="J593" s="7">
        <v>0.17399999999999999</v>
      </c>
      <c r="K593" s="4">
        <v>15</v>
      </c>
      <c r="L593" s="4">
        <f>(Calculations!I593*Calculations!K593*(1-Calculations!J593))</f>
        <v>11742.8703</v>
      </c>
      <c r="M593" s="4">
        <f t="shared" si="28"/>
        <v>9958.5</v>
      </c>
      <c r="N593" s="4">
        <f>(L593-Calculations!M593)</f>
        <v>1784.3703000000005</v>
      </c>
      <c r="O593" s="10">
        <f t="shared" si="29"/>
        <v>15.195350492800729</v>
      </c>
    </row>
    <row r="594" spans="1:15" x14ac:dyDescent="0.45">
      <c r="A594" t="s">
        <v>606</v>
      </c>
      <c r="B594" s="33">
        <v>44983</v>
      </c>
      <c r="C594" s="35">
        <v>44984</v>
      </c>
      <c r="D594" s="28" t="str">
        <f t="shared" si="27"/>
        <v>QUARTER 1</v>
      </c>
      <c r="E594" s="5" t="s">
        <v>716</v>
      </c>
      <c r="F594" s="5" t="s">
        <v>729</v>
      </c>
      <c r="G594" t="s">
        <v>1324</v>
      </c>
      <c r="H594" s="4">
        <v>1015.91</v>
      </c>
      <c r="I594" s="4">
        <v>2331.48</v>
      </c>
      <c r="J594" s="7">
        <v>0.14599999999999999</v>
      </c>
      <c r="K594" s="4">
        <v>26</v>
      </c>
      <c r="L594" s="4">
        <f>(Calculations!I594*Calculations!K594*(1-Calculations!J594))</f>
        <v>51768.181920000003</v>
      </c>
      <c r="M594" s="4">
        <f t="shared" si="28"/>
        <v>26413.66</v>
      </c>
      <c r="N594" s="4">
        <f>(L594-Calculations!M594)</f>
        <v>25354.521920000003</v>
      </c>
      <c r="O594" s="10">
        <f t="shared" si="29"/>
        <v>48.977037592669625</v>
      </c>
    </row>
    <row r="595" spans="1:15" x14ac:dyDescent="0.45">
      <c r="A595" t="s">
        <v>607</v>
      </c>
      <c r="B595" s="32">
        <v>45504</v>
      </c>
      <c r="C595" s="32">
        <v>45519</v>
      </c>
      <c r="D595" s="28" t="str">
        <f t="shared" si="27"/>
        <v>QUARTER 3</v>
      </c>
      <c r="E595" s="5" t="s">
        <v>721</v>
      </c>
      <c r="F595" s="5" t="s">
        <v>732</v>
      </c>
      <c r="G595" t="s">
        <v>1325</v>
      </c>
      <c r="H595" s="4">
        <v>1252.52</v>
      </c>
      <c r="I595" s="4">
        <v>1417.24</v>
      </c>
      <c r="J595" s="7">
        <v>0.192</v>
      </c>
      <c r="K595" s="4">
        <v>5</v>
      </c>
      <c r="L595" s="4">
        <f>(Calculations!I595*Calculations!K595*(1-Calculations!J595))</f>
        <v>5725.6496000000006</v>
      </c>
      <c r="M595" s="4">
        <f t="shared" si="28"/>
        <v>6262.6</v>
      </c>
      <c r="N595" s="4">
        <f>(L595-Calculations!M595)</f>
        <v>-536.95039999999972</v>
      </c>
      <c r="O595" s="10">
        <f t="shared" si="29"/>
        <v>-9.3779821943696948</v>
      </c>
    </row>
    <row r="596" spans="1:15" x14ac:dyDescent="0.45">
      <c r="A596" t="s">
        <v>608</v>
      </c>
      <c r="B596" s="32">
        <v>45823</v>
      </c>
      <c r="C596" s="32">
        <v>45850</v>
      </c>
      <c r="D596" s="28" t="str">
        <f t="shared" si="27"/>
        <v>QUARTER 2</v>
      </c>
      <c r="E596" s="5" t="s">
        <v>712</v>
      </c>
      <c r="F596" s="5" t="s">
        <v>733</v>
      </c>
      <c r="G596" t="s">
        <v>1326</v>
      </c>
      <c r="H596" s="4">
        <v>318.83</v>
      </c>
      <c r="I596" s="4">
        <v>699.5</v>
      </c>
      <c r="J596" s="7">
        <v>0.08</v>
      </c>
      <c r="K596" s="4">
        <v>13</v>
      </c>
      <c r="L596" s="4">
        <f>(Calculations!I596*Calculations!K596*(1-Calculations!J596))</f>
        <v>8366.02</v>
      </c>
      <c r="M596" s="4">
        <f t="shared" si="28"/>
        <v>4144.79</v>
      </c>
      <c r="N596" s="4">
        <f>(L596-Calculations!M596)</f>
        <v>4221.2300000000005</v>
      </c>
      <c r="O596" s="10">
        <f t="shared" si="29"/>
        <v>50.4568480591727</v>
      </c>
    </row>
    <row r="597" spans="1:15" x14ac:dyDescent="0.45">
      <c r="A597" t="s">
        <v>609</v>
      </c>
      <c r="B597" s="32">
        <v>45473</v>
      </c>
      <c r="C597" s="32">
        <v>45494</v>
      </c>
      <c r="D597" s="28" t="str">
        <f t="shared" si="27"/>
        <v>QUARTER 2</v>
      </c>
      <c r="E597" s="5" t="s">
        <v>723</v>
      </c>
      <c r="F597" s="5" t="s">
        <v>731</v>
      </c>
      <c r="G597" t="s">
        <v>1327</v>
      </c>
      <c r="H597" s="4">
        <v>753.43</v>
      </c>
      <c r="I597" s="4">
        <v>1787.2</v>
      </c>
      <c r="J597" s="7">
        <v>7.2999999999999995E-2</v>
      </c>
      <c r="K597" s="4">
        <v>9</v>
      </c>
      <c r="L597" s="4">
        <f>(Calculations!I597*Calculations!K597*(1-Calculations!J597))</f>
        <v>14910.609600000002</v>
      </c>
      <c r="M597" s="4">
        <f t="shared" si="28"/>
        <v>6780.87</v>
      </c>
      <c r="N597" s="4">
        <f>(L597-Calculations!M597)</f>
        <v>8129.7396000000017</v>
      </c>
      <c r="O597" s="10">
        <f t="shared" si="29"/>
        <v>54.523187301476938</v>
      </c>
    </row>
    <row r="598" spans="1:15" x14ac:dyDescent="0.45">
      <c r="A598" t="s">
        <v>610</v>
      </c>
      <c r="B598" s="33">
        <v>45703</v>
      </c>
      <c r="C598" s="35">
        <v>45705</v>
      </c>
      <c r="D598" s="28" t="str">
        <f t="shared" si="27"/>
        <v>QUARTER 1</v>
      </c>
      <c r="E598" s="5" t="s">
        <v>726</v>
      </c>
      <c r="F598" s="5" t="s">
        <v>727</v>
      </c>
      <c r="G598" t="s">
        <v>1328</v>
      </c>
      <c r="H598" s="4">
        <v>1133.47</v>
      </c>
      <c r="I598" s="4">
        <v>1698.75</v>
      </c>
      <c r="J598" s="7">
        <v>4.2999999999999997E-2</v>
      </c>
      <c r="K598" s="4">
        <v>5</v>
      </c>
      <c r="L598" s="4">
        <f>(Calculations!I598*Calculations!K598*(1-Calculations!J598))</f>
        <v>8128.5187499999993</v>
      </c>
      <c r="M598" s="4">
        <f t="shared" si="28"/>
        <v>5667.35</v>
      </c>
      <c r="N598" s="4">
        <f>(L598-Calculations!M598)</f>
        <v>2461.1687499999989</v>
      </c>
      <c r="O598" s="10">
        <f t="shared" si="29"/>
        <v>30.278194904821977</v>
      </c>
    </row>
    <row r="599" spans="1:15" x14ac:dyDescent="0.45">
      <c r="A599" t="s">
        <v>611</v>
      </c>
      <c r="B599" s="32">
        <v>44933</v>
      </c>
      <c r="C599" s="32">
        <v>44956</v>
      </c>
      <c r="D599" s="28" t="str">
        <f t="shared" si="27"/>
        <v>QUARTER 1</v>
      </c>
      <c r="E599" s="5" t="s">
        <v>720</v>
      </c>
      <c r="F599" s="5" t="s">
        <v>728</v>
      </c>
      <c r="G599" t="s">
        <v>1329</v>
      </c>
      <c r="H599" s="4">
        <v>299.02</v>
      </c>
      <c r="I599" s="4">
        <v>724.7</v>
      </c>
      <c r="J599" s="7">
        <v>0.14000000000000001</v>
      </c>
      <c r="K599" s="4">
        <v>5</v>
      </c>
      <c r="L599" s="4">
        <f>(Calculations!I599*Calculations!K599*(1-Calculations!J599))</f>
        <v>3116.21</v>
      </c>
      <c r="M599" s="4">
        <f t="shared" si="28"/>
        <v>1495.1</v>
      </c>
      <c r="N599" s="4">
        <f>(L599-Calculations!M599)</f>
        <v>1621.1100000000001</v>
      </c>
      <c r="O599" s="10">
        <f t="shared" si="29"/>
        <v>52.021847051386139</v>
      </c>
    </row>
    <row r="600" spans="1:15" x14ac:dyDescent="0.45">
      <c r="A600" t="s">
        <v>612</v>
      </c>
      <c r="B600" s="32">
        <v>45726</v>
      </c>
      <c r="C600" s="32">
        <v>45751</v>
      </c>
      <c r="D600" s="28" t="str">
        <f t="shared" si="27"/>
        <v>QUARTER 1</v>
      </c>
      <c r="E600" s="5" t="s">
        <v>722</v>
      </c>
      <c r="F600" s="5" t="s">
        <v>728</v>
      </c>
      <c r="G600" t="s">
        <v>1330</v>
      </c>
      <c r="H600" s="4">
        <v>783.72</v>
      </c>
      <c r="I600" s="4">
        <v>1355.94</v>
      </c>
      <c r="J600" s="7">
        <v>0.187</v>
      </c>
      <c r="K600" s="4">
        <v>4</v>
      </c>
      <c r="L600" s="4">
        <f>(Calculations!I600*Calculations!K600*(1-Calculations!J600))</f>
        <v>4409.5168800000001</v>
      </c>
      <c r="M600" s="4">
        <f t="shared" si="28"/>
        <v>3134.88</v>
      </c>
      <c r="N600" s="4">
        <f>(L600-Calculations!M600)</f>
        <v>1274.63688</v>
      </c>
      <c r="O600" s="10">
        <f t="shared" si="29"/>
        <v>28.906497348525857</v>
      </c>
    </row>
    <row r="601" spans="1:15" x14ac:dyDescent="0.45">
      <c r="A601" t="s">
        <v>613</v>
      </c>
      <c r="B601" s="33">
        <v>45519</v>
      </c>
      <c r="C601" s="35">
        <v>45521</v>
      </c>
      <c r="D601" s="28" t="str">
        <f t="shared" si="27"/>
        <v>QUARTER 3</v>
      </c>
      <c r="E601" s="5" t="s">
        <v>724</v>
      </c>
      <c r="F601" s="5" t="s">
        <v>732</v>
      </c>
      <c r="G601" t="s">
        <v>1331</v>
      </c>
      <c r="H601" s="4">
        <v>165.3</v>
      </c>
      <c r="I601" s="4">
        <v>275.07</v>
      </c>
      <c r="J601" s="7">
        <v>0.13300000000000001</v>
      </c>
      <c r="K601" s="4">
        <v>25</v>
      </c>
      <c r="L601" s="4">
        <f>(Calculations!I601*Calculations!K601*(1-Calculations!J601))</f>
        <v>5962.1422499999999</v>
      </c>
      <c r="M601" s="4">
        <f t="shared" si="28"/>
        <v>4132.5</v>
      </c>
      <c r="N601" s="4">
        <f>(L601-Calculations!M601)</f>
        <v>1829.6422499999999</v>
      </c>
      <c r="O601" s="10">
        <f t="shared" si="29"/>
        <v>30.687665159280623</v>
      </c>
    </row>
    <row r="602" spans="1:15" x14ac:dyDescent="0.45">
      <c r="A602" t="s">
        <v>614</v>
      </c>
      <c r="B602" s="32">
        <v>45360</v>
      </c>
      <c r="C602" s="32">
        <v>45373</v>
      </c>
      <c r="D602" s="28" t="str">
        <f t="shared" si="27"/>
        <v>QUARTER 1</v>
      </c>
      <c r="E602" s="5" t="s">
        <v>718</v>
      </c>
      <c r="F602" s="5" t="s">
        <v>731</v>
      </c>
      <c r="G602" t="s">
        <v>1332</v>
      </c>
      <c r="H602" s="4">
        <v>985.45</v>
      </c>
      <c r="I602" s="4">
        <v>1802.44</v>
      </c>
      <c r="J602" s="7">
        <v>8.9999999999999993E-3</v>
      </c>
      <c r="K602" s="4">
        <v>19</v>
      </c>
      <c r="L602" s="4">
        <f>(Calculations!I602*Calculations!K602*(1-Calculations!J602))</f>
        <v>33938.142760000002</v>
      </c>
      <c r="M602" s="4">
        <f t="shared" si="28"/>
        <v>18723.55</v>
      </c>
      <c r="N602" s="4">
        <f>(L602-Calculations!M602)</f>
        <v>15214.592760000003</v>
      </c>
      <c r="O602" s="10">
        <f t="shared" si="29"/>
        <v>44.830363486867483</v>
      </c>
    </row>
    <row r="603" spans="1:15" x14ac:dyDescent="0.45">
      <c r="A603" t="s">
        <v>615</v>
      </c>
      <c r="B603" s="32">
        <v>45523</v>
      </c>
      <c r="C603" s="32">
        <v>45537</v>
      </c>
      <c r="D603" s="28" t="str">
        <f t="shared" si="27"/>
        <v>QUARTER 3</v>
      </c>
      <c r="E603" s="5" t="s">
        <v>712</v>
      </c>
      <c r="F603" s="5" t="s">
        <v>728</v>
      </c>
      <c r="G603" t="s">
        <v>1333</v>
      </c>
      <c r="H603" s="4">
        <v>1337.01</v>
      </c>
      <c r="I603" s="4">
        <v>1269.78</v>
      </c>
      <c r="J603" s="7">
        <v>0.16</v>
      </c>
      <c r="K603" s="4">
        <v>7</v>
      </c>
      <c r="L603" s="4">
        <f>(Calculations!I603*Calculations!K603*(1-Calculations!J603))</f>
        <v>7466.3063999999986</v>
      </c>
      <c r="M603" s="4">
        <f t="shared" si="28"/>
        <v>9359.07</v>
      </c>
      <c r="N603" s="4">
        <f>(L603-Calculations!M603)</f>
        <v>-1892.7636000000011</v>
      </c>
      <c r="O603" s="10">
        <f t="shared" si="29"/>
        <v>-25.350735672996244</v>
      </c>
    </row>
    <row r="604" spans="1:15" x14ac:dyDescent="0.45">
      <c r="A604" t="s">
        <v>616</v>
      </c>
      <c r="B604" s="32">
        <v>45880</v>
      </c>
      <c r="C604" s="32">
        <v>45897</v>
      </c>
      <c r="D604" s="28" t="str">
        <f t="shared" si="27"/>
        <v>QUARTER 3</v>
      </c>
      <c r="E604" s="5" t="s">
        <v>721</v>
      </c>
      <c r="F604" s="5" t="s">
        <v>729</v>
      </c>
      <c r="G604" t="s">
        <v>1334</v>
      </c>
      <c r="H604" s="4">
        <v>416.16</v>
      </c>
      <c r="I604" s="4">
        <v>571.9</v>
      </c>
      <c r="J604" s="7">
        <v>7.0999999999999994E-2</v>
      </c>
      <c r="K604" s="4">
        <v>2</v>
      </c>
      <c r="L604" s="4">
        <f>(Calculations!I604*Calculations!K604*(1-Calculations!J604))</f>
        <v>1062.5902000000001</v>
      </c>
      <c r="M604" s="4">
        <f t="shared" si="28"/>
        <v>832.32</v>
      </c>
      <c r="N604" s="4">
        <f>(L604-Calculations!M604)</f>
        <v>230.27020000000005</v>
      </c>
      <c r="O604" s="10">
        <f t="shared" si="29"/>
        <v>21.670649701079498</v>
      </c>
    </row>
    <row r="605" spans="1:15" x14ac:dyDescent="0.45">
      <c r="A605" t="s">
        <v>617</v>
      </c>
      <c r="B605" s="32">
        <v>45793</v>
      </c>
      <c r="C605" s="32">
        <v>45795</v>
      </c>
      <c r="D605" s="28" t="str">
        <f t="shared" si="27"/>
        <v>QUARTER 2</v>
      </c>
      <c r="E605" s="5" t="s">
        <v>713</v>
      </c>
      <c r="F605" s="5" t="s">
        <v>728</v>
      </c>
      <c r="G605" t="s">
        <v>1335</v>
      </c>
      <c r="H605" s="4">
        <v>1144.3800000000001</v>
      </c>
      <c r="I605" s="4">
        <v>2755.04</v>
      </c>
      <c r="J605" s="7">
        <v>0.15</v>
      </c>
      <c r="K605" s="4">
        <v>17</v>
      </c>
      <c r="L605" s="4">
        <f>(Calculations!I605*Calculations!K605*(1-Calculations!J605))</f>
        <v>39810.328000000001</v>
      </c>
      <c r="M605" s="4">
        <f t="shared" si="28"/>
        <v>19454.460000000003</v>
      </c>
      <c r="N605" s="4">
        <f>(L605-Calculations!M605)</f>
        <v>20355.867999999999</v>
      </c>
      <c r="O605" s="10">
        <f t="shared" si="29"/>
        <v>51.132128326096684</v>
      </c>
    </row>
    <row r="606" spans="1:15" x14ac:dyDescent="0.45">
      <c r="A606" t="s">
        <v>618</v>
      </c>
      <c r="B606" s="32">
        <v>45026</v>
      </c>
      <c r="C606" s="32">
        <v>45041</v>
      </c>
      <c r="D606" s="28" t="str">
        <f t="shared" si="27"/>
        <v>QUARTER 2</v>
      </c>
      <c r="E606" s="5" t="s">
        <v>726</v>
      </c>
      <c r="F606" s="5" t="s">
        <v>728</v>
      </c>
      <c r="G606" t="s">
        <v>1336</v>
      </c>
      <c r="H606" s="4">
        <v>405.66</v>
      </c>
      <c r="I606" s="4">
        <v>962.51</v>
      </c>
      <c r="J606" s="7">
        <v>0.19</v>
      </c>
      <c r="K606" s="4">
        <v>7</v>
      </c>
      <c r="L606" s="4">
        <f>(Calculations!I606*Calculations!K606*(1-Calculations!J606))</f>
        <v>5457.4317000000001</v>
      </c>
      <c r="M606" s="4">
        <f t="shared" si="28"/>
        <v>2839.6200000000003</v>
      </c>
      <c r="N606" s="4">
        <f>(L606-Calculations!M606)</f>
        <v>2617.8116999999997</v>
      </c>
      <c r="O606" s="10">
        <f t="shared" si="29"/>
        <v>47.967832561239376</v>
      </c>
    </row>
    <row r="607" spans="1:15" x14ac:dyDescent="0.45">
      <c r="A607" t="s">
        <v>619</v>
      </c>
      <c r="B607" s="32">
        <v>45186</v>
      </c>
      <c r="C607" s="32">
        <v>45201</v>
      </c>
      <c r="D607" s="28" t="str">
        <f t="shared" si="27"/>
        <v>QUARTER 3</v>
      </c>
      <c r="E607" s="5" t="s">
        <v>717</v>
      </c>
      <c r="F607" s="5" t="s">
        <v>731</v>
      </c>
      <c r="G607" t="s">
        <v>1337</v>
      </c>
      <c r="H607" s="4">
        <v>689.33</v>
      </c>
      <c r="I607" s="4">
        <v>668.27</v>
      </c>
      <c r="J607" s="7">
        <v>0.186</v>
      </c>
      <c r="K607" s="4">
        <v>13</v>
      </c>
      <c r="L607" s="4">
        <f>(Calculations!I607*Calculations!K607*(1-Calculations!J607))</f>
        <v>7071.6331400000008</v>
      </c>
      <c r="M607" s="4">
        <f t="shared" si="28"/>
        <v>8961.2900000000009</v>
      </c>
      <c r="N607" s="4">
        <f>(L607-Calculations!M607)</f>
        <v>-1889.6568600000001</v>
      </c>
      <c r="O607" s="10">
        <f t="shared" si="29"/>
        <v>-26.721647214861033</v>
      </c>
    </row>
    <row r="608" spans="1:15" x14ac:dyDescent="0.45">
      <c r="A608" t="s">
        <v>620</v>
      </c>
      <c r="B608" s="32">
        <v>45038</v>
      </c>
      <c r="C608" s="32">
        <v>45060</v>
      </c>
      <c r="D608" s="28" t="str">
        <f t="shared" si="27"/>
        <v>QUARTER 2</v>
      </c>
      <c r="E608" s="5" t="s">
        <v>720</v>
      </c>
      <c r="F608" s="5" t="s">
        <v>733</v>
      </c>
      <c r="G608" t="s">
        <v>1338</v>
      </c>
      <c r="H608" s="4">
        <v>1209.22</v>
      </c>
      <c r="I608" s="4">
        <v>1404.33</v>
      </c>
      <c r="J608" s="7">
        <v>0.10299999999999999</v>
      </c>
      <c r="K608" s="4">
        <v>11</v>
      </c>
      <c r="L608" s="4">
        <f>(Calculations!I608*Calculations!K608*(1-Calculations!J608))</f>
        <v>13856.52411</v>
      </c>
      <c r="M608" s="4">
        <f t="shared" si="28"/>
        <v>13301.42</v>
      </c>
      <c r="N608" s="4">
        <f>(L608-Calculations!M608)</f>
        <v>555.10411000000022</v>
      </c>
      <c r="O608" s="10">
        <f t="shared" si="29"/>
        <v>4.0060848275751324</v>
      </c>
    </row>
    <row r="609" spans="1:15" x14ac:dyDescent="0.45">
      <c r="A609" t="s">
        <v>621</v>
      </c>
      <c r="B609" s="32">
        <v>45827</v>
      </c>
      <c r="C609" s="32">
        <v>45829</v>
      </c>
      <c r="D609" s="28" t="str">
        <f t="shared" si="27"/>
        <v>QUARTER 2</v>
      </c>
      <c r="E609" s="5" t="s">
        <v>722</v>
      </c>
      <c r="F609" s="5" t="s">
        <v>730</v>
      </c>
      <c r="G609" t="s">
        <v>1339</v>
      </c>
      <c r="H609" s="4">
        <v>1466.27</v>
      </c>
      <c r="I609" s="4">
        <v>3589.89</v>
      </c>
      <c r="J609" s="7">
        <v>9.7000000000000003E-2</v>
      </c>
      <c r="K609" s="4">
        <v>9</v>
      </c>
      <c r="L609" s="4">
        <f>(Calculations!I609*Calculations!K609*(1-Calculations!J609))</f>
        <v>29175.036029999999</v>
      </c>
      <c r="M609" s="4">
        <f t="shared" si="28"/>
        <v>13196.43</v>
      </c>
      <c r="N609" s="4">
        <f>(L609-Calculations!M609)</f>
        <v>15978.606029999999</v>
      </c>
      <c r="O609" s="10">
        <f t="shared" si="29"/>
        <v>54.768076425234149</v>
      </c>
    </row>
    <row r="610" spans="1:15" x14ac:dyDescent="0.45">
      <c r="A610" t="s">
        <v>622</v>
      </c>
      <c r="B610" s="32">
        <v>45623</v>
      </c>
      <c r="C610" s="32">
        <v>45650</v>
      </c>
      <c r="D610" s="28" t="str">
        <f t="shared" si="27"/>
        <v>QUARTER 4</v>
      </c>
      <c r="E610" s="5" t="s">
        <v>717</v>
      </c>
      <c r="F610" s="5" t="s">
        <v>728</v>
      </c>
      <c r="G610" t="s">
        <v>1340</v>
      </c>
      <c r="H610" s="4">
        <v>143.33000000000001</v>
      </c>
      <c r="I610" s="4">
        <v>233.51</v>
      </c>
      <c r="J610" s="7">
        <v>0.16300000000000001</v>
      </c>
      <c r="K610" s="4">
        <v>14</v>
      </c>
      <c r="L610" s="4">
        <f>(Calculations!I610*Calculations!K610*(1-Calculations!J610))</f>
        <v>2736.27018</v>
      </c>
      <c r="M610" s="4">
        <f t="shared" si="28"/>
        <v>2006.6200000000001</v>
      </c>
      <c r="N610" s="4">
        <f>(L610-Calculations!M610)</f>
        <v>729.65017999999986</v>
      </c>
      <c r="O610" s="10">
        <f t="shared" si="29"/>
        <v>26.665867476580836</v>
      </c>
    </row>
    <row r="611" spans="1:15" x14ac:dyDescent="0.45">
      <c r="A611" t="s">
        <v>623</v>
      </c>
      <c r="B611" s="33">
        <v>45318</v>
      </c>
      <c r="C611" s="35">
        <v>45319</v>
      </c>
      <c r="D611" s="28" t="str">
        <f t="shared" si="27"/>
        <v>QUARTER 1</v>
      </c>
      <c r="E611" s="5" t="s">
        <v>719</v>
      </c>
      <c r="F611" s="5" t="s">
        <v>727</v>
      </c>
      <c r="G611" t="s">
        <v>1341</v>
      </c>
      <c r="H611" s="4">
        <v>109.75</v>
      </c>
      <c r="I611" s="4">
        <v>124.25</v>
      </c>
      <c r="J611" s="7">
        <v>0.12</v>
      </c>
      <c r="K611" s="4">
        <v>19</v>
      </c>
      <c r="L611" s="4">
        <f>(Calculations!I611*Calculations!K611*(1-Calculations!J611))</f>
        <v>2077.46</v>
      </c>
      <c r="M611" s="4">
        <f t="shared" si="28"/>
        <v>2085.25</v>
      </c>
      <c r="N611" s="4">
        <f>(L611-Calculations!M611)</f>
        <v>-7.7899999999999636</v>
      </c>
      <c r="O611" s="10">
        <f t="shared" si="29"/>
        <v>-0.37497713554051404</v>
      </c>
    </row>
    <row r="612" spans="1:15" x14ac:dyDescent="0.45">
      <c r="A612" t="s">
        <v>624</v>
      </c>
      <c r="B612" s="32">
        <v>45032</v>
      </c>
      <c r="C612" s="32">
        <v>45039</v>
      </c>
      <c r="D612" s="28" t="str">
        <f t="shared" si="27"/>
        <v>QUARTER 2</v>
      </c>
      <c r="E612" s="5" t="s">
        <v>719</v>
      </c>
      <c r="F612" s="5" t="s">
        <v>728</v>
      </c>
      <c r="G612" t="s">
        <v>1342</v>
      </c>
      <c r="H612" s="4">
        <v>1099.1500000000001</v>
      </c>
      <c r="I612" s="4">
        <v>1431.37</v>
      </c>
      <c r="J612" s="7">
        <v>0.104</v>
      </c>
      <c r="K612" s="4">
        <v>8</v>
      </c>
      <c r="L612" s="4">
        <f>(Calculations!I612*Calculations!K612*(1-Calculations!J612))</f>
        <v>10260.060159999999</v>
      </c>
      <c r="M612" s="4">
        <f t="shared" si="28"/>
        <v>8793.2000000000007</v>
      </c>
      <c r="N612" s="4">
        <f>(L612-Calculations!M612)</f>
        <v>1466.8601599999984</v>
      </c>
      <c r="O612" s="10">
        <f t="shared" si="29"/>
        <v>14.296798821109432</v>
      </c>
    </row>
    <row r="613" spans="1:15" x14ac:dyDescent="0.45">
      <c r="A613" t="s">
        <v>625</v>
      </c>
      <c r="B613" s="32">
        <v>45323</v>
      </c>
      <c r="C613" s="32">
        <v>45323</v>
      </c>
      <c r="D613" s="28" t="str">
        <f t="shared" si="27"/>
        <v>QUARTER 1</v>
      </c>
      <c r="E613" s="5" t="s">
        <v>722</v>
      </c>
      <c r="F613" s="5" t="s">
        <v>728</v>
      </c>
      <c r="G613" t="s">
        <v>1343</v>
      </c>
      <c r="H613" s="4">
        <v>714.43</v>
      </c>
      <c r="I613" s="4">
        <v>1595.52</v>
      </c>
      <c r="J613" s="7">
        <v>0.19400000000000001</v>
      </c>
      <c r="K613" s="4">
        <v>14</v>
      </c>
      <c r="L613" s="4">
        <f>(Calculations!I613*Calculations!K613*(1-Calculations!J613))</f>
        <v>18003.847679999999</v>
      </c>
      <c r="M613" s="4">
        <f t="shared" si="28"/>
        <v>10002.019999999999</v>
      </c>
      <c r="N613" s="4">
        <f>(L613-Calculations!M613)</f>
        <v>8001.8276800000003</v>
      </c>
      <c r="O613" s="10">
        <f t="shared" si="29"/>
        <v>44.44509763815109</v>
      </c>
    </row>
    <row r="614" spans="1:15" x14ac:dyDescent="0.45">
      <c r="A614" t="s">
        <v>626</v>
      </c>
      <c r="B614" s="32">
        <v>45584</v>
      </c>
      <c r="C614" s="32">
        <v>45602</v>
      </c>
      <c r="D614" s="28" t="str">
        <f t="shared" si="27"/>
        <v>QUARTER 4</v>
      </c>
      <c r="E614" s="5" t="s">
        <v>712</v>
      </c>
      <c r="F614" s="5" t="s">
        <v>732</v>
      </c>
      <c r="G614" t="s">
        <v>1344</v>
      </c>
      <c r="H614" s="4">
        <v>942.02</v>
      </c>
      <c r="I614" s="4">
        <v>1028.46</v>
      </c>
      <c r="J614" s="7">
        <v>0</v>
      </c>
      <c r="K614" s="4">
        <v>9</v>
      </c>
      <c r="L614" s="4">
        <f>(Calculations!I614*Calculations!K614*(1-Calculations!J614))</f>
        <v>9256.14</v>
      </c>
      <c r="M614" s="4">
        <f t="shared" si="28"/>
        <v>8478.18</v>
      </c>
      <c r="N614" s="4">
        <f>(L614-Calculations!M614)</f>
        <v>777.95999999999913</v>
      </c>
      <c r="O614" s="10">
        <f t="shared" si="29"/>
        <v>8.4047994088248359</v>
      </c>
    </row>
    <row r="615" spans="1:15" x14ac:dyDescent="0.45">
      <c r="A615" t="s">
        <v>627</v>
      </c>
      <c r="B615" s="32">
        <v>45468</v>
      </c>
      <c r="C615" s="32">
        <v>45473</v>
      </c>
      <c r="D615" s="28" t="str">
        <f t="shared" si="27"/>
        <v>QUARTER 2</v>
      </c>
      <c r="E615" s="5" t="s">
        <v>724</v>
      </c>
      <c r="F615" s="5" t="s">
        <v>729</v>
      </c>
      <c r="G615" t="s">
        <v>1345</v>
      </c>
      <c r="H615" s="4">
        <v>1323.55</v>
      </c>
      <c r="I615" s="4">
        <v>3230.35</v>
      </c>
      <c r="J615" s="7">
        <v>2.1999999999999999E-2</v>
      </c>
      <c r="K615" s="4">
        <v>26</v>
      </c>
      <c r="L615" s="4">
        <f>(Calculations!I615*Calculations!K615*(1-Calculations!J615))</f>
        <v>82141.339799999987</v>
      </c>
      <c r="M615" s="4">
        <f t="shared" si="28"/>
        <v>34412.299999999996</v>
      </c>
      <c r="N615" s="4">
        <f>(L615-Calculations!M615)</f>
        <v>47729.039799999991</v>
      </c>
      <c r="O615" s="10">
        <f t="shared" si="29"/>
        <v>58.10599135126354</v>
      </c>
    </row>
    <row r="616" spans="1:15" x14ac:dyDescent="0.45">
      <c r="A616" t="s">
        <v>628</v>
      </c>
      <c r="B616" s="32">
        <v>45137</v>
      </c>
      <c r="C616" s="32">
        <v>45157</v>
      </c>
      <c r="D616" s="28" t="str">
        <f t="shared" si="27"/>
        <v>QUARTER 3</v>
      </c>
      <c r="E616" s="5" t="s">
        <v>715</v>
      </c>
      <c r="F616" s="5" t="s">
        <v>729</v>
      </c>
      <c r="G616" t="s">
        <v>1346</v>
      </c>
      <c r="H616" s="4">
        <v>1418.51</v>
      </c>
      <c r="I616" s="4">
        <v>2789.61</v>
      </c>
      <c r="J616" s="7">
        <v>0.17100000000000001</v>
      </c>
      <c r="K616" s="4">
        <v>8</v>
      </c>
      <c r="L616" s="4">
        <f>(Calculations!I616*Calculations!K616*(1-Calculations!J616))</f>
        <v>18500.693520000001</v>
      </c>
      <c r="M616" s="4">
        <f t="shared" si="28"/>
        <v>11348.08</v>
      </c>
      <c r="N616" s="4">
        <f>(L616-Calculations!M616)</f>
        <v>7152.6135200000008</v>
      </c>
      <c r="O616" s="10">
        <f t="shared" si="29"/>
        <v>38.661326464695691</v>
      </c>
    </row>
    <row r="617" spans="1:15" x14ac:dyDescent="0.45">
      <c r="A617" t="s">
        <v>629</v>
      </c>
      <c r="B617" s="32">
        <v>45727</v>
      </c>
      <c r="C617" s="32">
        <v>45743</v>
      </c>
      <c r="D617" s="28" t="str">
        <f t="shared" si="27"/>
        <v>QUARTER 1</v>
      </c>
      <c r="E617" s="5" t="s">
        <v>717</v>
      </c>
      <c r="F617" s="5" t="s">
        <v>728</v>
      </c>
      <c r="G617" t="s">
        <v>1347</v>
      </c>
      <c r="H617" s="4">
        <v>1317.58</v>
      </c>
      <c r="I617" s="4">
        <v>1897.74</v>
      </c>
      <c r="J617" s="7">
        <v>8.1000000000000003E-2</v>
      </c>
      <c r="K617" s="4">
        <v>6</v>
      </c>
      <c r="L617" s="4">
        <f>(Calculations!I617*Calculations!K617*(1-Calculations!J617))</f>
        <v>10464.138360000001</v>
      </c>
      <c r="M617" s="4">
        <f t="shared" si="28"/>
        <v>7905.48</v>
      </c>
      <c r="N617" s="4">
        <f>(L617-Calculations!M617)</f>
        <v>2558.6583600000013</v>
      </c>
      <c r="O617" s="10">
        <f t="shared" si="29"/>
        <v>24.451687009230266</v>
      </c>
    </row>
    <row r="618" spans="1:15" x14ac:dyDescent="0.45">
      <c r="A618" t="s">
        <v>630</v>
      </c>
      <c r="B618" s="32">
        <v>45208</v>
      </c>
      <c r="C618" s="32">
        <v>45210</v>
      </c>
      <c r="D618" s="28" t="str">
        <f t="shared" si="27"/>
        <v>QUARTER 4</v>
      </c>
      <c r="E618" s="5" t="s">
        <v>723</v>
      </c>
      <c r="F618" s="5" t="s">
        <v>729</v>
      </c>
      <c r="G618" t="s">
        <v>1348</v>
      </c>
      <c r="H618" s="4">
        <v>391.16</v>
      </c>
      <c r="I618" s="4">
        <v>902.47</v>
      </c>
      <c r="J618" s="7">
        <v>4.0000000000000001E-3</v>
      </c>
      <c r="K618" s="4">
        <v>12</v>
      </c>
      <c r="L618" s="4">
        <f>(Calculations!I618*Calculations!K618*(1-Calculations!J618))</f>
        <v>10786.32144</v>
      </c>
      <c r="M618" s="4">
        <f t="shared" si="28"/>
        <v>4693.92</v>
      </c>
      <c r="N618" s="4">
        <f>(L618-Calculations!M618)</f>
        <v>6092.4014399999996</v>
      </c>
      <c r="O618" s="10">
        <f t="shared" si="29"/>
        <v>56.482661618139204</v>
      </c>
    </row>
    <row r="619" spans="1:15" x14ac:dyDescent="0.45">
      <c r="A619" t="s">
        <v>631</v>
      </c>
      <c r="B619" s="32">
        <v>45643</v>
      </c>
      <c r="C619" s="32">
        <v>45673</v>
      </c>
      <c r="D619" s="28" t="str">
        <f t="shared" si="27"/>
        <v>QUARTER 4</v>
      </c>
      <c r="E619" s="5" t="s">
        <v>726</v>
      </c>
      <c r="F619" s="5" t="s">
        <v>732</v>
      </c>
      <c r="G619" t="s">
        <v>1349</v>
      </c>
      <c r="H619" s="4">
        <v>722.87</v>
      </c>
      <c r="I619" s="4">
        <v>-33.659999999999997</v>
      </c>
      <c r="J619" s="7">
        <v>0.10199999999999999</v>
      </c>
      <c r="K619" s="4">
        <v>28</v>
      </c>
      <c r="L619" s="4">
        <f>(Calculations!I619*Calculations!K619*(1-Calculations!J619))</f>
        <v>-846.34703999999988</v>
      </c>
      <c r="M619" s="4">
        <f t="shared" si="28"/>
        <v>20240.36</v>
      </c>
      <c r="N619" s="4">
        <f>(L619-Calculations!M619)</f>
        <v>-21086.707040000001</v>
      </c>
      <c r="O619" s="10">
        <f t="shared" si="29"/>
        <v>2491.4965189693348</v>
      </c>
    </row>
    <row r="620" spans="1:15" x14ac:dyDescent="0.45">
      <c r="A620" t="s">
        <v>632</v>
      </c>
      <c r="B620" s="32">
        <v>45849</v>
      </c>
      <c r="C620" s="32">
        <v>45854</v>
      </c>
      <c r="D620" s="28" t="str">
        <f t="shared" si="27"/>
        <v>QUARTER 3</v>
      </c>
      <c r="E620" s="5" t="s">
        <v>723</v>
      </c>
      <c r="F620" s="5" t="s">
        <v>728</v>
      </c>
      <c r="G620" t="s">
        <v>1350</v>
      </c>
      <c r="H620" s="4">
        <v>930.03</v>
      </c>
      <c r="I620" s="4">
        <v>1086.68</v>
      </c>
      <c r="J620" s="7">
        <v>0.109</v>
      </c>
      <c r="K620" s="4">
        <v>26</v>
      </c>
      <c r="L620" s="4">
        <f>(Calculations!I620*Calculations!K620*(1-Calculations!J620))</f>
        <v>25174.028880000002</v>
      </c>
      <c r="M620" s="4">
        <f t="shared" si="28"/>
        <v>24180.78</v>
      </c>
      <c r="N620" s="4">
        <f>(L620-Calculations!M620)</f>
        <v>993.24888000000283</v>
      </c>
      <c r="O620" s="10">
        <f t="shared" si="29"/>
        <v>3.9455300728168656</v>
      </c>
    </row>
    <row r="621" spans="1:15" x14ac:dyDescent="0.45">
      <c r="A621" t="s">
        <v>633</v>
      </c>
      <c r="B621" s="32">
        <v>45578</v>
      </c>
      <c r="C621" s="32">
        <v>45589</v>
      </c>
      <c r="D621" s="28" t="str">
        <f t="shared" si="27"/>
        <v>QUARTER 4</v>
      </c>
      <c r="E621" s="5" t="s">
        <v>721</v>
      </c>
      <c r="F621" s="5" t="s">
        <v>727</v>
      </c>
      <c r="G621" t="s">
        <v>1351</v>
      </c>
      <c r="H621" s="4">
        <v>816.7</v>
      </c>
      <c r="I621" s="4">
        <v>1010.75</v>
      </c>
      <c r="J621" s="7">
        <v>4.7E-2</v>
      </c>
      <c r="K621" s="4">
        <v>43</v>
      </c>
      <c r="L621" s="4">
        <f>(Calculations!I621*Calculations!K621*(1-Calculations!J621))</f>
        <v>41419.524249999995</v>
      </c>
      <c r="M621" s="4">
        <f t="shared" si="28"/>
        <v>35118.1</v>
      </c>
      <c r="N621" s="4">
        <f>(L621-Calculations!M621)</f>
        <v>6301.4242499999964</v>
      </c>
      <c r="O621" s="10">
        <f t="shared" si="29"/>
        <v>15.213656757537471</v>
      </c>
    </row>
    <row r="622" spans="1:15" x14ac:dyDescent="0.45">
      <c r="A622" t="s">
        <v>634</v>
      </c>
      <c r="B622" s="32">
        <v>45177</v>
      </c>
      <c r="C622" s="32">
        <v>45183</v>
      </c>
      <c r="D622" s="28" t="str">
        <f t="shared" si="27"/>
        <v>QUARTER 3</v>
      </c>
      <c r="E622" s="5" t="s">
        <v>714</v>
      </c>
      <c r="F622" s="5" t="s">
        <v>733</v>
      </c>
      <c r="G622" t="s">
        <v>1352</v>
      </c>
      <c r="H622" s="4">
        <v>251.03</v>
      </c>
      <c r="I622" s="4">
        <v>411.48</v>
      </c>
      <c r="J622" s="7">
        <v>0.16500000000000001</v>
      </c>
      <c r="K622" s="4">
        <v>3</v>
      </c>
      <c r="L622" s="4">
        <f>(Calculations!I622*Calculations!K622*(1-Calculations!J622))</f>
        <v>1030.7574</v>
      </c>
      <c r="M622" s="4">
        <f t="shared" si="28"/>
        <v>753.09</v>
      </c>
      <c r="N622" s="4">
        <f>(L622-Calculations!M622)</f>
        <v>277.66739999999993</v>
      </c>
      <c r="O622" s="10">
        <f t="shared" si="29"/>
        <v>26.93819127565807</v>
      </c>
    </row>
    <row r="623" spans="1:15" x14ac:dyDescent="0.45">
      <c r="A623" t="s">
        <v>635</v>
      </c>
      <c r="B623" s="32">
        <v>45764</v>
      </c>
      <c r="C623" s="32">
        <v>45780</v>
      </c>
      <c r="D623" s="28" t="str">
        <f t="shared" si="27"/>
        <v>QUARTER 2</v>
      </c>
      <c r="E623" s="5" t="s">
        <v>713</v>
      </c>
      <c r="F623" s="5" t="s">
        <v>729</v>
      </c>
      <c r="G623" t="s">
        <v>1353</v>
      </c>
      <c r="H623" s="4">
        <v>168.68</v>
      </c>
      <c r="I623" s="4">
        <v>413.34</v>
      </c>
      <c r="J623" s="7">
        <v>0.186</v>
      </c>
      <c r="K623" s="4">
        <v>7</v>
      </c>
      <c r="L623" s="4">
        <f>(Calculations!I623*Calculations!K623*(1-Calculations!J623))</f>
        <v>2355.2113199999999</v>
      </c>
      <c r="M623" s="4">
        <f t="shared" si="28"/>
        <v>1180.76</v>
      </c>
      <c r="N623" s="4">
        <f>(L623-Calculations!M623)</f>
        <v>1174.4513199999999</v>
      </c>
      <c r="O623" s="10">
        <f t="shared" si="29"/>
        <v>49.86606976736168</v>
      </c>
    </row>
    <row r="624" spans="1:15" x14ac:dyDescent="0.45">
      <c r="A624" t="s">
        <v>636</v>
      </c>
      <c r="B624" s="32">
        <v>45501</v>
      </c>
      <c r="C624" s="32">
        <v>45527</v>
      </c>
      <c r="D624" s="28" t="str">
        <f t="shared" si="27"/>
        <v>QUARTER 3</v>
      </c>
      <c r="E624" s="5" t="s">
        <v>713</v>
      </c>
      <c r="F624" s="5" t="s">
        <v>729</v>
      </c>
      <c r="G624" t="s">
        <v>1354</v>
      </c>
      <c r="H624" s="4">
        <v>1339.24</v>
      </c>
      <c r="I624" s="4">
        <v>1558.89</v>
      </c>
      <c r="J624" s="7">
        <v>0.192</v>
      </c>
      <c r="K624" s="4">
        <v>24</v>
      </c>
      <c r="L624" s="4">
        <f>(Calculations!I624*Calculations!K624*(1-Calculations!J624))</f>
        <v>30229.994880000002</v>
      </c>
      <c r="M624" s="4">
        <f t="shared" si="28"/>
        <v>32141.760000000002</v>
      </c>
      <c r="N624" s="4">
        <f>(L624-Calculations!M624)</f>
        <v>-1911.76512</v>
      </c>
      <c r="O624" s="10">
        <f t="shared" si="29"/>
        <v>-6.324066965902178</v>
      </c>
    </row>
    <row r="625" spans="1:15" x14ac:dyDescent="0.45">
      <c r="A625" t="s">
        <v>637</v>
      </c>
      <c r="B625" s="32">
        <v>45857</v>
      </c>
      <c r="C625" s="32">
        <v>45869</v>
      </c>
      <c r="D625" s="28" t="str">
        <f t="shared" si="27"/>
        <v>QUARTER 3</v>
      </c>
      <c r="E625" s="5" t="s">
        <v>719</v>
      </c>
      <c r="F625" s="5" t="s">
        <v>733</v>
      </c>
      <c r="G625" t="s">
        <v>1355</v>
      </c>
      <c r="H625" s="4">
        <v>619.64</v>
      </c>
      <c r="I625" s="4">
        <v>861.16</v>
      </c>
      <c r="J625" s="7">
        <v>0.113</v>
      </c>
      <c r="K625" s="4">
        <v>14</v>
      </c>
      <c r="L625" s="4">
        <f>(Calculations!I625*Calculations!K625*(1-Calculations!J625))</f>
        <v>10693.88488</v>
      </c>
      <c r="M625" s="4">
        <f t="shared" si="28"/>
        <v>8674.9599999999991</v>
      </c>
      <c r="N625" s="4">
        <f>(L625-Calculations!M625)</f>
        <v>2018.9248800000005</v>
      </c>
      <c r="O625" s="10">
        <f t="shared" si="29"/>
        <v>18.879246435276762</v>
      </c>
    </row>
    <row r="626" spans="1:15" x14ac:dyDescent="0.45">
      <c r="A626" t="s">
        <v>638</v>
      </c>
      <c r="B626" s="33">
        <v>45140</v>
      </c>
      <c r="C626" s="35">
        <v>45141</v>
      </c>
      <c r="D626" s="28" t="str">
        <f t="shared" si="27"/>
        <v>QUARTER 3</v>
      </c>
      <c r="E626" s="5" t="s">
        <v>713</v>
      </c>
      <c r="F626" s="5" t="s">
        <v>729</v>
      </c>
      <c r="G626" t="s">
        <v>1356</v>
      </c>
      <c r="H626" s="4">
        <v>1021.97</v>
      </c>
      <c r="I626" s="4">
        <v>2296.25</v>
      </c>
      <c r="J626" s="7">
        <v>0.161</v>
      </c>
      <c r="K626" s="4">
        <v>26</v>
      </c>
      <c r="L626" s="4">
        <f>(Calculations!I626*Calculations!K626*(1-Calculations!J626))</f>
        <v>50090.397499999999</v>
      </c>
      <c r="M626" s="4">
        <f t="shared" si="28"/>
        <v>26571.22</v>
      </c>
      <c r="N626" s="4">
        <f>(L626-Calculations!M626)</f>
        <v>23519.177499999998</v>
      </c>
      <c r="O626" s="10">
        <f t="shared" si="29"/>
        <v>46.953465482081668</v>
      </c>
    </row>
    <row r="627" spans="1:15" x14ac:dyDescent="0.45">
      <c r="A627" t="s">
        <v>639</v>
      </c>
      <c r="B627" s="32">
        <v>45249</v>
      </c>
      <c r="C627" s="32">
        <v>45272</v>
      </c>
      <c r="D627" s="28" t="str">
        <f t="shared" si="27"/>
        <v>QUARTER 4</v>
      </c>
      <c r="E627" s="5" t="s">
        <v>712</v>
      </c>
      <c r="F627" s="5" t="s">
        <v>729</v>
      </c>
      <c r="G627" t="s">
        <v>1357</v>
      </c>
      <c r="H627" s="4">
        <v>1349.04</v>
      </c>
      <c r="I627" s="4">
        <v>2636.6</v>
      </c>
      <c r="J627" s="7">
        <v>0.114</v>
      </c>
      <c r="K627" s="4">
        <v>14</v>
      </c>
      <c r="L627" s="4">
        <f>(Calculations!I627*Calculations!K627*(1-Calculations!J627))</f>
        <v>32704.386400000003</v>
      </c>
      <c r="M627" s="4">
        <f t="shared" si="28"/>
        <v>18886.559999999998</v>
      </c>
      <c r="N627" s="4">
        <f>(L627-Calculations!M627)</f>
        <v>13817.826400000005</v>
      </c>
      <c r="O627" s="10">
        <f t="shared" si="29"/>
        <v>42.25068231214393</v>
      </c>
    </row>
    <row r="628" spans="1:15" x14ac:dyDescent="0.45">
      <c r="A628" t="s">
        <v>640</v>
      </c>
      <c r="B628" s="32">
        <v>45282</v>
      </c>
      <c r="C628" s="32">
        <v>45307</v>
      </c>
      <c r="D628" s="28" t="str">
        <f t="shared" si="27"/>
        <v>QUARTER 4</v>
      </c>
      <c r="E628" s="5" t="s">
        <v>720</v>
      </c>
      <c r="F628" s="5" t="s">
        <v>727</v>
      </c>
      <c r="G628" t="s">
        <v>1358</v>
      </c>
      <c r="H628" s="4">
        <v>1346.81</v>
      </c>
      <c r="I628" s="4">
        <v>978.09</v>
      </c>
      <c r="J628" s="7">
        <v>0.159</v>
      </c>
      <c r="K628" s="4">
        <v>17</v>
      </c>
      <c r="L628" s="4">
        <f>(Calculations!I628*Calculations!K628*(1-Calculations!J628))</f>
        <v>13983.752729999998</v>
      </c>
      <c r="M628" s="4">
        <f t="shared" si="28"/>
        <v>22895.77</v>
      </c>
      <c r="N628" s="4">
        <f>(L628-Calculations!M628)</f>
        <v>-8912.0172700000021</v>
      </c>
      <c r="O628" s="10">
        <f t="shared" si="29"/>
        <v>-63.731227532939961</v>
      </c>
    </row>
    <row r="629" spans="1:15" x14ac:dyDescent="0.45">
      <c r="A629" t="s">
        <v>641</v>
      </c>
      <c r="B629" s="32">
        <v>45141</v>
      </c>
      <c r="C629" s="32">
        <v>45168</v>
      </c>
      <c r="D629" s="28" t="str">
        <f t="shared" si="27"/>
        <v>QUARTER 3</v>
      </c>
      <c r="E629" s="5" t="s">
        <v>725</v>
      </c>
      <c r="F629" s="5" t="s">
        <v>732</v>
      </c>
      <c r="G629" t="s">
        <v>1359</v>
      </c>
      <c r="H629" s="4">
        <v>226.04</v>
      </c>
      <c r="I629" s="4">
        <v>545.72</v>
      </c>
      <c r="J629" s="7">
        <v>0.151</v>
      </c>
      <c r="K629" s="4">
        <v>11</v>
      </c>
      <c r="L629" s="4">
        <f>(Calculations!I629*Calculations!K629*(1-Calculations!J629))</f>
        <v>5096.4790800000001</v>
      </c>
      <c r="M629" s="4">
        <f t="shared" si="28"/>
        <v>2486.44</v>
      </c>
      <c r="N629" s="4">
        <f>(L629-Calculations!M629)</f>
        <v>2610.03908</v>
      </c>
      <c r="O629" s="10">
        <f t="shared" si="29"/>
        <v>51.212592831834016</v>
      </c>
    </row>
    <row r="630" spans="1:15" x14ac:dyDescent="0.45">
      <c r="A630" t="s">
        <v>642</v>
      </c>
      <c r="B630" s="32">
        <v>45100</v>
      </c>
      <c r="C630" s="32">
        <v>45125</v>
      </c>
      <c r="D630" s="28" t="str">
        <f t="shared" si="27"/>
        <v>QUARTER 2</v>
      </c>
      <c r="E630" s="5" t="s">
        <v>725</v>
      </c>
      <c r="F630" s="5" t="s">
        <v>730</v>
      </c>
      <c r="G630" t="s">
        <v>1360</v>
      </c>
      <c r="H630" s="4">
        <v>807.02</v>
      </c>
      <c r="I630" s="4">
        <v>1435.54</v>
      </c>
      <c r="J630" s="7">
        <v>0</v>
      </c>
      <c r="K630" s="4">
        <v>23</v>
      </c>
      <c r="L630" s="4">
        <f>(Calculations!I630*Calculations!K630*(1-Calculations!J630))</f>
        <v>33017.42</v>
      </c>
      <c r="M630" s="4">
        <f t="shared" si="28"/>
        <v>18561.46</v>
      </c>
      <c r="N630" s="4">
        <f>(L630-Calculations!M630)</f>
        <v>14455.96</v>
      </c>
      <c r="O630" s="10">
        <f t="shared" si="29"/>
        <v>43.782827368098417</v>
      </c>
    </row>
    <row r="631" spans="1:15" x14ac:dyDescent="0.45">
      <c r="A631" t="s">
        <v>643</v>
      </c>
      <c r="B631" s="32">
        <v>45267</v>
      </c>
      <c r="C631" s="32">
        <v>45293</v>
      </c>
      <c r="D631" s="28" t="str">
        <f t="shared" si="27"/>
        <v>QUARTER 4</v>
      </c>
      <c r="E631" s="5" t="s">
        <v>718</v>
      </c>
      <c r="F631" s="5" t="s">
        <v>727</v>
      </c>
      <c r="G631" t="s">
        <v>1361</v>
      </c>
      <c r="H631" s="4">
        <v>1071.99</v>
      </c>
      <c r="I631" s="4">
        <v>2397.3000000000002</v>
      </c>
      <c r="J631" s="7">
        <v>6.2E-2</v>
      </c>
      <c r="K631" s="4">
        <v>18</v>
      </c>
      <c r="L631" s="4">
        <f>(Calculations!I631*Calculations!K631*(1-Calculations!J631))</f>
        <v>40476.013200000001</v>
      </c>
      <c r="M631" s="4">
        <f t="shared" si="28"/>
        <v>19295.82</v>
      </c>
      <c r="N631" s="4">
        <f>(L631-Calculations!M631)</f>
        <v>21180.193200000002</v>
      </c>
      <c r="O631" s="10">
        <f t="shared" si="29"/>
        <v>52.327765324476182</v>
      </c>
    </row>
    <row r="632" spans="1:15" x14ac:dyDescent="0.45">
      <c r="A632" t="s">
        <v>644</v>
      </c>
      <c r="B632" s="32">
        <v>45249</v>
      </c>
      <c r="C632" s="32">
        <v>45279</v>
      </c>
      <c r="D632" s="28" t="str">
        <f t="shared" si="27"/>
        <v>QUARTER 4</v>
      </c>
      <c r="E632" s="26" t="s">
        <v>717</v>
      </c>
      <c r="F632" s="5" t="s">
        <v>730</v>
      </c>
      <c r="G632" t="s">
        <v>1362</v>
      </c>
      <c r="H632" s="4">
        <v>807.11</v>
      </c>
      <c r="I632" s="4">
        <v>1853.86</v>
      </c>
      <c r="J632" s="7">
        <v>0.13900000000000001</v>
      </c>
      <c r="K632" s="4">
        <v>8</v>
      </c>
      <c r="L632" s="4">
        <f>(Calculations!I632*Calculations!K632*(1-Calculations!J632))</f>
        <v>12769.38768</v>
      </c>
      <c r="M632" s="4">
        <f t="shared" si="28"/>
        <v>6456.88</v>
      </c>
      <c r="N632" s="4">
        <f>(L632-Calculations!M632)</f>
        <v>6312.5076799999997</v>
      </c>
      <c r="O632" s="10">
        <f t="shared" si="29"/>
        <v>49.434693645388641</v>
      </c>
    </row>
    <row r="633" spans="1:15" x14ac:dyDescent="0.45">
      <c r="A633" t="s">
        <v>645</v>
      </c>
      <c r="B633" s="32">
        <v>45716</v>
      </c>
      <c r="C633" s="32">
        <v>45726</v>
      </c>
      <c r="D633" s="28" t="str">
        <f t="shared" si="27"/>
        <v>QUARTER 1</v>
      </c>
      <c r="E633" s="5" t="s">
        <v>725</v>
      </c>
      <c r="F633" s="5" t="s">
        <v>731</v>
      </c>
      <c r="G633" t="s">
        <v>1363</v>
      </c>
      <c r="H633" s="4">
        <v>51.86</v>
      </c>
      <c r="I633" s="4">
        <v>45.98</v>
      </c>
      <c r="J633" s="7">
        <v>0.17299999999999999</v>
      </c>
      <c r="K633" s="4">
        <v>7</v>
      </c>
      <c r="L633" s="4">
        <f>(Calculations!I633*Calculations!K633*(1-Calculations!J633))</f>
        <v>266.17821999999995</v>
      </c>
      <c r="M633" s="4">
        <f t="shared" si="28"/>
        <v>363.02</v>
      </c>
      <c r="N633" s="4">
        <f>(L633-Calculations!M633)</f>
        <v>-96.841780000000028</v>
      </c>
      <c r="O633" s="10">
        <f t="shared" si="29"/>
        <v>-36.382308064123372</v>
      </c>
    </row>
    <row r="635" spans="1:15" x14ac:dyDescent="0.45">
      <c r="L635" s="4">
        <f>-SUM(L2:L633)</f>
        <v>-11004720.153939998</v>
      </c>
      <c r="N635" s="4">
        <f>AVERAGE(N2:N633)</f>
        <v>5501.5386771202566</v>
      </c>
      <c r="O635" s="10">
        <f xml:space="preserve"> AVERAGE(O2:O633)</f>
        <v>28.384387817634433</v>
      </c>
    </row>
  </sheetData>
  <autoFilter ref="A1:O635" xr:uid="{07CECFE0-A33B-488C-B3CC-1E97771667D9}"/>
  <conditionalFormatting sqref="J1:J1048576">
    <cfRule type="cellIs" dxfId="13" priority="4" operator="greaterThan">
      <formula>30</formula>
    </cfRule>
  </conditionalFormatting>
  <conditionalFormatting sqref="L1:L1048576">
    <cfRule type="cellIs" dxfId="12" priority="3" operator="lessThan">
      <formula>0</formula>
    </cfRule>
  </conditionalFormatting>
  <conditionalFormatting sqref="O1:O1048576">
    <cfRule type="cellIs" dxfId="11" priority="2" operator="lessThan">
      <formula>0</formula>
    </cfRule>
  </conditionalFormatting>
  <conditionalFormatting sqref="G1:G1048576">
    <cfRule type="containsText" dxfId="10" priority="1" operator="containsText" text="not provided">
      <formula>NOT(ISERROR(SEARCH("not provided",G1)))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FDA11-23E2-489C-A5B8-2B9A6DE3037E}">
  <sheetPr codeName="Sheet9"/>
  <dimension ref="A3:K13"/>
  <sheetViews>
    <sheetView workbookViewId="0">
      <selection activeCell="C13" sqref="C13"/>
    </sheetView>
  </sheetViews>
  <sheetFormatPr defaultRowHeight="14.25" x14ac:dyDescent="0.45"/>
  <cols>
    <col min="1" max="1" width="12.06640625" bestFit="1" customWidth="1"/>
    <col min="2" max="2" width="22.33203125" bestFit="1" customWidth="1"/>
    <col min="3" max="3" width="8.19921875" bestFit="1" customWidth="1"/>
    <col min="4" max="4" width="5.73046875" bestFit="1" customWidth="1"/>
    <col min="5" max="5" width="6.53125" bestFit="1" customWidth="1"/>
    <col min="6" max="6" width="11.46484375" bestFit="1" customWidth="1"/>
    <col min="7" max="7" width="8.19921875" bestFit="1" customWidth="1"/>
    <col min="8" max="8" width="4.1328125" bestFit="1" customWidth="1"/>
    <col min="9" max="9" width="6.53125" bestFit="1" customWidth="1"/>
    <col min="10" max="10" width="26.9296875" bestFit="1" customWidth="1"/>
    <col min="11" max="11" width="16.06640625" bestFit="1" customWidth="1"/>
    <col min="12" max="90" width="8.53125" bestFit="1" customWidth="1"/>
    <col min="91" max="180" width="9" bestFit="1" customWidth="1"/>
    <col min="181" max="260" width="8.33203125" bestFit="1" customWidth="1"/>
    <col min="261" max="354" width="9.59765625" bestFit="1" customWidth="1"/>
    <col min="355" max="440" width="8.46484375" bestFit="1" customWidth="1"/>
    <col min="441" max="528" width="8.796875" bestFit="1" customWidth="1"/>
    <col min="529" max="631" width="8.6640625" bestFit="1" customWidth="1"/>
    <col min="632" max="632" width="10.19921875" bestFit="1" customWidth="1"/>
  </cols>
  <sheetData>
    <row r="3" spans="1:11" x14ac:dyDescent="0.45">
      <c r="B3" s="29" t="s">
        <v>1438</v>
      </c>
    </row>
    <row r="4" spans="1:11" x14ac:dyDescent="0.45">
      <c r="B4" t="s">
        <v>1444</v>
      </c>
      <c r="F4" t="s">
        <v>1446</v>
      </c>
      <c r="J4" t="s">
        <v>1457</v>
      </c>
      <c r="K4" t="s">
        <v>1458</v>
      </c>
    </row>
    <row r="5" spans="1:11" x14ac:dyDescent="0.45">
      <c r="A5" s="29" t="s">
        <v>1435</v>
      </c>
      <c r="B5" t="s">
        <v>646</v>
      </c>
      <c r="C5" t="s">
        <v>648</v>
      </c>
      <c r="D5" t="s">
        <v>647</v>
      </c>
      <c r="E5" t="s">
        <v>649</v>
      </c>
      <c r="F5" t="s">
        <v>646</v>
      </c>
      <c r="G5" t="s">
        <v>648</v>
      </c>
      <c r="H5" t="s">
        <v>647</v>
      </c>
      <c r="I5" t="s">
        <v>649</v>
      </c>
    </row>
    <row r="6" spans="1:11" x14ac:dyDescent="0.45">
      <c r="A6" s="30" t="s">
        <v>733</v>
      </c>
      <c r="B6" s="4">
        <v>15847.996932613634</v>
      </c>
      <c r="C6" s="4">
        <v>15847.996932613634</v>
      </c>
      <c r="D6" s="4">
        <v>15847.996932613634</v>
      </c>
      <c r="E6" s="4">
        <v>15847.996932613634</v>
      </c>
      <c r="F6" s="41">
        <v>88</v>
      </c>
      <c r="G6" s="41">
        <v>88</v>
      </c>
      <c r="H6" s="41">
        <v>88</v>
      </c>
      <c r="I6" s="41">
        <v>88</v>
      </c>
      <c r="J6" s="4">
        <v>15847.996932613634</v>
      </c>
      <c r="K6" s="41">
        <v>88</v>
      </c>
    </row>
    <row r="7" spans="1:11" x14ac:dyDescent="0.45">
      <c r="A7" s="30" t="s">
        <v>727</v>
      </c>
      <c r="B7" s="4">
        <v>16985.131841538467</v>
      </c>
      <c r="C7" s="4">
        <v>16985.131841538467</v>
      </c>
      <c r="D7" s="4">
        <v>16985.131841538467</v>
      </c>
      <c r="E7" s="4">
        <v>16985.131841538467</v>
      </c>
      <c r="F7" s="41">
        <v>91</v>
      </c>
      <c r="G7" s="41">
        <v>91</v>
      </c>
      <c r="H7" s="41">
        <v>91</v>
      </c>
      <c r="I7" s="41">
        <v>91</v>
      </c>
      <c r="J7" s="4">
        <v>16985.131841538467</v>
      </c>
      <c r="K7" s="41">
        <v>91</v>
      </c>
    </row>
    <row r="8" spans="1:11" x14ac:dyDescent="0.45">
      <c r="A8" s="30" t="s">
        <v>731</v>
      </c>
      <c r="B8" s="4">
        <v>20867.004604878039</v>
      </c>
      <c r="C8" s="4">
        <v>20867.004604878039</v>
      </c>
      <c r="D8" s="4">
        <v>20867.004604878039</v>
      </c>
      <c r="E8" s="4">
        <v>20867.004604878039</v>
      </c>
      <c r="F8" s="41">
        <v>82</v>
      </c>
      <c r="G8" s="41">
        <v>82</v>
      </c>
      <c r="H8" s="41">
        <v>82</v>
      </c>
      <c r="I8" s="41">
        <v>82</v>
      </c>
      <c r="J8" s="4">
        <v>20867.004604878039</v>
      </c>
      <c r="K8" s="41">
        <v>82</v>
      </c>
    </row>
    <row r="9" spans="1:11" x14ac:dyDescent="0.45">
      <c r="A9" s="30" t="s">
        <v>732</v>
      </c>
      <c r="B9" s="4">
        <v>16483.617104148936</v>
      </c>
      <c r="C9" s="4">
        <v>16483.617104148936</v>
      </c>
      <c r="D9" s="4">
        <v>16483.617104148936</v>
      </c>
      <c r="E9" s="4">
        <v>16483.617104148936</v>
      </c>
      <c r="F9" s="41">
        <v>94</v>
      </c>
      <c r="G9" s="41">
        <v>94</v>
      </c>
      <c r="H9" s="41">
        <v>94</v>
      </c>
      <c r="I9" s="41">
        <v>94</v>
      </c>
      <c r="J9" s="4">
        <v>16483.617104148936</v>
      </c>
      <c r="K9" s="41">
        <v>94</v>
      </c>
    </row>
    <row r="10" spans="1:11" x14ac:dyDescent="0.45">
      <c r="A10" s="30" t="s">
        <v>729</v>
      </c>
      <c r="B10" s="4">
        <v>20801.755034186048</v>
      </c>
      <c r="C10" s="4">
        <v>20801.755034186048</v>
      </c>
      <c r="D10" s="4">
        <v>20801.755034186048</v>
      </c>
      <c r="E10" s="4">
        <v>20801.755034186048</v>
      </c>
      <c r="F10" s="41">
        <v>86</v>
      </c>
      <c r="G10" s="41">
        <v>86</v>
      </c>
      <c r="H10" s="41">
        <v>86</v>
      </c>
      <c r="I10" s="41">
        <v>86</v>
      </c>
      <c r="J10" s="4">
        <v>20801.755034186048</v>
      </c>
      <c r="K10" s="41">
        <v>86</v>
      </c>
    </row>
    <row r="11" spans="1:11" x14ac:dyDescent="0.45">
      <c r="A11" s="30" t="s">
        <v>730</v>
      </c>
      <c r="B11" s="4">
        <v>15895.92560568183</v>
      </c>
      <c r="C11" s="4">
        <v>15895.92560568183</v>
      </c>
      <c r="D11" s="4">
        <v>15895.92560568183</v>
      </c>
      <c r="E11" s="4">
        <v>15895.92560568183</v>
      </c>
      <c r="F11" s="41">
        <v>88</v>
      </c>
      <c r="G11" s="41">
        <v>88</v>
      </c>
      <c r="H11" s="41">
        <v>88</v>
      </c>
      <c r="I11" s="41">
        <v>88</v>
      </c>
      <c r="J11" s="4">
        <v>15895.92560568183</v>
      </c>
      <c r="K11" s="41">
        <v>88</v>
      </c>
    </row>
    <row r="12" spans="1:11" x14ac:dyDescent="0.45">
      <c r="A12" s="30" t="s">
        <v>728</v>
      </c>
      <c r="B12" s="4">
        <v>15690.317035533983</v>
      </c>
      <c r="C12" s="4">
        <v>15690.317035533983</v>
      </c>
      <c r="D12" s="4">
        <v>15690.317035533983</v>
      </c>
      <c r="E12" s="4">
        <v>15690.317035533983</v>
      </c>
      <c r="F12" s="41">
        <v>103</v>
      </c>
      <c r="G12" s="41">
        <v>103</v>
      </c>
      <c r="H12" s="41">
        <v>103</v>
      </c>
      <c r="I12" s="41">
        <v>103</v>
      </c>
      <c r="J12" s="4">
        <v>15690.317035533983</v>
      </c>
      <c r="K12" s="41">
        <v>103</v>
      </c>
    </row>
    <row r="13" spans="1:11" x14ac:dyDescent="0.45">
      <c r="A13" s="30" t="s">
        <v>1436</v>
      </c>
      <c r="B13" s="4">
        <v>17412.531889145564</v>
      </c>
      <c r="C13" s="4">
        <v>17412.531889145564</v>
      </c>
      <c r="D13" s="4">
        <v>17412.531889145564</v>
      </c>
      <c r="E13" s="4">
        <v>17412.531889145564</v>
      </c>
      <c r="F13" s="41">
        <v>632</v>
      </c>
      <c r="G13" s="41">
        <v>632</v>
      </c>
      <c r="H13" s="41">
        <v>632</v>
      </c>
      <c r="I13" s="41">
        <v>632</v>
      </c>
      <c r="J13" s="4">
        <v>17412.531889145564</v>
      </c>
      <c r="K13" s="41">
        <v>632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2367-7A76-43A7-A52A-75098B598954}">
  <sheetPr codeName="Sheet10"/>
  <dimension ref="A1:F10"/>
  <sheetViews>
    <sheetView topLeftCell="A17" workbookViewId="0">
      <selection activeCell="D3" sqref="D3"/>
    </sheetView>
  </sheetViews>
  <sheetFormatPr defaultRowHeight="14.25" x14ac:dyDescent="0.45"/>
  <cols>
    <col min="1" max="1" width="16.53125" bestFit="1" customWidth="1"/>
    <col min="2" max="2" width="14.73046875" bestFit="1" customWidth="1"/>
    <col min="3" max="3" width="8.19921875" bestFit="1" customWidth="1"/>
    <col min="4" max="5" width="6.73046875" bestFit="1" customWidth="1"/>
    <col min="6" max="6" width="10.19921875" bestFit="1" customWidth="1"/>
  </cols>
  <sheetData>
    <row r="1" spans="1:6" x14ac:dyDescent="0.45">
      <c r="A1" s="29" t="s">
        <v>9</v>
      </c>
      <c r="B1" t="s" vm="1">
        <v>1439</v>
      </c>
    </row>
    <row r="3" spans="1:6" x14ac:dyDescent="0.45">
      <c r="A3" s="29" t="s">
        <v>1443</v>
      </c>
      <c r="B3" s="29" t="s">
        <v>1438</v>
      </c>
    </row>
    <row r="4" spans="1:6" x14ac:dyDescent="0.45">
      <c r="A4" s="29" t="s">
        <v>1435</v>
      </c>
      <c r="B4" t="s">
        <v>646</v>
      </c>
      <c r="C4" t="s">
        <v>648</v>
      </c>
      <c r="D4" t="s">
        <v>647</v>
      </c>
      <c r="E4" t="s">
        <v>649</v>
      </c>
      <c r="F4" t="s">
        <v>1436</v>
      </c>
    </row>
    <row r="5" spans="1:6" x14ac:dyDescent="0.45">
      <c r="A5" s="30" t="s">
        <v>711</v>
      </c>
      <c r="B5" s="4">
        <v>592902.7276000001</v>
      </c>
      <c r="C5" s="4">
        <v>592902.7276000001</v>
      </c>
      <c r="D5" s="4">
        <v>592902.7276000001</v>
      </c>
      <c r="E5" s="4">
        <v>592902.7276000001</v>
      </c>
      <c r="F5" s="4">
        <v>592902.7276000001</v>
      </c>
    </row>
    <row r="6" spans="1:6" x14ac:dyDescent="0.45">
      <c r="A6" s="30" t="s">
        <v>710</v>
      </c>
      <c r="B6" s="4">
        <v>592902.7276000001</v>
      </c>
      <c r="C6" s="4">
        <v>592902.7276000001</v>
      </c>
      <c r="D6" s="4">
        <v>592902.7276000001</v>
      </c>
      <c r="E6" s="4">
        <v>592902.7276000001</v>
      </c>
      <c r="F6" s="4">
        <v>592902.7276000001</v>
      </c>
    </row>
    <row r="7" spans="1:6" x14ac:dyDescent="0.45">
      <c r="A7" s="30" t="s">
        <v>709</v>
      </c>
      <c r="B7" s="4">
        <v>592902.7276000001</v>
      </c>
      <c r="C7" s="4">
        <v>592902.7276000001</v>
      </c>
      <c r="D7" s="4">
        <v>592902.7276000001</v>
      </c>
      <c r="E7" s="4">
        <v>592902.7276000001</v>
      </c>
      <c r="F7" s="4">
        <v>592902.7276000001</v>
      </c>
    </row>
    <row r="8" spans="1:6" x14ac:dyDescent="0.45">
      <c r="A8" s="30" t="s">
        <v>708</v>
      </c>
      <c r="B8" s="4">
        <v>592902.7276000001</v>
      </c>
      <c r="C8" s="4">
        <v>592902.7276000001</v>
      </c>
      <c r="D8" s="4">
        <v>592902.7276000001</v>
      </c>
      <c r="E8" s="4">
        <v>592902.7276000001</v>
      </c>
      <c r="F8" s="4">
        <v>592902.7276000001</v>
      </c>
    </row>
    <row r="9" spans="1:6" x14ac:dyDescent="0.45">
      <c r="A9" s="30" t="s">
        <v>707</v>
      </c>
      <c r="B9" s="4">
        <v>592902.7276000001</v>
      </c>
      <c r="C9" s="4">
        <v>592902.7276000001</v>
      </c>
      <c r="D9" s="4">
        <v>592902.7276000001</v>
      </c>
      <c r="E9" s="4">
        <v>592902.7276000001</v>
      </c>
      <c r="F9" s="4">
        <v>592902.7276000001</v>
      </c>
    </row>
    <row r="10" spans="1:6" x14ac:dyDescent="0.45">
      <c r="A10" s="30" t="s">
        <v>1436</v>
      </c>
      <c r="B10" s="4">
        <v>592902.7276000001</v>
      </c>
      <c r="C10" s="4">
        <v>592902.7276000001</v>
      </c>
      <c r="D10" s="4">
        <v>592902.7276000001</v>
      </c>
      <c r="E10" s="4">
        <v>592902.7276000001</v>
      </c>
      <c r="F10" s="4">
        <v>592902.7276000001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95D6-9FE8-4E07-801E-FE496856CE47}">
  <sheetPr codeName="Sheet1"/>
  <dimension ref="A1:E633"/>
  <sheetViews>
    <sheetView workbookViewId="0">
      <selection activeCell="G22" sqref="G22"/>
    </sheetView>
  </sheetViews>
  <sheetFormatPr defaultRowHeight="14.25" x14ac:dyDescent="0.45"/>
  <cols>
    <col min="1" max="1" width="12.06640625" style="4" customWidth="1"/>
    <col min="2" max="2" width="12.9296875" style="4" customWidth="1"/>
    <col min="3" max="3" width="15.796875" style="4" bestFit="1" customWidth="1"/>
    <col min="4" max="4" width="18.265625" style="4" bestFit="1" customWidth="1"/>
    <col min="5" max="5" width="14.86328125" style="4" bestFit="1" customWidth="1"/>
  </cols>
  <sheetData>
    <row r="1" spans="1:5" x14ac:dyDescent="0.45">
      <c r="A1" s="4" t="s">
        <v>1427</v>
      </c>
      <c r="B1" s="4" t="s">
        <v>1429</v>
      </c>
      <c r="C1" s="4" t="s">
        <v>1448</v>
      </c>
      <c r="D1" s="4" t="s">
        <v>1449</v>
      </c>
      <c r="E1" s="4" t="s">
        <v>1450</v>
      </c>
    </row>
    <row r="2" spans="1:5" x14ac:dyDescent="0.45">
      <c r="A2" s="4">
        <v>4866.3287999999993</v>
      </c>
      <c r="B2" s="4">
        <v>2353.1687999999995</v>
      </c>
      <c r="C2" s="4">
        <f>IF(A2*25%,B2*25%)</f>
        <v>588.29219999999987</v>
      </c>
      <c r="D2" s="4">
        <f>IF(A2*15%,B2*15%)</f>
        <v>352.9753199999999</v>
      </c>
      <c r="E2" s="4">
        <f>IF(A2*20%,B2*20%)</f>
        <v>470.63375999999994</v>
      </c>
    </row>
    <row r="3" spans="1:5" x14ac:dyDescent="0.45">
      <c r="A3" s="4">
        <v>17960.432489999999</v>
      </c>
      <c r="B3" s="4">
        <v>-15655.657510000005</v>
      </c>
      <c r="C3" s="4">
        <f t="shared" ref="C3:C66" si="0">IF(A3*25%,B3*25%)</f>
        <v>-3913.9143775000011</v>
      </c>
      <c r="D3" s="4">
        <f t="shared" ref="D3:D66" si="1">IF(A3*15%,B3*15%)</f>
        <v>-2348.3486265000006</v>
      </c>
      <c r="E3" s="4">
        <f t="shared" ref="E3:E66" si="2">IF(A3*20%,B3*20%)</f>
        <v>-3131.1315020000011</v>
      </c>
    </row>
    <row r="4" spans="1:5" x14ac:dyDescent="0.45">
      <c r="A4" s="4">
        <v>14912.039999999999</v>
      </c>
      <c r="B4" s="4">
        <v>-2617.08</v>
      </c>
      <c r="C4" s="4">
        <f t="shared" si="0"/>
        <v>-654.27</v>
      </c>
      <c r="D4" s="4">
        <f t="shared" si="1"/>
        <v>-392.56199999999995</v>
      </c>
      <c r="E4" s="4">
        <f t="shared" si="2"/>
        <v>-523.41600000000005</v>
      </c>
    </row>
    <row r="5" spans="1:5" x14ac:dyDescent="0.45">
      <c r="A5" s="4">
        <v>5225.2710400000005</v>
      </c>
      <c r="B5" s="4">
        <v>-493.1889599999995</v>
      </c>
      <c r="C5" s="4">
        <f t="shared" si="0"/>
        <v>-123.29723999999987</v>
      </c>
      <c r="D5" s="4">
        <f t="shared" si="1"/>
        <v>-73.978343999999922</v>
      </c>
      <c r="E5" s="4">
        <f t="shared" si="2"/>
        <v>-98.637791999999905</v>
      </c>
    </row>
    <row r="6" spans="1:5" x14ac:dyDescent="0.45">
      <c r="A6" s="4">
        <v>10957.9797</v>
      </c>
      <c r="B6" s="4">
        <v>1012.529700000001</v>
      </c>
      <c r="C6" s="4">
        <f t="shared" si="0"/>
        <v>253.13242500000024</v>
      </c>
      <c r="D6" s="4">
        <f t="shared" si="1"/>
        <v>151.87945500000015</v>
      </c>
      <c r="E6" s="4">
        <f t="shared" si="2"/>
        <v>202.50594000000021</v>
      </c>
    </row>
    <row r="7" spans="1:5" x14ac:dyDescent="0.45">
      <c r="A7" s="4">
        <v>4141.7599999999993</v>
      </c>
      <c r="B7" s="4">
        <v>1930.6699999999992</v>
      </c>
      <c r="C7" s="4">
        <f t="shared" si="0"/>
        <v>482.66749999999979</v>
      </c>
      <c r="D7" s="4">
        <f t="shared" si="1"/>
        <v>289.60049999999984</v>
      </c>
      <c r="E7" s="4">
        <f t="shared" si="2"/>
        <v>386.13399999999984</v>
      </c>
    </row>
    <row r="8" spans="1:5" x14ac:dyDescent="0.45">
      <c r="A8" s="4">
        <v>2886.4496399999998</v>
      </c>
      <c r="B8" s="4">
        <v>542.16963999999962</v>
      </c>
      <c r="C8" s="4">
        <f t="shared" si="0"/>
        <v>135.5424099999999</v>
      </c>
      <c r="D8" s="4">
        <f t="shared" si="1"/>
        <v>81.325445999999943</v>
      </c>
      <c r="E8" s="4">
        <f t="shared" si="2"/>
        <v>108.43392799999992</v>
      </c>
    </row>
    <row r="9" spans="1:5" x14ac:dyDescent="0.45">
      <c r="A9" s="4">
        <v>685.06776000000002</v>
      </c>
      <c r="B9" s="4">
        <v>174.22776000000005</v>
      </c>
      <c r="C9" s="4">
        <f t="shared" si="0"/>
        <v>43.556940000000012</v>
      </c>
      <c r="D9" s="4">
        <f t="shared" si="1"/>
        <v>26.134164000000006</v>
      </c>
      <c r="E9" s="4">
        <f t="shared" si="2"/>
        <v>34.845552000000012</v>
      </c>
    </row>
    <row r="10" spans="1:5" x14ac:dyDescent="0.45">
      <c r="A10" s="4">
        <v>14714.12934</v>
      </c>
      <c r="B10" s="4">
        <v>6942.0893400000004</v>
      </c>
      <c r="C10" s="4">
        <f t="shared" si="0"/>
        <v>1735.5223350000001</v>
      </c>
      <c r="D10" s="4">
        <f t="shared" si="1"/>
        <v>1041.3134010000001</v>
      </c>
      <c r="E10" s="4">
        <f t="shared" si="2"/>
        <v>1388.4178680000002</v>
      </c>
    </row>
    <row r="11" spans="1:5" x14ac:dyDescent="0.45">
      <c r="A11" s="4">
        <v>60928.502359999999</v>
      </c>
      <c r="B11" s="4">
        <v>19655.722359999992</v>
      </c>
      <c r="C11" s="4">
        <f t="shared" si="0"/>
        <v>4913.9305899999981</v>
      </c>
      <c r="D11" s="4">
        <f t="shared" si="1"/>
        <v>2948.3583539999986</v>
      </c>
      <c r="E11" s="4">
        <f t="shared" si="2"/>
        <v>3931.1444719999986</v>
      </c>
    </row>
    <row r="12" spans="1:5" x14ac:dyDescent="0.45">
      <c r="A12" s="4">
        <v>16006.14344</v>
      </c>
      <c r="B12" s="4">
        <v>1190.23344</v>
      </c>
      <c r="C12" s="4">
        <f t="shared" si="0"/>
        <v>297.55835999999999</v>
      </c>
      <c r="D12" s="4">
        <f t="shared" si="1"/>
        <v>178.53501599999998</v>
      </c>
      <c r="E12" s="4">
        <f t="shared" si="2"/>
        <v>238.04668800000002</v>
      </c>
    </row>
    <row r="13" spans="1:5" x14ac:dyDescent="0.45">
      <c r="A13" s="4">
        <v>10370.549999999999</v>
      </c>
      <c r="B13" s="4">
        <v>-7801.4500000000007</v>
      </c>
      <c r="C13" s="4">
        <f t="shared" si="0"/>
        <v>-1950.3625000000002</v>
      </c>
      <c r="D13" s="4">
        <f t="shared" si="1"/>
        <v>-1170.2175</v>
      </c>
      <c r="E13" s="4">
        <f t="shared" si="2"/>
        <v>-1560.2900000000002</v>
      </c>
    </row>
    <row r="14" spans="1:5" x14ac:dyDescent="0.45">
      <c r="A14" s="4">
        <v>4968.5039999999999</v>
      </c>
      <c r="B14" s="4">
        <v>1652.8040000000001</v>
      </c>
      <c r="C14" s="4">
        <f t="shared" si="0"/>
        <v>413.20100000000002</v>
      </c>
      <c r="D14" s="4">
        <f t="shared" si="1"/>
        <v>247.92060000000001</v>
      </c>
      <c r="E14" s="4">
        <f t="shared" si="2"/>
        <v>330.56080000000003</v>
      </c>
    </row>
    <row r="15" spans="1:5" x14ac:dyDescent="0.45">
      <c r="A15" s="4">
        <v>21585.15</v>
      </c>
      <c r="B15" s="4">
        <v>11932.200000000003</v>
      </c>
      <c r="C15" s="4">
        <f t="shared" si="0"/>
        <v>2983.0500000000006</v>
      </c>
      <c r="D15" s="4">
        <f t="shared" si="1"/>
        <v>1789.8300000000004</v>
      </c>
      <c r="E15" s="4">
        <f t="shared" si="2"/>
        <v>2386.4400000000005</v>
      </c>
    </row>
    <row r="16" spans="1:5" x14ac:dyDescent="0.45">
      <c r="A16" s="4">
        <v>7578.84</v>
      </c>
      <c r="B16" s="4">
        <v>-1788.2399999999998</v>
      </c>
      <c r="C16" s="4">
        <f t="shared" si="0"/>
        <v>-447.05999999999995</v>
      </c>
      <c r="D16" s="4">
        <f t="shared" si="1"/>
        <v>-268.23599999999993</v>
      </c>
      <c r="E16" s="4">
        <f t="shared" si="2"/>
        <v>-357.64799999999997</v>
      </c>
    </row>
    <row r="17" spans="1:5" x14ac:dyDescent="0.45">
      <c r="A17" s="4">
        <v>7090.5672000000004</v>
      </c>
      <c r="B17" s="4">
        <v>281.97720000000027</v>
      </c>
      <c r="C17" s="4">
        <f t="shared" si="0"/>
        <v>70.494300000000067</v>
      </c>
      <c r="D17" s="4">
        <f t="shared" si="1"/>
        <v>42.296580000000041</v>
      </c>
      <c r="E17" s="4">
        <f t="shared" si="2"/>
        <v>56.395440000000058</v>
      </c>
    </row>
    <row r="18" spans="1:5" x14ac:dyDescent="0.45">
      <c r="A18" s="4">
        <v>25948.414799999995</v>
      </c>
      <c r="B18" s="4">
        <v>998.17479999999341</v>
      </c>
      <c r="C18" s="4">
        <f t="shared" si="0"/>
        <v>249.54369999999835</v>
      </c>
      <c r="D18" s="4">
        <f t="shared" si="1"/>
        <v>149.72621999999902</v>
      </c>
      <c r="E18" s="4">
        <f t="shared" si="2"/>
        <v>199.6349599999987</v>
      </c>
    </row>
    <row r="19" spans="1:5" x14ac:dyDescent="0.45">
      <c r="A19" s="4">
        <v>35367.211040000002</v>
      </c>
      <c r="B19" s="4">
        <v>15758.091040000003</v>
      </c>
      <c r="C19" s="4">
        <f t="shared" si="0"/>
        <v>3939.5227600000007</v>
      </c>
      <c r="D19" s="4">
        <f t="shared" si="1"/>
        <v>2363.7136560000004</v>
      </c>
      <c r="E19" s="4">
        <f t="shared" si="2"/>
        <v>3151.6182080000008</v>
      </c>
    </row>
    <row r="20" spans="1:5" x14ac:dyDescent="0.45">
      <c r="A20" s="4">
        <v>38096.18406</v>
      </c>
      <c r="B20" s="4">
        <v>18869.124059999998</v>
      </c>
      <c r="C20" s="4">
        <f t="shared" si="0"/>
        <v>4717.2810149999996</v>
      </c>
      <c r="D20" s="4">
        <f t="shared" si="1"/>
        <v>2830.3686089999997</v>
      </c>
      <c r="E20" s="4">
        <f t="shared" si="2"/>
        <v>3773.8248119999998</v>
      </c>
    </row>
    <row r="21" spans="1:5" x14ac:dyDescent="0.45">
      <c r="A21" s="4">
        <v>39263.702919999996</v>
      </c>
      <c r="B21" s="4">
        <v>19975.662919999995</v>
      </c>
      <c r="C21" s="4">
        <f t="shared" si="0"/>
        <v>4993.9157299999988</v>
      </c>
      <c r="D21" s="4">
        <f t="shared" si="1"/>
        <v>2996.3494379999993</v>
      </c>
      <c r="E21" s="4">
        <f t="shared" si="2"/>
        <v>3995.132583999999</v>
      </c>
    </row>
    <row r="22" spans="1:5" x14ac:dyDescent="0.45">
      <c r="A22" s="4">
        <v>23782.310720000001</v>
      </c>
      <c r="B22" s="4">
        <v>13321.51072</v>
      </c>
      <c r="C22" s="4">
        <f t="shared" si="0"/>
        <v>3330.3776800000001</v>
      </c>
      <c r="D22" s="4">
        <f t="shared" si="1"/>
        <v>1998.2266079999999</v>
      </c>
      <c r="E22" s="4">
        <f t="shared" si="2"/>
        <v>2664.3021440000002</v>
      </c>
    </row>
    <row r="23" spans="1:5" x14ac:dyDescent="0.45">
      <c r="A23" s="4">
        <v>19903.585040000002</v>
      </c>
      <c r="B23" s="4">
        <v>9254.0650400000013</v>
      </c>
      <c r="C23" s="4">
        <f t="shared" si="0"/>
        <v>2313.5162600000003</v>
      </c>
      <c r="D23" s="4">
        <f t="shared" si="1"/>
        <v>1388.1097560000001</v>
      </c>
      <c r="E23" s="4">
        <f t="shared" si="2"/>
        <v>1850.8130080000003</v>
      </c>
    </row>
    <row r="24" spans="1:5" x14ac:dyDescent="0.45">
      <c r="A24" s="4">
        <v>10936.992</v>
      </c>
      <c r="B24" s="4">
        <v>3627.0920000000006</v>
      </c>
      <c r="C24" s="4">
        <f t="shared" si="0"/>
        <v>906.77300000000014</v>
      </c>
      <c r="D24" s="4">
        <f t="shared" si="1"/>
        <v>544.06380000000001</v>
      </c>
      <c r="E24" s="4">
        <f t="shared" si="2"/>
        <v>725.41840000000013</v>
      </c>
    </row>
    <row r="25" spans="1:5" x14ac:dyDescent="0.45">
      <c r="A25" s="4">
        <v>20225.2248</v>
      </c>
      <c r="B25" s="4">
        <v>10028.504800000001</v>
      </c>
      <c r="C25" s="4">
        <f t="shared" si="0"/>
        <v>2507.1262000000002</v>
      </c>
      <c r="D25" s="4">
        <f t="shared" si="1"/>
        <v>1504.2757200000001</v>
      </c>
      <c r="E25" s="4">
        <f t="shared" si="2"/>
        <v>2005.7009600000001</v>
      </c>
    </row>
    <row r="26" spans="1:5" x14ac:dyDescent="0.45">
      <c r="A26" s="4">
        <v>24894.430559999997</v>
      </c>
      <c r="B26" s="4">
        <v>13511.830559999999</v>
      </c>
      <c r="C26" s="4">
        <f t="shared" si="0"/>
        <v>3377.9576399999996</v>
      </c>
      <c r="D26" s="4">
        <f t="shared" si="1"/>
        <v>2026.7745839999998</v>
      </c>
      <c r="E26" s="4">
        <f t="shared" si="2"/>
        <v>2702.3661119999997</v>
      </c>
    </row>
    <row r="27" spans="1:5" x14ac:dyDescent="0.45">
      <c r="A27" s="4">
        <v>8596.2905599999995</v>
      </c>
      <c r="B27" s="4">
        <v>2628.8905599999998</v>
      </c>
      <c r="C27" s="4">
        <f t="shared" si="0"/>
        <v>657.22263999999996</v>
      </c>
      <c r="D27" s="4">
        <f t="shared" si="1"/>
        <v>394.33358399999997</v>
      </c>
      <c r="E27" s="4">
        <f t="shared" si="2"/>
        <v>525.77811199999996</v>
      </c>
    </row>
    <row r="28" spans="1:5" x14ac:dyDescent="0.45">
      <c r="A28" s="4">
        <v>1756.6999999999998</v>
      </c>
      <c r="B28" s="4">
        <v>580.29999999999973</v>
      </c>
      <c r="C28" s="4">
        <f t="shared" si="0"/>
        <v>145.07499999999993</v>
      </c>
      <c r="D28" s="4">
        <f t="shared" si="1"/>
        <v>87.044999999999959</v>
      </c>
      <c r="E28" s="4">
        <f t="shared" si="2"/>
        <v>116.05999999999995</v>
      </c>
    </row>
    <row r="29" spans="1:5" x14ac:dyDescent="0.45">
      <c r="A29" s="4">
        <v>3980.7075</v>
      </c>
      <c r="B29" s="4">
        <v>-1162.7325000000005</v>
      </c>
      <c r="C29" s="4">
        <f t="shared" si="0"/>
        <v>-290.68312500000013</v>
      </c>
      <c r="D29" s="4">
        <f t="shared" si="1"/>
        <v>-174.40987500000008</v>
      </c>
      <c r="E29" s="4">
        <f t="shared" si="2"/>
        <v>-232.54650000000012</v>
      </c>
    </row>
    <row r="30" spans="1:5" x14ac:dyDescent="0.45">
      <c r="A30" s="4">
        <v>3913.2000000000003</v>
      </c>
      <c r="B30" s="4">
        <v>2029.9500000000003</v>
      </c>
      <c r="C30" s="4">
        <f t="shared" si="0"/>
        <v>507.48750000000007</v>
      </c>
      <c r="D30" s="4">
        <f t="shared" si="1"/>
        <v>304.49250000000001</v>
      </c>
      <c r="E30" s="4">
        <f t="shared" si="2"/>
        <v>405.99000000000007</v>
      </c>
    </row>
    <row r="31" spans="1:5" x14ac:dyDescent="0.45">
      <c r="A31" s="4">
        <v>20084.133720000002</v>
      </c>
      <c r="B31" s="4">
        <v>9517.3537200000028</v>
      </c>
      <c r="C31" s="4">
        <f t="shared" si="0"/>
        <v>2379.3384300000007</v>
      </c>
      <c r="D31" s="4">
        <f t="shared" si="1"/>
        <v>1427.6030580000004</v>
      </c>
      <c r="E31" s="4">
        <f t="shared" si="2"/>
        <v>1903.4707440000006</v>
      </c>
    </row>
    <row r="32" spans="1:5" x14ac:dyDescent="0.45">
      <c r="A32" s="4">
        <v>9805.8573800000013</v>
      </c>
      <c r="B32" s="4">
        <v>1380.8273800000024</v>
      </c>
      <c r="C32" s="4">
        <f t="shared" si="0"/>
        <v>345.20684500000061</v>
      </c>
      <c r="D32" s="4">
        <f t="shared" si="1"/>
        <v>207.12410700000035</v>
      </c>
      <c r="E32" s="4">
        <f t="shared" si="2"/>
        <v>276.16547600000052</v>
      </c>
    </row>
    <row r="33" spans="1:5" x14ac:dyDescent="0.45">
      <c r="A33" s="4">
        <v>26150.364320000001</v>
      </c>
      <c r="B33" s="4">
        <v>6267.8043199999993</v>
      </c>
      <c r="C33" s="4">
        <f t="shared" si="0"/>
        <v>1566.9510799999998</v>
      </c>
      <c r="D33" s="4">
        <f t="shared" si="1"/>
        <v>940.1706479999998</v>
      </c>
      <c r="E33" s="4">
        <f t="shared" si="2"/>
        <v>1253.560864</v>
      </c>
    </row>
    <row r="34" spans="1:5" x14ac:dyDescent="0.45">
      <c r="A34" s="4">
        <v>9647.3852800000004</v>
      </c>
      <c r="B34" s="4">
        <v>3791.7852800000001</v>
      </c>
      <c r="C34" s="4">
        <f t="shared" si="0"/>
        <v>947.94632000000001</v>
      </c>
      <c r="D34" s="4">
        <f t="shared" si="1"/>
        <v>568.76779199999999</v>
      </c>
      <c r="E34" s="4">
        <f t="shared" si="2"/>
        <v>758.35705600000006</v>
      </c>
    </row>
    <row r="35" spans="1:5" x14ac:dyDescent="0.45">
      <c r="A35" s="4">
        <v>13218.5</v>
      </c>
      <c r="B35" s="4">
        <v>6765.2</v>
      </c>
      <c r="C35" s="4">
        <f t="shared" si="0"/>
        <v>1691.3</v>
      </c>
      <c r="D35" s="4">
        <f t="shared" si="1"/>
        <v>1014.78</v>
      </c>
      <c r="E35" s="4">
        <f t="shared" si="2"/>
        <v>1353.04</v>
      </c>
    </row>
    <row r="36" spans="1:5" x14ac:dyDescent="0.45">
      <c r="A36" s="4">
        <v>27331.829999999998</v>
      </c>
      <c r="B36" s="4">
        <v>14439.149999999998</v>
      </c>
      <c r="C36" s="4">
        <f t="shared" si="0"/>
        <v>3609.7874999999995</v>
      </c>
      <c r="D36" s="4">
        <f t="shared" si="1"/>
        <v>2165.8724999999995</v>
      </c>
      <c r="E36" s="4">
        <f t="shared" si="2"/>
        <v>2887.83</v>
      </c>
    </row>
    <row r="37" spans="1:5" x14ac:dyDescent="0.45">
      <c r="A37" s="4">
        <v>6631.6443100000006</v>
      </c>
      <c r="B37" s="4">
        <v>26.034310000000914</v>
      </c>
      <c r="C37" s="4">
        <f t="shared" si="0"/>
        <v>6.5085775000002286</v>
      </c>
      <c r="D37" s="4">
        <f t="shared" si="1"/>
        <v>3.9051465000001371</v>
      </c>
      <c r="E37" s="4">
        <f t="shared" si="2"/>
        <v>5.2068620000001831</v>
      </c>
    </row>
    <row r="38" spans="1:5" x14ac:dyDescent="0.45">
      <c r="A38" s="4">
        <v>18957.37689</v>
      </c>
      <c r="B38" s="4">
        <v>-289.30311000000074</v>
      </c>
      <c r="C38" s="4">
        <f t="shared" si="0"/>
        <v>-72.325777500000186</v>
      </c>
      <c r="D38" s="4">
        <f t="shared" si="1"/>
        <v>-43.395466500000111</v>
      </c>
      <c r="E38" s="4">
        <f t="shared" si="2"/>
        <v>-57.860622000000149</v>
      </c>
    </row>
    <row r="39" spans="1:5" x14ac:dyDescent="0.45">
      <c r="A39" s="4">
        <v>11995.153920000001</v>
      </c>
      <c r="B39" s="4">
        <v>5937.6339200000002</v>
      </c>
      <c r="C39" s="4">
        <f t="shared" si="0"/>
        <v>1484.4084800000001</v>
      </c>
      <c r="D39" s="4">
        <f t="shared" si="1"/>
        <v>890.64508799999999</v>
      </c>
      <c r="E39" s="4">
        <f t="shared" si="2"/>
        <v>1187.5267840000001</v>
      </c>
    </row>
    <row r="40" spans="1:5" x14ac:dyDescent="0.45">
      <c r="A40" s="4">
        <v>14968.239</v>
      </c>
      <c r="B40" s="4">
        <v>3718.9489999999987</v>
      </c>
      <c r="C40" s="4">
        <f t="shared" si="0"/>
        <v>929.73724999999968</v>
      </c>
      <c r="D40" s="4">
        <f t="shared" si="1"/>
        <v>557.84234999999978</v>
      </c>
      <c r="E40" s="4">
        <f t="shared" si="2"/>
        <v>743.78979999999979</v>
      </c>
    </row>
    <row r="41" spans="1:5" x14ac:dyDescent="0.45">
      <c r="A41" s="4">
        <v>3562.1983800000003</v>
      </c>
      <c r="B41" s="4">
        <v>736.28838000000042</v>
      </c>
      <c r="C41" s="4">
        <f t="shared" si="0"/>
        <v>184.0720950000001</v>
      </c>
      <c r="D41" s="4">
        <f t="shared" si="1"/>
        <v>110.44325700000006</v>
      </c>
      <c r="E41" s="4">
        <f t="shared" si="2"/>
        <v>147.25767600000009</v>
      </c>
    </row>
    <row r="42" spans="1:5" x14ac:dyDescent="0.45">
      <c r="A42" s="4">
        <v>41106.800970000004</v>
      </c>
      <c r="B42" s="4">
        <v>13458.530970000003</v>
      </c>
      <c r="C42" s="4">
        <f t="shared" si="0"/>
        <v>3364.6327425000009</v>
      </c>
      <c r="D42" s="4">
        <f t="shared" si="1"/>
        <v>2018.7796455000005</v>
      </c>
      <c r="E42" s="4">
        <f t="shared" si="2"/>
        <v>2691.7061940000008</v>
      </c>
    </row>
    <row r="43" spans="1:5" x14ac:dyDescent="0.45">
      <c r="A43" s="4">
        <v>10558.74</v>
      </c>
      <c r="B43" s="4">
        <v>3321.5399999999991</v>
      </c>
      <c r="C43" s="4">
        <f t="shared" si="0"/>
        <v>830.38499999999976</v>
      </c>
      <c r="D43" s="4">
        <f t="shared" si="1"/>
        <v>498.23099999999982</v>
      </c>
      <c r="E43" s="4">
        <f t="shared" si="2"/>
        <v>664.30799999999988</v>
      </c>
    </row>
    <row r="44" spans="1:5" x14ac:dyDescent="0.45">
      <c r="A44" s="4">
        <v>30596.565999999999</v>
      </c>
      <c r="B44" s="4">
        <v>11045.845999999998</v>
      </c>
      <c r="C44" s="4">
        <f t="shared" si="0"/>
        <v>2761.4614999999994</v>
      </c>
      <c r="D44" s="4">
        <f t="shared" si="1"/>
        <v>1656.8768999999995</v>
      </c>
      <c r="E44" s="4">
        <f t="shared" si="2"/>
        <v>2209.1691999999998</v>
      </c>
    </row>
    <row r="45" spans="1:5" x14ac:dyDescent="0.45">
      <c r="A45" s="4">
        <v>10666.229420000001</v>
      </c>
      <c r="B45" s="4">
        <v>5348.0594200000014</v>
      </c>
      <c r="C45" s="4">
        <f t="shared" si="0"/>
        <v>1337.0148550000004</v>
      </c>
      <c r="D45" s="4">
        <f t="shared" si="1"/>
        <v>802.20891300000017</v>
      </c>
      <c r="E45" s="4">
        <f t="shared" si="2"/>
        <v>1069.6118840000004</v>
      </c>
    </row>
    <row r="46" spans="1:5" x14ac:dyDescent="0.45">
      <c r="A46" s="4">
        <v>17930.494560000003</v>
      </c>
      <c r="B46" s="4">
        <v>3071.0345600000037</v>
      </c>
      <c r="C46" s="4">
        <f t="shared" si="0"/>
        <v>767.75864000000092</v>
      </c>
      <c r="D46" s="4">
        <f t="shared" si="1"/>
        <v>460.65518400000053</v>
      </c>
      <c r="E46" s="4">
        <f t="shared" si="2"/>
        <v>614.20691200000078</v>
      </c>
    </row>
    <row r="47" spans="1:5" x14ac:dyDescent="0.45">
      <c r="A47" s="4">
        <v>32506.559399999998</v>
      </c>
      <c r="B47" s="4">
        <v>9363.1594000000005</v>
      </c>
      <c r="C47" s="4">
        <f t="shared" si="0"/>
        <v>2340.7898500000001</v>
      </c>
      <c r="D47" s="4">
        <f t="shared" si="1"/>
        <v>1404.4739099999999</v>
      </c>
      <c r="E47" s="4">
        <f t="shared" si="2"/>
        <v>1872.6318800000001</v>
      </c>
    </row>
    <row r="48" spans="1:5" x14ac:dyDescent="0.45">
      <c r="A48" s="4">
        <v>7135.57</v>
      </c>
      <c r="B48" s="4">
        <v>2744.8199999999997</v>
      </c>
      <c r="C48" s="4">
        <f t="shared" si="0"/>
        <v>686.20499999999993</v>
      </c>
      <c r="D48" s="4">
        <f t="shared" si="1"/>
        <v>411.72299999999996</v>
      </c>
      <c r="E48" s="4">
        <f t="shared" si="2"/>
        <v>548.96399999999994</v>
      </c>
    </row>
    <row r="49" spans="1:5" x14ac:dyDescent="0.45">
      <c r="A49" s="4">
        <v>109244</v>
      </c>
      <c r="B49" s="4">
        <v>65188.659999999996</v>
      </c>
      <c r="C49" s="4">
        <f t="shared" si="0"/>
        <v>16297.164999999999</v>
      </c>
      <c r="D49" s="4">
        <f t="shared" si="1"/>
        <v>9778.2989999999991</v>
      </c>
      <c r="E49" s="4">
        <f t="shared" si="2"/>
        <v>13037.732</v>
      </c>
    </row>
    <row r="50" spans="1:5" x14ac:dyDescent="0.45">
      <c r="A50" s="4">
        <v>35621.302319999995</v>
      </c>
      <c r="B50" s="4">
        <v>14996.902319999994</v>
      </c>
      <c r="C50" s="4">
        <f t="shared" si="0"/>
        <v>3749.2255799999984</v>
      </c>
      <c r="D50" s="4">
        <f t="shared" si="1"/>
        <v>2249.535347999999</v>
      </c>
      <c r="E50" s="4">
        <f t="shared" si="2"/>
        <v>2999.3804639999989</v>
      </c>
    </row>
    <row r="51" spans="1:5" x14ac:dyDescent="0.45">
      <c r="A51" s="4">
        <v>34444.462359999998</v>
      </c>
      <c r="B51" s="4">
        <v>5766.142359999998</v>
      </c>
      <c r="C51" s="4">
        <f t="shared" si="0"/>
        <v>1441.5355899999995</v>
      </c>
      <c r="D51" s="4">
        <f t="shared" si="1"/>
        <v>864.92135399999972</v>
      </c>
      <c r="E51" s="4">
        <f t="shared" si="2"/>
        <v>1153.2284719999996</v>
      </c>
    </row>
    <row r="52" spans="1:5" x14ac:dyDescent="0.45">
      <c r="A52" s="4">
        <v>14894.903999999999</v>
      </c>
      <c r="B52" s="4">
        <v>3262.0239999999994</v>
      </c>
      <c r="C52" s="4">
        <f t="shared" si="0"/>
        <v>815.50599999999986</v>
      </c>
      <c r="D52" s="4">
        <f t="shared" si="1"/>
        <v>489.3035999999999</v>
      </c>
      <c r="E52" s="4">
        <f t="shared" si="2"/>
        <v>652.40479999999991</v>
      </c>
    </row>
    <row r="53" spans="1:5" x14ac:dyDescent="0.45">
      <c r="A53" s="4">
        <v>599.53200000000004</v>
      </c>
      <c r="B53" s="4">
        <v>16.012000000000057</v>
      </c>
      <c r="C53" s="4">
        <f t="shared" si="0"/>
        <v>4.0030000000000143</v>
      </c>
      <c r="D53" s="4">
        <f t="shared" si="1"/>
        <v>2.4018000000000086</v>
      </c>
      <c r="E53" s="4">
        <f t="shared" si="2"/>
        <v>3.2024000000000115</v>
      </c>
    </row>
    <row r="54" spans="1:5" x14ac:dyDescent="0.45">
      <c r="A54" s="4">
        <v>5785.8</v>
      </c>
      <c r="B54" s="4">
        <v>-2213.0999999999995</v>
      </c>
      <c r="C54" s="4">
        <f t="shared" si="0"/>
        <v>-553.27499999999986</v>
      </c>
      <c r="D54" s="4">
        <f t="shared" si="1"/>
        <v>-331.96499999999992</v>
      </c>
      <c r="E54" s="4">
        <f t="shared" si="2"/>
        <v>-442.61999999999989</v>
      </c>
    </row>
    <row r="55" spans="1:5" x14ac:dyDescent="0.45">
      <c r="A55" s="4">
        <v>2518.8755800000004</v>
      </c>
      <c r="B55" s="4">
        <v>-134.55441999999994</v>
      </c>
      <c r="C55" s="4">
        <f t="shared" si="0"/>
        <v>-33.638604999999984</v>
      </c>
      <c r="D55" s="4">
        <f t="shared" si="1"/>
        <v>-20.18316299999999</v>
      </c>
      <c r="E55" s="4">
        <f t="shared" si="2"/>
        <v>-26.910883999999989</v>
      </c>
    </row>
    <row r="56" spans="1:5" x14ac:dyDescent="0.45">
      <c r="A56" s="4">
        <v>215.19839999999996</v>
      </c>
      <c r="B56" s="4">
        <v>-51.321600000000018</v>
      </c>
      <c r="C56" s="4">
        <f t="shared" si="0"/>
        <v>-12.830400000000004</v>
      </c>
      <c r="D56" s="4">
        <f t="shared" si="1"/>
        <v>-7.698240000000002</v>
      </c>
      <c r="E56" s="4">
        <f t="shared" si="2"/>
        <v>-10.264320000000005</v>
      </c>
    </row>
    <row r="57" spans="1:5" x14ac:dyDescent="0.45">
      <c r="A57" s="4">
        <v>31680.795320000001</v>
      </c>
      <c r="B57" s="4">
        <v>-838.84467999999833</v>
      </c>
      <c r="C57" s="4">
        <f t="shared" si="0"/>
        <v>-209.71116999999958</v>
      </c>
      <c r="D57" s="4">
        <f t="shared" si="1"/>
        <v>-125.82670199999974</v>
      </c>
      <c r="E57" s="4">
        <f t="shared" si="2"/>
        <v>-167.76893599999968</v>
      </c>
    </row>
    <row r="58" spans="1:5" x14ac:dyDescent="0.45">
      <c r="A58" s="4">
        <v>29659.68995</v>
      </c>
      <c r="B58" s="4">
        <v>16958.649949999999</v>
      </c>
      <c r="C58" s="4">
        <f t="shared" si="0"/>
        <v>4239.6624874999998</v>
      </c>
      <c r="D58" s="4">
        <f t="shared" si="1"/>
        <v>2543.7974924999999</v>
      </c>
      <c r="E58" s="4">
        <f t="shared" si="2"/>
        <v>3391.7299899999998</v>
      </c>
    </row>
    <row r="59" spans="1:5" x14ac:dyDescent="0.45">
      <c r="A59" s="4">
        <v>4790.1068000000005</v>
      </c>
      <c r="B59" s="4">
        <v>2015.5468000000005</v>
      </c>
      <c r="C59" s="4">
        <f t="shared" si="0"/>
        <v>503.88670000000013</v>
      </c>
      <c r="D59" s="4">
        <f t="shared" si="1"/>
        <v>302.33202000000006</v>
      </c>
      <c r="E59" s="4">
        <f t="shared" si="2"/>
        <v>403.10936000000015</v>
      </c>
    </row>
    <row r="60" spans="1:5" x14ac:dyDescent="0.45">
      <c r="A60" s="4">
        <v>63247.8</v>
      </c>
      <c r="B60" s="4">
        <v>-5380.1999999999971</v>
      </c>
      <c r="C60" s="4">
        <f t="shared" si="0"/>
        <v>-1345.0499999999993</v>
      </c>
      <c r="D60" s="4">
        <f t="shared" si="1"/>
        <v>-807.02999999999952</v>
      </c>
      <c r="E60" s="4">
        <f t="shared" si="2"/>
        <v>-1076.0399999999995</v>
      </c>
    </row>
    <row r="61" spans="1:5" x14ac:dyDescent="0.45">
      <c r="A61" s="4">
        <v>4569.8508000000002</v>
      </c>
      <c r="B61" s="4">
        <v>339.45080000000053</v>
      </c>
      <c r="C61" s="4">
        <f t="shared" si="0"/>
        <v>84.862700000000132</v>
      </c>
      <c r="D61" s="4">
        <f t="shared" si="1"/>
        <v>50.917620000000078</v>
      </c>
      <c r="E61" s="4">
        <f t="shared" si="2"/>
        <v>67.890160000000108</v>
      </c>
    </row>
    <row r="62" spans="1:5" x14ac:dyDescent="0.45">
      <c r="A62" s="4">
        <v>33687.501800000005</v>
      </c>
      <c r="B62" s="4">
        <v>10156.301800000008</v>
      </c>
      <c r="C62" s="4">
        <f t="shared" si="0"/>
        <v>2539.0754500000021</v>
      </c>
      <c r="D62" s="4">
        <f t="shared" si="1"/>
        <v>1523.4452700000013</v>
      </c>
      <c r="E62" s="4">
        <f t="shared" si="2"/>
        <v>2031.2603600000018</v>
      </c>
    </row>
    <row r="63" spans="1:5" x14ac:dyDescent="0.45">
      <c r="A63" s="4">
        <v>27701.570400000001</v>
      </c>
      <c r="B63" s="4">
        <v>10059.770399999998</v>
      </c>
      <c r="C63" s="4">
        <f t="shared" si="0"/>
        <v>2514.9425999999994</v>
      </c>
      <c r="D63" s="4">
        <f t="shared" si="1"/>
        <v>1508.9655599999996</v>
      </c>
      <c r="E63" s="4">
        <f t="shared" si="2"/>
        <v>2011.9540799999995</v>
      </c>
    </row>
    <row r="64" spans="1:5" x14ac:dyDescent="0.45">
      <c r="A64" s="4">
        <v>10947.904</v>
      </c>
      <c r="B64" s="4">
        <v>4309.9539999999997</v>
      </c>
      <c r="C64" s="4">
        <f t="shared" si="0"/>
        <v>1077.4884999999999</v>
      </c>
      <c r="D64" s="4">
        <f t="shared" si="1"/>
        <v>646.49309999999991</v>
      </c>
      <c r="E64" s="4">
        <f t="shared" si="2"/>
        <v>861.99080000000004</v>
      </c>
    </row>
    <row r="65" spans="1:5" x14ac:dyDescent="0.45">
      <c r="A65" s="4">
        <v>72665.817450000002</v>
      </c>
      <c r="B65" s="4">
        <v>9753.2374500000078</v>
      </c>
      <c r="C65" s="4">
        <f t="shared" si="0"/>
        <v>2438.309362500002</v>
      </c>
      <c r="D65" s="4">
        <f t="shared" si="1"/>
        <v>1462.9856175000011</v>
      </c>
      <c r="E65" s="4">
        <f t="shared" si="2"/>
        <v>1950.6474900000017</v>
      </c>
    </row>
    <row r="66" spans="1:5" x14ac:dyDescent="0.45">
      <c r="A66" s="4">
        <v>26304.275999999998</v>
      </c>
      <c r="B66" s="4">
        <v>6364.275999999998</v>
      </c>
      <c r="C66" s="4">
        <f t="shared" si="0"/>
        <v>1591.0689999999995</v>
      </c>
      <c r="D66" s="4">
        <f t="shared" si="1"/>
        <v>954.64139999999963</v>
      </c>
      <c r="E66" s="4">
        <f t="shared" si="2"/>
        <v>1272.8551999999997</v>
      </c>
    </row>
    <row r="67" spans="1:5" x14ac:dyDescent="0.45">
      <c r="A67" s="4">
        <v>12153.267360000002</v>
      </c>
      <c r="B67" s="4">
        <v>-4787.1626399999986</v>
      </c>
      <c r="C67" s="4">
        <f t="shared" ref="C67:C130" si="3">IF(A67*25%,B67*25%)</f>
        <v>-1196.7906599999997</v>
      </c>
      <c r="D67" s="4">
        <f t="shared" ref="D67:D130" si="4">IF(A67*15%,B67*15%)</f>
        <v>-718.07439599999975</v>
      </c>
      <c r="E67" s="4">
        <f t="shared" ref="E67:E130" si="5">IF(A67*20%,B67*20%)</f>
        <v>-957.43252799999982</v>
      </c>
    </row>
    <row r="68" spans="1:5" x14ac:dyDescent="0.45">
      <c r="A68" s="4">
        <v>16013.681599999998</v>
      </c>
      <c r="B68" s="4">
        <v>-1301.0384000000031</v>
      </c>
      <c r="C68" s="4">
        <f t="shared" si="3"/>
        <v>-325.25960000000077</v>
      </c>
      <c r="D68" s="4">
        <f t="shared" si="4"/>
        <v>-195.15576000000047</v>
      </c>
      <c r="E68" s="4">
        <f t="shared" si="5"/>
        <v>-260.20768000000061</v>
      </c>
    </row>
    <row r="69" spans="1:5" x14ac:dyDescent="0.45">
      <c r="A69" s="4">
        <v>14287.896349999999</v>
      </c>
      <c r="B69" s="4">
        <v>5527.4563499999986</v>
      </c>
      <c r="C69" s="4">
        <f t="shared" si="3"/>
        <v>1381.8640874999996</v>
      </c>
      <c r="D69" s="4">
        <f t="shared" si="4"/>
        <v>829.11845249999976</v>
      </c>
      <c r="E69" s="4">
        <f t="shared" si="5"/>
        <v>1105.4912699999998</v>
      </c>
    </row>
    <row r="70" spans="1:5" x14ac:dyDescent="0.45">
      <c r="A70" s="4">
        <v>8671.7354400000004</v>
      </c>
      <c r="B70" s="4">
        <v>-231.24455999999918</v>
      </c>
      <c r="C70" s="4">
        <f t="shared" si="3"/>
        <v>-57.811139999999796</v>
      </c>
      <c r="D70" s="4">
        <f t="shared" si="4"/>
        <v>-34.686683999999879</v>
      </c>
      <c r="E70" s="4">
        <f t="shared" si="5"/>
        <v>-46.248911999999841</v>
      </c>
    </row>
    <row r="71" spans="1:5" x14ac:dyDescent="0.45">
      <c r="A71" s="4">
        <v>8930.7124999999996</v>
      </c>
      <c r="B71" s="4">
        <v>4519.0624999999991</v>
      </c>
      <c r="C71" s="4">
        <f t="shared" si="3"/>
        <v>1129.7656249999998</v>
      </c>
      <c r="D71" s="4">
        <f t="shared" si="4"/>
        <v>677.85937499999989</v>
      </c>
      <c r="E71" s="4">
        <f t="shared" si="5"/>
        <v>903.81249999999989</v>
      </c>
    </row>
    <row r="72" spans="1:5" x14ac:dyDescent="0.45">
      <c r="A72" s="4">
        <v>10647.727199999999</v>
      </c>
      <c r="B72" s="4">
        <v>2452.0571999999993</v>
      </c>
      <c r="C72" s="4">
        <f t="shared" si="3"/>
        <v>613.01429999999982</v>
      </c>
      <c r="D72" s="4">
        <f t="shared" si="4"/>
        <v>367.80857999999989</v>
      </c>
      <c r="E72" s="4">
        <f t="shared" si="5"/>
        <v>490.41143999999986</v>
      </c>
    </row>
    <row r="73" spans="1:5" x14ac:dyDescent="0.45">
      <c r="A73" s="4">
        <v>6393.0952799999995</v>
      </c>
      <c r="B73" s="4">
        <v>3222.8152799999998</v>
      </c>
      <c r="C73" s="4">
        <f t="shared" si="3"/>
        <v>805.70381999999995</v>
      </c>
      <c r="D73" s="4">
        <f t="shared" si="4"/>
        <v>483.42229199999997</v>
      </c>
      <c r="E73" s="4">
        <f t="shared" si="5"/>
        <v>644.56305599999996</v>
      </c>
    </row>
    <row r="74" spans="1:5" x14ac:dyDescent="0.45">
      <c r="A74" s="4">
        <v>20171.63305</v>
      </c>
      <c r="B74" s="4">
        <v>-3229.0369499999979</v>
      </c>
      <c r="C74" s="4">
        <f t="shared" si="3"/>
        <v>-807.25923749999947</v>
      </c>
      <c r="D74" s="4">
        <f t="shared" si="4"/>
        <v>-484.35554249999967</v>
      </c>
      <c r="E74" s="4">
        <f t="shared" si="5"/>
        <v>-645.8073899999996</v>
      </c>
    </row>
    <row r="75" spans="1:5" x14ac:dyDescent="0.45">
      <c r="A75" s="4">
        <v>9373.460219999999</v>
      </c>
      <c r="B75" s="4">
        <v>-3542.4397800000006</v>
      </c>
      <c r="C75" s="4">
        <f t="shared" si="3"/>
        <v>-885.60994500000015</v>
      </c>
      <c r="D75" s="4">
        <f t="shared" si="4"/>
        <v>-531.36596700000007</v>
      </c>
      <c r="E75" s="4">
        <f t="shared" si="5"/>
        <v>-708.48795600000017</v>
      </c>
    </row>
    <row r="76" spans="1:5" x14ac:dyDescent="0.45">
      <c r="A76" s="4">
        <v>4427.9172000000008</v>
      </c>
      <c r="B76" s="4">
        <v>-161.48279999999886</v>
      </c>
      <c r="C76" s="4">
        <f t="shared" si="3"/>
        <v>-40.370699999999715</v>
      </c>
      <c r="D76" s="4">
        <f t="shared" si="4"/>
        <v>-24.222419999999829</v>
      </c>
      <c r="E76" s="4">
        <f t="shared" si="5"/>
        <v>-32.296559999999772</v>
      </c>
    </row>
    <row r="77" spans="1:5" x14ac:dyDescent="0.45">
      <c r="A77" s="4">
        <v>6874.4828600000001</v>
      </c>
      <c r="B77" s="4">
        <v>1095.0028600000005</v>
      </c>
      <c r="C77" s="4">
        <f t="shared" si="3"/>
        <v>273.75071500000013</v>
      </c>
      <c r="D77" s="4">
        <f t="shared" si="4"/>
        <v>164.25042900000008</v>
      </c>
      <c r="E77" s="4">
        <f t="shared" si="5"/>
        <v>219.00057200000012</v>
      </c>
    </row>
    <row r="78" spans="1:5" x14ac:dyDescent="0.45">
      <c r="A78" s="4">
        <v>35396.277799999996</v>
      </c>
      <c r="B78" s="4">
        <v>17265.827799999995</v>
      </c>
      <c r="C78" s="4">
        <f t="shared" si="3"/>
        <v>4316.4569499999989</v>
      </c>
      <c r="D78" s="4">
        <f t="shared" si="4"/>
        <v>2589.8741699999991</v>
      </c>
      <c r="E78" s="4">
        <f t="shared" si="5"/>
        <v>3453.1655599999995</v>
      </c>
    </row>
    <row r="79" spans="1:5" x14ac:dyDescent="0.45">
      <c r="A79" s="4">
        <v>33062.236480000007</v>
      </c>
      <c r="B79" s="4">
        <v>14141.576480000007</v>
      </c>
      <c r="C79" s="4">
        <f t="shared" si="3"/>
        <v>3535.3941200000017</v>
      </c>
      <c r="D79" s="4">
        <f t="shared" si="4"/>
        <v>2121.236472000001</v>
      </c>
      <c r="E79" s="4">
        <f t="shared" si="5"/>
        <v>2828.3152960000016</v>
      </c>
    </row>
    <row r="80" spans="1:5" x14ac:dyDescent="0.45">
      <c r="A80" s="4">
        <v>10455.7932</v>
      </c>
      <c r="B80" s="4">
        <v>3308.5931999999993</v>
      </c>
      <c r="C80" s="4">
        <f t="shared" si="3"/>
        <v>827.14829999999984</v>
      </c>
      <c r="D80" s="4">
        <f t="shared" si="4"/>
        <v>496.28897999999987</v>
      </c>
      <c r="E80" s="4">
        <f t="shared" si="5"/>
        <v>661.71863999999994</v>
      </c>
    </row>
    <row r="81" spans="1:5" x14ac:dyDescent="0.45">
      <c r="A81" s="4">
        <v>4877.1379800000004</v>
      </c>
      <c r="B81" s="4">
        <v>1509.0979800000005</v>
      </c>
      <c r="C81" s="4">
        <f t="shared" si="3"/>
        <v>377.27449500000012</v>
      </c>
      <c r="D81" s="4">
        <f t="shared" si="4"/>
        <v>226.36469700000006</v>
      </c>
      <c r="E81" s="4">
        <f t="shared" si="5"/>
        <v>301.8195960000001</v>
      </c>
    </row>
    <row r="82" spans="1:5" x14ac:dyDescent="0.45">
      <c r="A82" s="4">
        <v>60292.805299999993</v>
      </c>
      <c r="B82" s="4">
        <v>23631.505299999997</v>
      </c>
      <c r="C82" s="4">
        <f t="shared" si="3"/>
        <v>5907.8763249999993</v>
      </c>
      <c r="D82" s="4">
        <f t="shared" si="4"/>
        <v>3544.7257949999994</v>
      </c>
      <c r="E82" s="4">
        <f t="shared" si="5"/>
        <v>4726.3010599999998</v>
      </c>
    </row>
    <row r="83" spans="1:5" x14ac:dyDescent="0.45">
      <c r="A83" s="4">
        <v>18258.868320000001</v>
      </c>
      <c r="B83" s="4">
        <v>-684.33167999999932</v>
      </c>
      <c r="C83" s="4">
        <f t="shared" si="3"/>
        <v>-171.08291999999983</v>
      </c>
      <c r="D83" s="4">
        <f t="shared" si="4"/>
        <v>-102.64975199999989</v>
      </c>
      <c r="E83" s="4">
        <f t="shared" si="5"/>
        <v>-136.86633599999988</v>
      </c>
    </row>
    <row r="84" spans="1:5" x14ac:dyDescent="0.45">
      <c r="A84" s="4">
        <v>5331.6696000000002</v>
      </c>
      <c r="B84" s="4">
        <v>2775.8196000000003</v>
      </c>
      <c r="C84" s="4">
        <f t="shared" si="3"/>
        <v>693.95490000000007</v>
      </c>
      <c r="D84" s="4">
        <f t="shared" si="4"/>
        <v>416.37294000000003</v>
      </c>
      <c r="E84" s="4">
        <f t="shared" si="5"/>
        <v>555.16392000000008</v>
      </c>
    </row>
    <row r="85" spans="1:5" x14ac:dyDescent="0.45">
      <c r="A85" s="4">
        <v>524.81174999999996</v>
      </c>
      <c r="B85" s="4">
        <v>176.21174999999999</v>
      </c>
      <c r="C85" s="4">
        <f t="shared" si="3"/>
        <v>44.052937499999999</v>
      </c>
      <c r="D85" s="4">
        <f t="shared" si="4"/>
        <v>26.431762499999998</v>
      </c>
      <c r="E85" s="4">
        <f t="shared" si="5"/>
        <v>35.242350000000002</v>
      </c>
    </row>
    <row r="86" spans="1:5" x14ac:dyDescent="0.45">
      <c r="A86" s="4">
        <v>21062.61248</v>
      </c>
      <c r="B86" s="4">
        <v>2587.1424799999986</v>
      </c>
      <c r="C86" s="4">
        <f t="shared" si="3"/>
        <v>646.78561999999965</v>
      </c>
      <c r="D86" s="4">
        <f t="shared" si="4"/>
        <v>388.07137199999977</v>
      </c>
      <c r="E86" s="4">
        <f t="shared" si="5"/>
        <v>517.42849599999977</v>
      </c>
    </row>
    <row r="87" spans="1:5" x14ac:dyDescent="0.45">
      <c r="A87" s="4">
        <v>13146.470699999998</v>
      </c>
      <c r="B87" s="4">
        <v>98.49069999999665</v>
      </c>
      <c r="C87" s="4">
        <f t="shared" si="3"/>
        <v>24.622674999999163</v>
      </c>
      <c r="D87" s="4">
        <f t="shared" si="4"/>
        <v>14.773604999999497</v>
      </c>
      <c r="E87" s="4">
        <f t="shared" si="5"/>
        <v>19.698139999999331</v>
      </c>
    </row>
    <row r="88" spans="1:5" x14ac:dyDescent="0.45">
      <c r="A88" s="4">
        <v>14197.064400000001</v>
      </c>
      <c r="B88" s="4">
        <v>532.26440000000184</v>
      </c>
      <c r="C88" s="4">
        <f t="shared" si="3"/>
        <v>133.06610000000046</v>
      </c>
      <c r="D88" s="4">
        <f t="shared" si="4"/>
        <v>79.839660000000279</v>
      </c>
      <c r="E88" s="4">
        <f t="shared" si="5"/>
        <v>106.45288000000038</v>
      </c>
    </row>
    <row r="89" spans="1:5" x14ac:dyDescent="0.45">
      <c r="A89" s="4">
        <v>1654.8966000000003</v>
      </c>
      <c r="B89" s="4">
        <v>-149.63339999999971</v>
      </c>
      <c r="C89" s="4">
        <f t="shared" si="3"/>
        <v>-37.408349999999928</v>
      </c>
      <c r="D89" s="4">
        <f t="shared" si="4"/>
        <v>-22.445009999999957</v>
      </c>
      <c r="E89" s="4">
        <f t="shared" si="5"/>
        <v>-29.926679999999944</v>
      </c>
    </row>
    <row r="90" spans="1:5" x14ac:dyDescent="0.45">
      <c r="A90" s="4">
        <v>11842.8464</v>
      </c>
      <c r="B90" s="4">
        <v>6082.1463999999996</v>
      </c>
      <c r="C90" s="4">
        <f t="shared" si="3"/>
        <v>1520.5365999999999</v>
      </c>
      <c r="D90" s="4">
        <f t="shared" si="4"/>
        <v>912.32195999999988</v>
      </c>
      <c r="E90" s="4">
        <f t="shared" si="5"/>
        <v>1216.4292800000001</v>
      </c>
    </row>
    <row r="91" spans="1:5" x14ac:dyDescent="0.45">
      <c r="A91" s="4">
        <v>624.43503999999996</v>
      </c>
      <c r="B91" s="4">
        <v>179.23503999999997</v>
      </c>
      <c r="C91" s="4">
        <f t="shared" si="3"/>
        <v>44.808759999999992</v>
      </c>
      <c r="D91" s="4">
        <f t="shared" si="4"/>
        <v>26.885255999999995</v>
      </c>
      <c r="E91" s="4">
        <f t="shared" si="5"/>
        <v>35.847007999999995</v>
      </c>
    </row>
    <row r="92" spans="1:5" x14ac:dyDescent="0.45">
      <c r="A92" s="4">
        <v>8324.8326000000015</v>
      </c>
      <c r="B92" s="4">
        <v>3486.5026000000016</v>
      </c>
      <c r="C92" s="4">
        <f t="shared" si="3"/>
        <v>871.62565000000041</v>
      </c>
      <c r="D92" s="4">
        <f t="shared" si="4"/>
        <v>522.97539000000017</v>
      </c>
      <c r="E92" s="4">
        <f t="shared" si="5"/>
        <v>697.30052000000035</v>
      </c>
    </row>
    <row r="93" spans="1:5" x14ac:dyDescent="0.45">
      <c r="A93" s="4">
        <v>19510.808000000001</v>
      </c>
      <c r="B93" s="4">
        <v>6327.5579999999991</v>
      </c>
      <c r="C93" s="4">
        <f t="shared" si="3"/>
        <v>1581.8894999999998</v>
      </c>
      <c r="D93" s="4">
        <f t="shared" si="4"/>
        <v>949.13369999999986</v>
      </c>
      <c r="E93" s="4">
        <f t="shared" si="5"/>
        <v>1265.5115999999998</v>
      </c>
    </row>
    <row r="94" spans="1:5" x14ac:dyDescent="0.45">
      <c r="A94" s="4">
        <v>10161.46624</v>
      </c>
      <c r="B94" s="4">
        <v>3729.3862399999998</v>
      </c>
      <c r="C94" s="4">
        <f t="shared" si="3"/>
        <v>932.34655999999995</v>
      </c>
      <c r="D94" s="4">
        <f t="shared" si="4"/>
        <v>559.40793599999995</v>
      </c>
      <c r="E94" s="4">
        <f t="shared" si="5"/>
        <v>745.87724800000001</v>
      </c>
    </row>
    <row r="95" spans="1:5" x14ac:dyDescent="0.45">
      <c r="A95" s="4">
        <v>20079.343620000003</v>
      </c>
      <c r="B95" s="4">
        <v>10601.273620000004</v>
      </c>
      <c r="C95" s="4">
        <f t="shared" si="3"/>
        <v>2650.3184050000009</v>
      </c>
      <c r="D95" s="4">
        <f t="shared" si="4"/>
        <v>1590.1910430000005</v>
      </c>
      <c r="E95" s="4">
        <f t="shared" si="5"/>
        <v>2120.2547240000008</v>
      </c>
    </row>
    <row r="96" spans="1:5" x14ac:dyDescent="0.45">
      <c r="A96" s="4">
        <v>5487.6023999999998</v>
      </c>
      <c r="B96" s="4">
        <v>-569.27760000000035</v>
      </c>
      <c r="C96" s="4">
        <f t="shared" si="3"/>
        <v>-142.31940000000009</v>
      </c>
      <c r="D96" s="4">
        <f t="shared" si="4"/>
        <v>-85.391640000000052</v>
      </c>
      <c r="E96" s="4">
        <f t="shared" si="5"/>
        <v>-113.85552000000007</v>
      </c>
    </row>
    <row r="97" spans="1:5" x14ac:dyDescent="0.45">
      <c r="A97" s="4">
        <v>43209.006119999991</v>
      </c>
      <c r="B97" s="4">
        <v>23682.78611999999</v>
      </c>
      <c r="C97" s="4">
        <f t="shared" si="3"/>
        <v>5920.6965299999974</v>
      </c>
      <c r="D97" s="4">
        <f t="shared" si="4"/>
        <v>3552.4179179999983</v>
      </c>
      <c r="E97" s="4">
        <f t="shared" si="5"/>
        <v>4736.5572239999983</v>
      </c>
    </row>
    <row r="98" spans="1:5" x14ac:dyDescent="0.45">
      <c r="A98" s="4">
        <v>147.00756000000001</v>
      </c>
      <c r="B98" s="4">
        <v>0.36755999999999744</v>
      </c>
      <c r="C98" s="4">
        <f t="shared" si="3"/>
        <v>9.1889999999999361E-2</v>
      </c>
      <c r="D98" s="4">
        <f t="shared" si="4"/>
        <v>5.5133999999999614E-2</v>
      </c>
      <c r="E98" s="4">
        <f t="shared" si="5"/>
        <v>7.3511999999999494E-2</v>
      </c>
    </row>
    <row r="99" spans="1:5" x14ac:dyDescent="0.45">
      <c r="A99" s="4">
        <v>34139.159999999996</v>
      </c>
      <c r="B99" s="4">
        <v>12051.719999999998</v>
      </c>
      <c r="C99" s="4">
        <f t="shared" si="3"/>
        <v>3012.9299999999994</v>
      </c>
      <c r="D99" s="4">
        <f t="shared" si="4"/>
        <v>1807.7579999999996</v>
      </c>
      <c r="E99" s="4">
        <f t="shared" si="5"/>
        <v>2410.3439999999996</v>
      </c>
    </row>
    <row r="100" spans="1:5" x14ac:dyDescent="0.45">
      <c r="A100" s="4">
        <v>5328.4890400000004</v>
      </c>
      <c r="B100" s="4">
        <v>-2333.9909600000001</v>
      </c>
      <c r="C100" s="4">
        <f t="shared" si="3"/>
        <v>-583.49774000000002</v>
      </c>
      <c r="D100" s="4">
        <f t="shared" si="4"/>
        <v>-350.09864399999998</v>
      </c>
      <c r="E100" s="4">
        <f t="shared" si="5"/>
        <v>-466.79819200000003</v>
      </c>
    </row>
    <row r="101" spans="1:5" x14ac:dyDescent="0.45">
      <c r="A101" s="4">
        <v>25502.910479999999</v>
      </c>
      <c r="B101" s="4">
        <v>3888.8704799999978</v>
      </c>
      <c r="C101" s="4">
        <f t="shared" si="3"/>
        <v>972.21761999999944</v>
      </c>
      <c r="D101" s="4">
        <f t="shared" si="4"/>
        <v>583.33057199999962</v>
      </c>
      <c r="E101" s="4">
        <f t="shared" si="5"/>
        <v>777.77409599999964</v>
      </c>
    </row>
    <row r="102" spans="1:5" x14ac:dyDescent="0.45">
      <c r="A102" s="4">
        <v>52780.07</v>
      </c>
      <c r="B102" s="4">
        <v>31475.329999999998</v>
      </c>
      <c r="C102" s="4">
        <f t="shared" si="3"/>
        <v>7868.8324999999995</v>
      </c>
      <c r="D102" s="4">
        <f t="shared" si="4"/>
        <v>4721.2994999999992</v>
      </c>
      <c r="E102" s="4">
        <f t="shared" si="5"/>
        <v>6295.0659999999998</v>
      </c>
    </row>
    <row r="103" spans="1:5" x14ac:dyDescent="0.45">
      <c r="A103" s="4">
        <v>6324.5775999999996</v>
      </c>
      <c r="B103" s="4">
        <v>-574.62240000000111</v>
      </c>
      <c r="C103" s="4">
        <f t="shared" si="3"/>
        <v>-143.65560000000028</v>
      </c>
      <c r="D103" s="4">
        <f t="shared" si="4"/>
        <v>-86.193360000000169</v>
      </c>
      <c r="E103" s="4">
        <f t="shared" si="5"/>
        <v>-114.92448000000023</v>
      </c>
    </row>
    <row r="104" spans="1:5" x14ac:dyDescent="0.45">
      <c r="A104" s="4">
        <v>13669.81</v>
      </c>
      <c r="B104" s="4">
        <v>7635.2499999999991</v>
      </c>
      <c r="C104" s="4">
        <f t="shared" si="3"/>
        <v>1908.8124999999998</v>
      </c>
      <c r="D104" s="4">
        <f t="shared" si="4"/>
        <v>1145.2874999999999</v>
      </c>
      <c r="E104" s="4">
        <f t="shared" si="5"/>
        <v>1527.05</v>
      </c>
    </row>
    <row r="105" spans="1:5" x14ac:dyDescent="0.45">
      <c r="A105" s="4">
        <v>5960.3340000000007</v>
      </c>
      <c r="B105" s="4">
        <v>2749.4340000000007</v>
      </c>
      <c r="C105" s="4">
        <f t="shared" si="3"/>
        <v>687.35850000000016</v>
      </c>
      <c r="D105" s="4">
        <f t="shared" si="4"/>
        <v>412.41510000000011</v>
      </c>
      <c r="E105" s="4">
        <f t="shared" si="5"/>
        <v>549.88680000000011</v>
      </c>
    </row>
    <row r="106" spans="1:5" x14ac:dyDescent="0.45">
      <c r="A106" s="4">
        <v>12335.654849999999</v>
      </c>
      <c r="B106" s="4">
        <v>5307.8548499999997</v>
      </c>
      <c r="C106" s="4">
        <f t="shared" si="3"/>
        <v>1326.9637124999999</v>
      </c>
      <c r="D106" s="4">
        <f t="shared" si="4"/>
        <v>796.17822749999993</v>
      </c>
      <c r="E106" s="4">
        <f t="shared" si="5"/>
        <v>1061.57097</v>
      </c>
    </row>
    <row r="107" spans="1:5" x14ac:dyDescent="0.45">
      <c r="A107" s="4">
        <v>12080.215199999999</v>
      </c>
      <c r="B107" s="4">
        <v>-1809.9048000000003</v>
      </c>
      <c r="C107" s="4">
        <f t="shared" si="3"/>
        <v>-452.47620000000006</v>
      </c>
      <c r="D107" s="4">
        <f t="shared" si="4"/>
        <v>-271.48572000000001</v>
      </c>
      <c r="E107" s="4">
        <f t="shared" si="5"/>
        <v>-361.9809600000001</v>
      </c>
    </row>
    <row r="108" spans="1:5" x14ac:dyDescent="0.45">
      <c r="A108" s="4">
        <v>518.65436999999997</v>
      </c>
      <c r="B108" s="4">
        <v>17.504369999999994</v>
      </c>
      <c r="C108" s="4">
        <f t="shared" si="3"/>
        <v>4.3760924999999986</v>
      </c>
      <c r="D108" s="4">
        <f t="shared" si="4"/>
        <v>2.6256554999999993</v>
      </c>
      <c r="E108" s="4">
        <f t="shared" si="5"/>
        <v>3.5008739999999992</v>
      </c>
    </row>
    <row r="109" spans="1:5" x14ac:dyDescent="0.45">
      <c r="A109" s="4">
        <v>23687.524440000001</v>
      </c>
      <c r="B109" s="4">
        <v>10021.924440000003</v>
      </c>
      <c r="C109" s="4">
        <f t="shared" si="3"/>
        <v>2505.4811100000006</v>
      </c>
      <c r="D109" s="4">
        <f t="shared" si="4"/>
        <v>1503.2886660000004</v>
      </c>
      <c r="E109" s="4">
        <f t="shared" si="5"/>
        <v>2004.3848880000005</v>
      </c>
    </row>
    <row r="110" spans="1:5" x14ac:dyDescent="0.45">
      <c r="A110" s="4">
        <v>1660.3999999999999</v>
      </c>
      <c r="B110" s="4">
        <v>838.99999999999989</v>
      </c>
      <c r="C110" s="4">
        <f t="shared" si="3"/>
        <v>209.74999999999997</v>
      </c>
      <c r="D110" s="4">
        <f t="shared" si="4"/>
        <v>125.84999999999998</v>
      </c>
      <c r="E110" s="4">
        <f t="shared" si="5"/>
        <v>167.79999999999998</v>
      </c>
    </row>
    <row r="111" spans="1:5" x14ac:dyDescent="0.45">
      <c r="A111" s="4">
        <v>549.80010000000004</v>
      </c>
      <c r="B111" s="4">
        <v>-36.079899999999952</v>
      </c>
      <c r="C111" s="4">
        <f t="shared" si="3"/>
        <v>-9.0199749999999881</v>
      </c>
      <c r="D111" s="4">
        <f t="shared" si="4"/>
        <v>-5.4119849999999925</v>
      </c>
      <c r="E111" s="4">
        <f t="shared" si="5"/>
        <v>-7.2159799999999912</v>
      </c>
    </row>
    <row r="112" spans="1:5" x14ac:dyDescent="0.45">
      <c r="A112" s="4">
        <v>27676.35</v>
      </c>
      <c r="B112" s="4">
        <v>12820.409999999998</v>
      </c>
      <c r="C112" s="4">
        <f t="shared" si="3"/>
        <v>3205.1024999999995</v>
      </c>
      <c r="D112" s="4">
        <f t="shared" si="4"/>
        <v>1923.0614999999996</v>
      </c>
      <c r="E112" s="4">
        <f t="shared" si="5"/>
        <v>2564.0819999999999</v>
      </c>
    </row>
    <row r="113" spans="1:5" x14ac:dyDescent="0.45">
      <c r="A113" s="4">
        <v>30151.675319999998</v>
      </c>
      <c r="B113" s="4">
        <v>9970.4653199999957</v>
      </c>
      <c r="C113" s="4">
        <f t="shared" si="3"/>
        <v>2492.6163299999989</v>
      </c>
      <c r="D113" s="4">
        <f t="shared" si="4"/>
        <v>1495.5697979999993</v>
      </c>
      <c r="E113" s="4">
        <f t="shared" si="5"/>
        <v>1994.0930639999992</v>
      </c>
    </row>
    <row r="114" spans="1:5" x14ac:dyDescent="0.45">
      <c r="A114" s="4">
        <v>34.689059999999998</v>
      </c>
      <c r="B114" s="4">
        <v>-13.550940000000004</v>
      </c>
      <c r="C114" s="4">
        <f t="shared" si="3"/>
        <v>-3.3877350000000011</v>
      </c>
      <c r="D114" s="4">
        <f t="shared" si="4"/>
        <v>-2.0326410000000004</v>
      </c>
      <c r="E114" s="4">
        <f t="shared" si="5"/>
        <v>-2.7101880000000009</v>
      </c>
    </row>
    <row r="115" spans="1:5" x14ac:dyDescent="0.45">
      <c r="A115" s="4">
        <v>2117.4834999999998</v>
      </c>
      <c r="B115" s="4">
        <v>554.49349999999981</v>
      </c>
      <c r="C115" s="4">
        <f t="shared" si="3"/>
        <v>138.62337499999995</v>
      </c>
      <c r="D115" s="4">
        <f t="shared" si="4"/>
        <v>83.174024999999972</v>
      </c>
      <c r="E115" s="4">
        <f t="shared" si="5"/>
        <v>110.89869999999996</v>
      </c>
    </row>
    <row r="116" spans="1:5" x14ac:dyDescent="0.45">
      <c r="A116" s="4">
        <v>1499.22</v>
      </c>
      <c r="B116" s="4">
        <v>-626.22</v>
      </c>
      <c r="C116" s="4">
        <f t="shared" si="3"/>
        <v>-156.55500000000001</v>
      </c>
      <c r="D116" s="4">
        <f t="shared" si="4"/>
        <v>-93.933000000000007</v>
      </c>
      <c r="E116" s="4">
        <f t="shared" si="5"/>
        <v>-125.24400000000001</v>
      </c>
    </row>
    <row r="117" spans="1:5" x14ac:dyDescent="0.45">
      <c r="A117" s="4">
        <v>24523.006720000001</v>
      </c>
      <c r="B117" s="4">
        <v>12734.366720000002</v>
      </c>
      <c r="C117" s="4">
        <f t="shared" si="3"/>
        <v>3183.5916800000005</v>
      </c>
      <c r="D117" s="4">
        <f t="shared" si="4"/>
        <v>1910.1550080000002</v>
      </c>
      <c r="E117" s="4">
        <f t="shared" si="5"/>
        <v>2546.8733440000005</v>
      </c>
    </row>
    <row r="118" spans="1:5" x14ac:dyDescent="0.45">
      <c r="A118" s="4">
        <v>765.99195000000009</v>
      </c>
      <c r="B118" s="4">
        <v>-512.06805000000008</v>
      </c>
      <c r="C118" s="4">
        <f t="shared" si="3"/>
        <v>-128.01701250000002</v>
      </c>
      <c r="D118" s="4">
        <f t="shared" si="4"/>
        <v>-76.810207500000004</v>
      </c>
      <c r="E118" s="4">
        <f t="shared" si="5"/>
        <v>-102.41361000000002</v>
      </c>
    </row>
    <row r="119" spans="1:5" x14ac:dyDescent="0.45">
      <c r="A119" s="4">
        <v>65119.329599999997</v>
      </c>
      <c r="B119" s="4">
        <v>33103.559599999993</v>
      </c>
      <c r="C119" s="4">
        <f t="shared" si="3"/>
        <v>8275.8898999999983</v>
      </c>
      <c r="D119" s="4">
        <f t="shared" si="4"/>
        <v>4965.5339399999984</v>
      </c>
      <c r="E119" s="4">
        <f t="shared" si="5"/>
        <v>6620.7119199999988</v>
      </c>
    </row>
    <row r="120" spans="1:5" x14ac:dyDescent="0.45">
      <c r="A120" s="4">
        <v>5769.2758000000003</v>
      </c>
      <c r="B120" s="4">
        <v>2373.1758</v>
      </c>
      <c r="C120" s="4">
        <f t="shared" si="3"/>
        <v>593.29395</v>
      </c>
      <c r="D120" s="4">
        <f t="shared" si="4"/>
        <v>355.97636999999997</v>
      </c>
      <c r="E120" s="4">
        <f t="shared" si="5"/>
        <v>474.63516000000004</v>
      </c>
    </row>
    <row r="121" spans="1:5" x14ac:dyDescent="0.45">
      <c r="A121" s="4">
        <v>592.92849000000001</v>
      </c>
      <c r="B121" s="4">
        <v>187.20848999999998</v>
      </c>
      <c r="C121" s="4">
        <f t="shared" si="3"/>
        <v>46.802122499999996</v>
      </c>
      <c r="D121" s="4">
        <f t="shared" si="4"/>
        <v>28.081273499999998</v>
      </c>
      <c r="E121" s="4">
        <f t="shared" si="5"/>
        <v>37.441697999999995</v>
      </c>
    </row>
    <row r="122" spans="1:5" x14ac:dyDescent="0.45">
      <c r="A122" s="4">
        <v>39516.804389999998</v>
      </c>
      <c r="B122" s="4">
        <v>21088.284389999997</v>
      </c>
      <c r="C122" s="4">
        <f t="shared" si="3"/>
        <v>5272.0710974999993</v>
      </c>
      <c r="D122" s="4">
        <f t="shared" si="4"/>
        <v>3163.2426584999994</v>
      </c>
      <c r="E122" s="4">
        <f t="shared" si="5"/>
        <v>4217.6568779999998</v>
      </c>
    </row>
    <row r="123" spans="1:5" x14ac:dyDescent="0.45">
      <c r="A123" s="4">
        <v>22983.34563</v>
      </c>
      <c r="B123" s="4">
        <v>11306.565629999999</v>
      </c>
      <c r="C123" s="4">
        <f t="shared" si="3"/>
        <v>2826.6414074999998</v>
      </c>
      <c r="D123" s="4">
        <f t="shared" si="4"/>
        <v>1695.9848444999998</v>
      </c>
      <c r="E123" s="4">
        <f t="shared" si="5"/>
        <v>2261.313126</v>
      </c>
    </row>
    <row r="124" spans="1:5" x14ac:dyDescent="0.45">
      <c r="A124" s="4">
        <v>16061.972879999999</v>
      </c>
      <c r="B124" s="4">
        <v>-683.90712000000167</v>
      </c>
      <c r="C124" s="4">
        <f t="shared" si="3"/>
        <v>-170.97678000000042</v>
      </c>
      <c r="D124" s="4">
        <f t="shared" si="4"/>
        <v>-102.58606800000025</v>
      </c>
      <c r="E124" s="4">
        <f t="shared" si="5"/>
        <v>-136.78142400000033</v>
      </c>
    </row>
    <row r="125" spans="1:5" x14ac:dyDescent="0.45">
      <c r="A125" s="4">
        <v>10817.3416</v>
      </c>
      <c r="B125" s="4">
        <v>-90.738400000000183</v>
      </c>
      <c r="C125" s="4">
        <f t="shared" si="3"/>
        <v>-22.684600000000046</v>
      </c>
      <c r="D125" s="4">
        <f t="shared" si="4"/>
        <v>-13.610760000000028</v>
      </c>
      <c r="E125" s="4">
        <f t="shared" si="5"/>
        <v>-18.147680000000037</v>
      </c>
    </row>
    <row r="126" spans="1:5" x14ac:dyDescent="0.45">
      <c r="A126" s="4">
        <v>2072.9258400000003</v>
      </c>
      <c r="B126" s="4">
        <v>647.40584000000035</v>
      </c>
      <c r="C126" s="4">
        <f t="shared" si="3"/>
        <v>161.85146000000009</v>
      </c>
      <c r="D126" s="4">
        <f t="shared" si="4"/>
        <v>97.110876000000047</v>
      </c>
      <c r="E126" s="4">
        <f t="shared" si="5"/>
        <v>129.48116800000008</v>
      </c>
    </row>
    <row r="127" spans="1:5" x14ac:dyDescent="0.45">
      <c r="A127" s="4">
        <v>8909.8587200000002</v>
      </c>
      <c r="B127" s="4">
        <v>-4400.9212799999987</v>
      </c>
      <c r="C127" s="4">
        <f t="shared" si="3"/>
        <v>-1100.2303199999997</v>
      </c>
      <c r="D127" s="4">
        <f t="shared" si="4"/>
        <v>-660.13819199999978</v>
      </c>
      <c r="E127" s="4">
        <f t="shared" si="5"/>
        <v>-880.18425599999978</v>
      </c>
    </row>
    <row r="128" spans="1:5" x14ac:dyDescent="0.45">
      <c r="A128" s="4">
        <v>65111.38614000001</v>
      </c>
      <c r="B128" s="4">
        <v>24667.226140000013</v>
      </c>
      <c r="C128" s="4">
        <f t="shared" si="3"/>
        <v>6166.8065350000034</v>
      </c>
      <c r="D128" s="4">
        <f t="shared" si="4"/>
        <v>3700.0839210000017</v>
      </c>
      <c r="E128" s="4">
        <f t="shared" si="5"/>
        <v>4933.4452280000032</v>
      </c>
    </row>
    <row r="129" spans="1:5" x14ac:dyDescent="0.45">
      <c r="A129" s="4">
        <v>853.32276999999988</v>
      </c>
      <c r="B129" s="4">
        <v>-107.15723000000003</v>
      </c>
      <c r="C129" s="4">
        <f t="shared" si="3"/>
        <v>-26.789307500000007</v>
      </c>
      <c r="D129" s="4">
        <f t="shared" si="4"/>
        <v>-16.073584500000003</v>
      </c>
      <c r="E129" s="4">
        <f t="shared" si="5"/>
        <v>-21.431446000000008</v>
      </c>
    </row>
    <row r="130" spans="1:5" x14ac:dyDescent="0.45">
      <c r="A130" s="4">
        <v>2642.1686999999997</v>
      </c>
      <c r="B130" s="4">
        <v>1222.1486999999997</v>
      </c>
      <c r="C130" s="4">
        <f t="shared" si="3"/>
        <v>305.53717499999993</v>
      </c>
      <c r="D130" s="4">
        <f t="shared" si="4"/>
        <v>183.32230499999994</v>
      </c>
      <c r="E130" s="4">
        <f t="shared" si="5"/>
        <v>244.42973999999995</v>
      </c>
    </row>
    <row r="131" spans="1:5" x14ac:dyDescent="0.45">
      <c r="A131" s="4">
        <v>16071.44868</v>
      </c>
      <c r="B131" s="4">
        <v>8628.0886800000007</v>
      </c>
      <c r="C131" s="4">
        <f t="shared" ref="C131:C194" si="6">IF(A131*25%,B131*25%)</f>
        <v>2157.0221700000002</v>
      </c>
      <c r="D131" s="4">
        <f t="shared" ref="D131:D194" si="7">IF(A131*15%,B131*15%)</f>
        <v>1294.2133020000001</v>
      </c>
      <c r="E131" s="4">
        <f t="shared" ref="E131:E194" si="8">IF(A131*20%,B131*20%)</f>
        <v>1725.6177360000001</v>
      </c>
    </row>
    <row r="132" spans="1:5" x14ac:dyDescent="0.45">
      <c r="A132" s="4">
        <v>7703.8640800000003</v>
      </c>
      <c r="B132" s="4">
        <v>4384.2640800000008</v>
      </c>
      <c r="C132" s="4">
        <f t="shared" si="6"/>
        <v>1096.0660200000002</v>
      </c>
      <c r="D132" s="4">
        <f t="shared" si="7"/>
        <v>657.63961200000006</v>
      </c>
      <c r="E132" s="4">
        <f t="shared" si="8"/>
        <v>876.85281600000019</v>
      </c>
    </row>
    <row r="133" spans="1:5" x14ac:dyDescent="0.45">
      <c r="A133" s="4">
        <v>4417.8334199999999</v>
      </c>
      <c r="B133" s="4">
        <v>-1697.6165800000008</v>
      </c>
      <c r="C133" s="4">
        <f t="shared" si="6"/>
        <v>-424.4041450000002</v>
      </c>
      <c r="D133" s="4">
        <f t="shared" si="7"/>
        <v>-254.6424870000001</v>
      </c>
      <c r="E133" s="4">
        <f t="shared" si="8"/>
        <v>-339.52331600000019</v>
      </c>
    </row>
    <row r="134" spans="1:5" x14ac:dyDescent="0.45">
      <c r="A134" s="4">
        <v>8336.8896000000004</v>
      </c>
      <c r="B134" s="4">
        <v>-6722.3104000000003</v>
      </c>
      <c r="C134" s="4">
        <f t="shared" si="6"/>
        <v>-1680.5776000000001</v>
      </c>
      <c r="D134" s="4">
        <f t="shared" si="7"/>
        <v>-1008.34656</v>
      </c>
      <c r="E134" s="4">
        <f t="shared" si="8"/>
        <v>-1344.4620800000002</v>
      </c>
    </row>
    <row r="135" spans="1:5" x14ac:dyDescent="0.45">
      <c r="A135" s="4">
        <v>3494.4040799999998</v>
      </c>
      <c r="B135" s="4">
        <v>1056.16408</v>
      </c>
      <c r="C135" s="4">
        <f t="shared" si="6"/>
        <v>264.04102</v>
      </c>
      <c r="D135" s="4">
        <f t="shared" si="7"/>
        <v>158.424612</v>
      </c>
      <c r="E135" s="4">
        <f t="shared" si="8"/>
        <v>211.23281600000001</v>
      </c>
    </row>
    <row r="136" spans="1:5" x14ac:dyDescent="0.45">
      <c r="A136" s="4">
        <v>12031.491680000001</v>
      </c>
      <c r="B136" s="4">
        <v>-6157.3283199999987</v>
      </c>
      <c r="C136" s="4">
        <f t="shared" si="6"/>
        <v>-1539.3320799999997</v>
      </c>
      <c r="D136" s="4">
        <f t="shared" si="7"/>
        <v>-923.59924799999976</v>
      </c>
      <c r="E136" s="4">
        <f t="shared" si="8"/>
        <v>-1231.4656639999998</v>
      </c>
    </row>
    <row r="137" spans="1:5" x14ac:dyDescent="0.45">
      <c r="A137" s="4">
        <v>27370.540859999997</v>
      </c>
      <c r="B137" s="4">
        <v>13229.010859999999</v>
      </c>
      <c r="C137" s="4">
        <f t="shared" si="6"/>
        <v>3307.2527149999996</v>
      </c>
      <c r="D137" s="4">
        <f t="shared" si="7"/>
        <v>1984.3516289999998</v>
      </c>
      <c r="E137" s="4">
        <f t="shared" si="8"/>
        <v>2645.8021719999997</v>
      </c>
    </row>
    <row r="138" spans="1:5" x14ac:dyDescent="0.45">
      <c r="A138" s="4">
        <v>9698.1638399999993</v>
      </c>
      <c r="B138" s="4">
        <v>1225.2638399999978</v>
      </c>
      <c r="C138" s="4">
        <f t="shared" si="6"/>
        <v>306.31595999999945</v>
      </c>
      <c r="D138" s="4">
        <f t="shared" si="7"/>
        <v>183.78957599999967</v>
      </c>
      <c r="E138" s="4">
        <f t="shared" si="8"/>
        <v>245.05276799999956</v>
      </c>
    </row>
    <row r="139" spans="1:5" x14ac:dyDescent="0.45">
      <c r="A139" s="4">
        <v>4336.2427499999994</v>
      </c>
      <c r="B139" s="4">
        <v>-227.05725000000075</v>
      </c>
      <c r="C139" s="4">
        <f t="shared" si="6"/>
        <v>-56.764312500000187</v>
      </c>
      <c r="D139" s="4">
        <f t="shared" si="7"/>
        <v>-34.058587500000108</v>
      </c>
      <c r="E139" s="4">
        <f t="shared" si="8"/>
        <v>-45.411450000000151</v>
      </c>
    </row>
    <row r="140" spans="1:5" x14ac:dyDescent="0.45">
      <c r="A140" s="4">
        <v>35567.737920000007</v>
      </c>
      <c r="B140" s="4">
        <v>9088.9779200000085</v>
      </c>
      <c r="C140" s="4">
        <f t="shared" si="6"/>
        <v>2272.2444800000021</v>
      </c>
      <c r="D140" s="4">
        <f t="shared" si="7"/>
        <v>1363.3466880000012</v>
      </c>
      <c r="E140" s="4">
        <f t="shared" si="8"/>
        <v>1817.7955840000018</v>
      </c>
    </row>
    <row r="141" spans="1:5" x14ac:dyDescent="0.45">
      <c r="A141" s="4">
        <v>1446.9507000000001</v>
      </c>
      <c r="B141" s="4">
        <v>-69.439300000000003</v>
      </c>
      <c r="C141" s="4">
        <f t="shared" si="6"/>
        <v>-17.359825000000001</v>
      </c>
      <c r="D141" s="4">
        <f t="shared" si="7"/>
        <v>-10.415895000000001</v>
      </c>
      <c r="E141" s="4">
        <f t="shared" si="8"/>
        <v>-13.887860000000002</v>
      </c>
    </row>
    <row r="142" spans="1:5" x14ac:dyDescent="0.45">
      <c r="A142" s="4">
        <v>87404.929919999995</v>
      </c>
      <c r="B142" s="4">
        <v>22992.449919999992</v>
      </c>
      <c r="C142" s="4">
        <f t="shared" si="6"/>
        <v>5748.112479999998</v>
      </c>
      <c r="D142" s="4">
        <f t="shared" si="7"/>
        <v>3448.8674879999985</v>
      </c>
      <c r="E142" s="4">
        <f t="shared" si="8"/>
        <v>4598.4899839999989</v>
      </c>
    </row>
    <row r="143" spans="1:5" x14ac:dyDescent="0.45">
      <c r="A143" s="4">
        <v>8211.6342000000004</v>
      </c>
      <c r="B143" s="4">
        <v>3695.3442000000005</v>
      </c>
      <c r="C143" s="4">
        <f t="shared" si="6"/>
        <v>923.83605000000011</v>
      </c>
      <c r="D143" s="4">
        <f t="shared" si="7"/>
        <v>554.30163000000005</v>
      </c>
      <c r="E143" s="4">
        <f t="shared" si="8"/>
        <v>739.06884000000014</v>
      </c>
    </row>
    <row r="144" spans="1:5" x14ac:dyDescent="0.45">
      <c r="A144" s="4">
        <v>32086.37586</v>
      </c>
      <c r="B144" s="4">
        <v>3072.3358599999992</v>
      </c>
      <c r="C144" s="4">
        <f t="shared" si="6"/>
        <v>768.08396499999981</v>
      </c>
      <c r="D144" s="4">
        <f t="shared" si="7"/>
        <v>460.85037899999986</v>
      </c>
      <c r="E144" s="4">
        <f t="shared" si="8"/>
        <v>614.46717199999989</v>
      </c>
    </row>
    <row r="145" spans="1:5" x14ac:dyDescent="0.45">
      <c r="A145" s="4">
        <v>9969.4201499999999</v>
      </c>
      <c r="B145" s="4">
        <v>2614.3501500000002</v>
      </c>
      <c r="C145" s="4">
        <f t="shared" si="6"/>
        <v>653.58753750000005</v>
      </c>
      <c r="D145" s="4">
        <f t="shared" si="7"/>
        <v>392.15252250000003</v>
      </c>
      <c r="E145" s="4">
        <f t="shared" si="8"/>
        <v>522.87003000000004</v>
      </c>
    </row>
    <row r="146" spans="1:5" x14ac:dyDescent="0.45">
      <c r="A146" s="4">
        <v>25672.127039999999</v>
      </c>
      <c r="B146" s="4">
        <v>9464.3270399999983</v>
      </c>
      <c r="C146" s="4">
        <f t="shared" si="6"/>
        <v>2366.0817599999996</v>
      </c>
      <c r="D146" s="4">
        <f t="shared" si="7"/>
        <v>1419.6490559999997</v>
      </c>
      <c r="E146" s="4">
        <f t="shared" si="8"/>
        <v>1892.8654079999997</v>
      </c>
    </row>
    <row r="147" spans="1:5" x14ac:dyDescent="0.45">
      <c r="A147" s="4">
        <v>12954.358080000002</v>
      </c>
      <c r="B147" s="4">
        <v>6616.4780800000017</v>
      </c>
      <c r="C147" s="4">
        <f t="shared" si="6"/>
        <v>1654.1195200000004</v>
      </c>
      <c r="D147" s="4">
        <f t="shared" si="7"/>
        <v>992.47171200000025</v>
      </c>
      <c r="E147" s="4">
        <f t="shared" si="8"/>
        <v>1323.2956160000003</v>
      </c>
    </row>
    <row r="148" spans="1:5" x14ac:dyDescent="0.45">
      <c r="A148" s="4">
        <v>3562.9028999999996</v>
      </c>
      <c r="B148" s="4">
        <v>-1785.8571000000006</v>
      </c>
      <c r="C148" s="4">
        <f t="shared" si="6"/>
        <v>-446.46427500000016</v>
      </c>
      <c r="D148" s="4">
        <f t="shared" si="7"/>
        <v>-267.87856500000009</v>
      </c>
      <c r="E148" s="4">
        <f t="shared" si="8"/>
        <v>-357.17142000000013</v>
      </c>
    </row>
    <row r="149" spans="1:5" x14ac:dyDescent="0.45">
      <c r="A149" s="4">
        <v>13321.14</v>
      </c>
      <c r="B149" s="4">
        <v>3753.26</v>
      </c>
      <c r="C149" s="4">
        <f t="shared" si="6"/>
        <v>938.31500000000005</v>
      </c>
      <c r="D149" s="4">
        <f t="shared" si="7"/>
        <v>562.98900000000003</v>
      </c>
      <c r="E149" s="4">
        <f t="shared" si="8"/>
        <v>750.65200000000004</v>
      </c>
    </row>
    <row r="150" spans="1:5" x14ac:dyDescent="0.45">
      <c r="A150" s="4">
        <v>14877.464000000002</v>
      </c>
      <c r="B150" s="4">
        <v>5456.7140000000018</v>
      </c>
      <c r="C150" s="4">
        <f t="shared" si="6"/>
        <v>1364.1785000000004</v>
      </c>
      <c r="D150" s="4">
        <f t="shared" si="7"/>
        <v>818.50710000000026</v>
      </c>
      <c r="E150" s="4">
        <f t="shared" si="8"/>
        <v>1091.3428000000004</v>
      </c>
    </row>
    <row r="151" spans="1:5" x14ac:dyDescent="0.45">
      <c r="A151" s="4">
        <v>42495.805439999996</v>
      </c>
      <c r="B151" s="4">
        <v>19149.805439999996</v>
      </c>
      <c r="C151" s="4">
        <f t="shared" si="6"/>
        <v>4787.4513599999991</v>
      </c>
      <c r="D151" s="4">
        <f t="shared" si="7"/>
        <v>2872.4708159999996</v>
      </c>
      <c r="E151" s="4">
        <f t="shared" si="8"/>
        <v>3829.9610879999996</v>
      </c>
    </row>
    <row r="152" spans="1:5" x14ac:dyDescent="0.45">
      <c r="A152" s="4">
        <v>7901.5041599999995</v>
      </c>
      <c r="B152" s="4">
        <v>-4311.6158400000013</v>
      </c>
      <c r="C152" s="4">
        <f t="shared" si="6"/>
        <v>-1077.9039600000003</v>
      </c>
      <c r="D152" s="4">
        <f t="shared" si="7"/>
        <v>-646.74237600000015</v>
      </c>
      <c r="E152" s="4">
        <f t="shared" si="8"/>
        <v>-862.32316800000035</v>
      </c>
    </row>
    <row r="153" spans="1:5" x14ac:dyDescent="0.45">
      <c r="A153" s="4">
        <v>21572.590500000002</v>
      </c>
      <c r="B153" s="4">
        <v>3537.3105000000032</v>
      </c>
      <c r="C153" s="4">
        <f t="shared" si="6"/>
        <v>884.32762500000081</v>
      </c>
      <c r="D153" s="4">
        <f t="shared" si="7"/>
        <v>530.59657500000048</v>
      </c>
      <c r="E153" s="4">
        <f t="shared" si="8"/>
        <v>707.46210000000065</v>
      </c>
    </row>
    <row r="154" spans="1:5" x14ac:dyDescent="0.45">
      <c r="A154" s="4">
        <v>4139.8127999999997</v>
      </c>
      <c r="B154" s="4">
        <v>-2445.7271999999994</v>
      </c>
      <c r="C154" s="4">
        <f t="shared" si="6"/>
        <v>-611.43179999999984</v>
      </c>
      <c r="D154" s="4">
        <f t="shared" si="7"/>
        <v>-366.85907999999989</v>
      </c>
      <c r="E154" s="4">
        <f t="shared" si="8"/>
        <v>-489.14543999999989</v>
      </c>
    </row>
    <row r="155" spans="1:5" x14ac:dyDescent="0.45">
      <c r="A155" s="4">
        <v>29654.83008</v>
      </c>
      <c r="B155" s="4">
        <v>14795.950080000001</v>
      </c>
      <c r="C155" s="4">
        <f t="shared" si="6"/>
        <v>3698.9875200000001</v>
      </c>
      <c r="D155" s="4">
        <f t="shared" si="7"/>
        <v>2219.3925119999999</v>
      </c>
      <c r="E155" s="4">
        <f t="shared" si="8"/>
        <v>2959.1900160000005</v>
      </c>
    </row>
    <row r="156" spans="1:5" x14ac:dyDescent="0.45">
      <c r="A156" s="4">
        <v>11015.510400000003</v>
      </c>
      <c r="B156" s="4">
        <v>2336.6104000000032</v>
      </c>
      <c r="C156" s="4">
        <f t="shared" si="6"/>
        <v>584.1526000000008</v>
      </c>
      <c r="D156" s="4">
        <f t="shared" si="7"/>
        <v>350.49156000000045</v>
      </c>
      <c r="E156" s="4">
        <f t="shared" si="8"/>
        <v>467.32208000000065</v>
      </c>
    </row>
    <row r="157" spans="1:5" x14ac:dyDescent="0.45">
      <c r="A157" s="4">
        <v>8909.6646800000017</v>
      </c>
      <c r="B157" s="4">
        <v>614.64468000000124</v>
      </c>
      <c r="C157" s="4">
        <f t="shared" si="6"/>
        <v>153.66117000000031</v>
      </c>
      <c r="D157" s="4">
        <f t="shared" si="7"/>
        <v>92.196702000000187</v>
      </c>
      <c r="E157" s="4">
        <f t="shared" si="8"/>
        <v>122.92893600000025</v>
      </c>
    </row>
    <row r="158" spans="1:5" x14ac:dyDescent="0.45">
      <c r="A158" s="4">
        <v>7203.8047000000006</v>
      </c>
      <c r="B158" s="4">
        <v>3922.8047000000006</v>
      </c>
      <c r="C158" s="4">
        <f t="shared" si="6"/>
        <v>980.70117500000015</v>
      </c>
      <c r="D158" s="4">
        <f t="shared" si="7"/>
        <v>588.42070500000011</v>
      </c>
      <c r="E158" s="4">
        <f t="shared" si="8"/>
        <v>784.56094000000019</v>
      </c>
    </row>
    <row r="159" spans="1:5" x14ac:dyDescent="0.45">
      <c r="A159" s="4">
        <v>24147.922500000001</v>
      </c>
      <c r="B159" s="4">
        <v>10696.672500000001</v>
      </c>
      <c r="C159" s="4">
        <f t="shared" si="6"/>
        <v>2674.1681250000001</v>
      </c>
      <c r="D159" s="4">
        <f t="shared" si="7"/>
        <v>1604.500875</v>
      </c>
      <c r="E159" s="4">
        <f t="shared" si="8"/>
        <v>2139.3345000000004</v>
      </c>
    </row>
    <row r="160" spans="1:5" x14ac:dyDescent="0.45">
      <c r="A160" s="4">
        <v>10382.65884</v>
      </c>
      <c r="B160" s="4">
        <v>5487.6788399999996</v>
      </c>
      <c r="C160" s="4">
        <f t="shared" si="6"/>
        <v>1371.9197099999999</v>
      </c>
      <c r="D160" s="4">
        <f t="shared" si="7"/>
        <v>823.15182599999991</v>
      </c>
      <c r="E160" s="4">
        <f t="shared" si="8"/>
        <v>1097.535768</v>
      </c>
    </row>
    <row r="161" spans="1:5" x14ac:dyDescent="0.45">
      <c r="A161" s="4">
        <v>29263.754519999995</v>
      </c>
      <c r="B161" s="4">
        <v>12178.014519999993</v>
      </c>
      <c r="C161" s="4">
        <f t="shared" si="6"/>
        <v>3044.5036299999983</v>
      </c>
      <c r="D161" s="4">
        <f t="shared" si="7"/>
        <v>1826.7021779999989</v>
      </c>
      <c r="E161" s="4">
        <f t="shared" si="8"/>
        <v>2435.6029039999989</v>
      </c>
    </row>
    <row r="162" spans="1:5" x14ac:dyDescent="0.45">
      <c r="A162" s="4">
        <v>22044.871499999997</v>
      </c>
      <c r="B162" s="4">
        <v>7057.3714999999975</v>
      </c>
      <c r="C162" s="4">
        <f t="shared" si="6"/>
        <v>1764.3428749999994</v>
      </c>
      <c r="D162" s="4">
        <f t="shared" si="7"/>
        <v>1058.6057249999997</v>
      </c>
      <c r="E162" s="4">
        <f t="shared" si="8"/>
        <v>1411.4742999999996</v>
      </c>
    </row>
    <row r="163" spans="1:5" x14ac:dyDescent="0.45">
      <c r="A163" s="4">
        <v>5650.1744000000008</v>
      </c>
      <c r="B163" s="4">
        <v>1594.9244000000008</v>
      </c>
      <c r="C163" s="4">
        <f t="shared" si="6"/>
        <v>398.7311000000002</v>
      </c>
      <c r="D163" s="4">
        <f t="shared" si="7"/>
        <v>239.2386600000001</v>
      </c>
      <c r="E163" s="4">
        <f t="shared" si="8"/>
        <v>318.9848800000002</v>
      </c>
    </row>
    <row r="164" spans="1:5" x14ac:dyDescent="0.45">
      <c r="A164" s="4">
        <v>8154.5511600000009</v>
      </c>
      <c r="B164" s="4">
        <v>991.66116000000147</v>
      </c>
      <c r="C164" s="4">
        <f t="shared" si="6"/>
        <v>247.91529000000037</v>
      </c>
      <c r="D164" s="4">
        <f t="shared" si="7"/>
        <v>148.74917400000021</v>
      </c>
      <c r="E164" s="4">
        <f t="shared" si="8"/>
        <v>198.33223200000032</v>
      </c>
    </row>
    <row r="165" spans="1:5" x14ac:dyDescent="0.45">
      <c r="A165" s="4">
        <v>12194.714</v>
      </c>
      <c r="B165" s="4">
        <v>5844.0739999999996</v>
      </c>
      <c r="C165" s="4">
        <f t="shared" si="6"/>
        <v>1461.0184999999999</v>
      </c>
      <c r="D165" s="4">
        <f t="shared" si="7"/>
        <v>876.61109999999996</v>
      </c>
      <c r="E165" s="4">
        <f t="shared" si="8"/>
        <v>1168.8147999999999</v>
      </c>
    </row>
    <row r="166" spans="1:5" x14ac:dyDescent="0.45">
      <c r="A166" s="4">
        <v>11851.806399999999</v>
      </c>
      <c r="B166" s="4">
        <v>4504.4463999999998</v>
      </c>
      <c r="C166" s="4">
        <f t="shared" si="6"/>
        <v>1126.1116</v>
      </c>
      <c r="D166" s="4">
        <f t="shared" si="7"/>
        <v>675.6669599999999</v>
      </c>
      <c r="E166" s="4">
        <f t="shared" si="8"/>
        <v>900.88927999999999</v>
      </c>
    </row>
    <row r="167" spans="1:5" x14ac:dyDescent="0.45">
      <c r="A167" s="4">
        <v>85637.740319999997</v>
      </c>
      <c r="B167" s="4">
        <v>31306.100319999998</v>
      </c>
      <c r="C167" s="4">
        <f t="shared" si="6"/>
        <v>7826.5250799999994</v>
      </c>
      <c r="D167" s="4">
        <f t="shared" si="7"/>
        <v>4695.9150479999998</v>
      </c>
      <c r="E167" s="4">
        <f t="shared" si="8"/>
        <v>6261.2200640000001</v>
      </c>
    </row>
    <row r="168" spans="1:5" x14ac:dyDescent="0.45">
      <c r="A168" s="4">
        <v>14448.298699999998</v>
      </c>
      <c r="B168" s="4">
        <v>-687.08130000000165</v>
      </c>
      <c r="C168" s="4">
        <f t="shared" si="6"/>
        <v>-171.77032500000041</v>
      </c>
      <c r="D168" s="4">
        <f t="shared" si="7"/>
        <v>-103.06219500000024</v>
      </c>
      <c r="E168" s="4">
        <f t="shared" si="8"/>
        <v>-137.41626000000034</v>
      </c>
    </row>
    <row r="169" spans="1:5" x14ac:dyDescent="0.45">
      <c r="A169" s="4">
        <v>12413.98458</v>
      </c>
      <c r="B169" s="4">
        <v>-921.67541999999958</v>
      </c>
      <c r="C169" s="4">
        <f t="shared" si="6"/>
        <v>-230.41885499999989</v>
      </c>
      <c r="D169" s="4">
        <f t="shared" si="7"/>
        <v>-138.25131299999993</v>
      </c>
      <c r="E169" s="4">
        <f t="shared" si="8"/>
        <v>-184.33508399999994</v>
      </c>
    </row>
    <row r="170" spans="1:5" x14ac:dyDescent="0.45">
      <c r="A170" s="4">
        <v>6824.2884000000004</v>
      </c>
      <c r="B170" s="4">
        <v>1383.4284000000007</v>
      </c>
      <c r="C170" s="4">
        <f t="shared" si="6"/>
        <v>345.85710000000017</v>
      </c>
      <c r="D170" s="4">
        <f t="shared" si="7"/>
        <v>207.51426000000009</v>
      </c>
      <c r="E170" s="4">
        <f t="shared" si="8"/>
        <v>276.68568000000016</v>
      </c>
    </row>
    <row r="171" spans="1:5" x14ac:dyDescent="0.45">
      <c r="A171" s="4">
        <v>2316.2621999999997</v>
      </c>
      <c r="B171" s="4">
        <v>597.01219999999967</v>
      </c>
      <c r="C171" s="4">
        <f t="shared" si="6"/>
        <v>149.25304999999992</v>
      </c>
      <c r="D171" s="4">
        <f t="shared" si="7"/>
        <v>89.551829999999953</v>
      </c>
      <c r="E171" s="4">
        <f t="shared" si="8"/>
        <v>119.40243999999994</v>
      </c>
    </row>
    <row r="172" spans="1:5" x14ac:dyDescent="0.45">
      <c r="A172" s="4">
        <v>14549.029120000001</v>
      </c>
      <c r="B172" s="4">
        <v>1720.7091200000013</v>
      </c>
      <c r="C172" s="4">
        <f t="shared" si="6"/>
        <v>430.17728000000034</v>
      </c>
      <c r="D172" s="4">
        <f t="shared" si="7"/>
        <v>258.1063680000002</v>
      </c>
      <c r="E172" s="4">
        <f t="shared" si="8"/>
        <v>344.14182400000027</v>
      </c>
    </row>
    <row r="173" spans="1:5" x14ac:dyDescent="0.45">
      <c r="A173" s="4">
        <v>8928.9795999999988</v>
      </c>
      <c r="B173" s="4">
        <v>4700.8295999999991</v>
      </c>
      <c r="C173" s="4">
        <f t="shared" si="6"/>
        <v>1175.2073999999998</v>
      </c>
      <c r="D173" s="4">
        <f t="shared" si="7"/>
        <v>705.12443999999982</v>
      </c>
      <c r="E173" s="4">
        <f t="shared" si="8"/>
        <v>940.16591999999991</v>
      </c>
    </row>
    <row r="174" spans="1:5" x14ac:dyDescent="0.45">
      <c r="A174" s="4">
        <v>97.0154</v>
      </c>
      <c r="B174" s="4">
        <v>28.5154</v>
      </c>
      <c r="C174" s="4">
        <f t="shared" si="6"/>
        <v>7.1288499999999999</v>
      </c>
      <c r="D174" s="4">
        <f t="shared" si="7"/>
        <v>4.2773099999999999</v>
      </c>
      <c r="E174" s="4">
        <f t="shared" si="8"/>
        <v>5.7030799999999999</v>
      </c>
    </row>
    <row r="175" spans="1:5" x14ac:dyDescent="0.45">
      <c r="A175" s="4">
        <v>31556.187599999997</v>
      </c>
      <c r="B175" s="4">
        <v>12598.587599999999</v>
      </c>
      <c r="C175" s="4">
        <f t="shared" si="6"/>
        <v>3149.6468999999997</v>
      </c>
      <c r="D175" s="4">
        <f t="shared" si="7"/>
        <v>1889.7881399999997</v>
      </c>
      <c r="E175" s="4">
        <f t="shared" si="8"/>
        <v>2519.7175200000001</v>
      </c>
    </row>
    <row r="176" spans="1:5" x14ac:dyDescent="0.45">
      <c r="A176" s="4">
        <v>1952.6356799999999</v>
      </c>
      <c r="B176" s="4">
        <v>505.51567999999997</v>
      </c>
      <c r="C176" s="4">
        <f t="shared" si="6"/>
        <v>126.37891999999999</v>
      </c>
      <c r="D176" s="4">
        <f t="shared" si="7"/>
        <v>75.827351999999991</v>
      </c>
      <c r="E176" s="4">
        <f t="shared" si="8"/>
        <v>101.10313600000001</v>
      </c>
    </row>
    <row r="177" spans="1:5" x14ac:dyDescent="0.45">
      <c r="A177" s="4">
        <v>92715.25</v>
      </c>
      <c r="B177" s="4">
        <v>38988.19</v>
      </c>
      <c r="C177" s="4">
        <f t="shared" si="6"/>
        <v>9747.0475000000006</v>
      </c>
      <c r="D177" s="4">
        <f t="shared" si="7"/>
        <v>5848.2285000000002</v>
      </c>
      <c r="E177" s="4">
        <f t="shared" si="8"/>
        <v>7797.6380000000008</v>
      </c>
    </row>
    <row r="178" spans="1:5" x14ac:dyDescent="0.45">
      <c r="A178" s="4">
        <v>15656.47056</v>
      </c>
      <c r="B178" s="4">
        <v>7162.3605599999992</v>
      </c>
      <c r="C178" s="4">
        <f t="shared" si="6"/>
        <v>1790.5901399999998</v>
      </c>
      <c r="D178" s="4">
        <f t="shared" si="7"/>
        <v>1074.3540839999998</v>
      </c>
      <c r="E178" s="4">
        <f t="shared" si="8"/>
        <v>1432.4721119999999</v>
      </c>
    </row>
    <row r="179" spans="1:5" x14ac:dyDescent="0.45">
      <c r="A179" s="4">
        <v>321.93290999999999</v>
      </c>
      <c r="B179" s="4">
        <v>-188.05708999999996</v>
      </c>
      <c r="C179" s="4">
        <f t="shared" si="6"/>
        <v>-47.01427249999999</v>
      </c>
      <c r="D179" s="4">
        <f t="shared" si="7"/>
        <v>-28.208563499999993</v>
      </c>
      <c r="E179" s="4">
        <f t="shared" si="8"/>
        <v>-37.611417999999993</v>
      </c>
    </row>
    <row r="180" spans="1:5" x14ac:dyDescent="0.45">
      <c r="A180" s="4">
        <v>7098.5495999999994</v>
      </c>
      <c r="B180" s="4">
        <v>3902.0495999999994</v>
      </c>
      <c r="C180" s="4">
        <f t="shared" si="6"/>
        <v>975.51239999999984</v>
      </c>
      <c r="D180" s="4">
        <f t="shared" si="7"/>
        <v>585.30743999999993</v>
      </c>
      <c r="E180" s="4">
        <f t="shared" si="8"/>
        <v>780.40991999999994</v>
      </c>
    </row>
    <row r="181" spans="1:5" x14ac:dyDescent="0.45">
      <c r="A181" s="4">
        <v>4420.5961799999995</v>
      </c>
      <c r="B181" s="4">
        <v>-163.98382000000038</v>
      </c>
      <c r="C181" s="4">
        <f t="shared" si="6"/>
        <v>-40.995955000000095</v>
      </c>
      <c r="D181" s="4">
        <f t="shared" si="7"/>
        <v>-24.597573000000057</v>
      </c>
      <c r="E181" s="4">
        <f t="shared" si="8"/>
        <v>-32.796764000000074</v>
      </c>
    </row>
    <row r="182" spans="1:5" x14ac:dyDescent="0.45">
      <c r="A182" s="4">
        <v>18.659839999999999</v>
      </c>
      <c r="B182" s="4">
        <v>-3.3401600000000009</v>
      </c>
      <c r="C182" s="4">
        <f t="shared" si="6"/>
        <v>-0.83504000000000023</v>
      </c>
      <c r="D182" s="4">
        <f t="shared" si="7"/>
        <v>-0.50102400000000014</v>
      </c>
      <c r="E182" s="4">
        <f t="shared" si="8"/>
        <v>-0.66803200000000018</v>
      </c>
    </row>
    <row r="183" spans="1:5" x14ac:dyDescent="0.45">
      <c r="A183" s="4">
        <v>41352.246200000009</v>
      </c>
      <c r="B183" s="4">
        <v>18700.046200000012</v>
      </c>
      <c r="C183" s="4">
        <f t="shared" si="6"/>
        <v>4675.0115500000029</v>
      </c>
      <c r="D183" s="4">
        <f t="shared" si="7"/>
        <v>2805.0069300000018</v>
      </c>
      <c r="E183" s="4">
        <f t="shared" si="8"/>
        <v>3740.0092400000026</v>
      </c>
    </row>
    <row r="184" spans="1:5" x14ac:dyDescent="0.45">
      <c r="A184" s="4">
        <v>7689.4560000000001</v>
      </c>
      <c r="B184" s="4">
        <v>3856.5059999999999</v>
      </c>
      <c r="C184" s="4">
        <f t="shared" si="6"/>
        <v>964.12649999999996</v>
      </c>
      <c r="D184" s="4">
        <f t="shared" si="7"/>
        <v>578.47589999999991</v>
      </c>
      <c r="E184" s="4">
        <f t="shared" si="8"/>
        <v>771.30119999999999</v>
      </c>
    </row>
    <row r="185" spans="1:5" x14ac:dyDescent="0.45">
      <c r="A185" s="4">
        <v>8698.8768300000011</v>
      </c>
      <c r="B185" s="4">
        <v>3164.4668300000012</v>
      </c>
      <c r="C185" s="4">
        <f t="shared" si="6"/>
        <v>791.1167075000003</v>
      </c>
      <c r="D185" s="4">
        <f t="shared" si="7"/>
        <v>474.67002450000018</v>
      </c>
      <c r="E185" s="4">
        <f t="shared" si="8"/>
        <v>632.89336600000024</v>
      </c>
    </row>
    <row r="186" spans="1:5" x14ac:dyDescent="0.45">
      <c r="A186" s="4">
        <v>26408.63841</v>
      </c>
      <c r="B186" s="4">
        <v>2878.2584100000022</v>
      </c>
      <c r="C186" s="4">
        <f t="shared" si="6"/>
        <v>719.56460250000055</v>
      </c>
      <c r="D186" s="4">
        <f t="shared" si="7"/>
        <v>431.73876150000029</v>
      </c>
      <c r="E186" s="4">
        <f t="shared" si="8"/>
        <v>575.65168200000051</v>
      </c>
    </row>
    <row r="187" spans="1:5" x14ac:dyDescent="0.45">
      <c r="A187" s="4">
        <v>10388.429999999998</v>
      </c>
      <c r="B187" s="4">
        <v>1576.3499999999985</v>
      </c>
      <c r="C187" s="4">
        <f t="shared" si="6"/>
        <v>394.08749999999964</v>
      </c>
      <c r="D187" s="4">
        <f t="shared" si="7"/>
        <v>236.45249999999976</v>
      </c>
      <c r="E187" s="4">
        <f t="shared" si="8"/>
        <v>315.26999999999975</v>
      </c>
    </row>
    <row r="188" spans="1:5" x14ac:dyDescent="0.45">
      <c r="A188" s="4">
        <v>4831.9464600000001</v>
      </c>
      <c r="B188" s="4">
        <v>1263.5064600000001</v>
      </c>
      <c r="C188" s="4">
        <f t="shared" si="6"/>
        <v>315.87661500000002</v>
      </c>
      <c r="D188" s="4">
        <f t="shared" si="7"/>
        <v>189.525969</v>
      </c>
      <c r="E188" s="4">
        <f t="shared" si="8"/>
        <v>252.70129200000002</v>
      </c>
    </row>
    <row r="189" spans="1:5" x14ac:dyDescent="0.45">
      <c r="A189" s="4">
        <v>26759.28775</v>
      </c>
      <c r="B189" s="4">
        <v>-4793.2122499999969</v>
      </c>
      <c r="C189" s="4">
        <f t="shared" si="6"/>
        <v>-1198.3030624999992</v>
      </c>
      <c r="D189" s="4">
        <f t="shared" si="7"/>
        <v>-718.98183749999953</v>
      </c>
      <c r="E189" s="4">
        <f t="shared" si="8"/>
        <v>-958.64244999999937</v>
      </c>
    </row>
    <row r="190" spans="1:5" x14ac:dyDescent="0.45">
      <c r="A190" s="4">
        <v>28072.190160000002</v>
      </c>
      <c r="B190" s="4">
        <v>9387.2301599999992</v>
      </c>
      <c r="C190" s="4">
        <f t="shared" si="6"/>
        <v>2346.8075399999998</v>
      </c>
      <c r="D190" s="4">
        <f t="shared" si="7"/>
        <v>1408.0845239999999</v>
      </c>
      <c r="E190" s="4">
        <f t="shared" si="8"/>
        <v>1877.4460319999998</v>
      </c>
    </row>
    <row r="191" spans="1:5" x14ac:dyDescent="0.45">
      <c r="A191" s="4">
        <v>8590.7094000000016</v>
      </c>
      <c r="B191" s="4">
        <v>1059.4094000000005</v>
      </c>
      <c r="C191" s="4">
        <f t="shared" si="6"/>
        <v>264.85235000000011</v>
      </c>
      <c r="D191" s="4">
        <f t="shared" si="7"/>
        <v>158.91141000000007</v>
      </c>
      <c r="E191" s="4">
        <f t="shared" si="8"/>
        <v>211.88188000000011</v>
      </c>
    </row>
    <row r="192" spans="1:5" x14ac:dyDescent="0.45">
      <c r="A192" s="4">
        <v>19542.975350000001</v>
      </c>
      <c r="B192" s="4">
        <v>661.72535000000062</v>
      </c>
      <c r="C192" s="4">
        <f t="shared" si="6"/>
        <v>165.43133750000015</v>
      </c>
      <c r="D192" s="4">
        <f t="shared" si="7"/>
        <v>99.258802500000087</v>
      </c>
      <c r="E192" s="4">
        <f t="shared" si="8"/>
        <v>132.34507000000013</v>
      </c>
    </row>
    <row r="193" spans="1:5" x14ac:dyDescent="0.45">
      <c r="A193" s="4">
        <v>8763.2849999999999</v>
      </c>
      <c r="B193" s="4">
        <v>4296.3850000000002</v>
      </c>
      <c r="C193" s="4">
        <f t="shared" si="6"/>
        <v>1074.0962500000001</v>
      </c>
      <c r="D193" s="4">
        <f t="shared" si="7"/>
        <v>644.45775000000003</v>
      </c>
      <c r="E193" s="4">
        <f t="shared" si="8"/>
        <v>859.27700000000004</v>
      </c>
    </row>
    <row r="194" spans="1:5" x14ac:dyDescent="0.45">
      <c r="A194" s="4">
        <v>24374.594880000001</v>
      </c>
      <c r="B194" s="4">
        <v>-4346.2051199999987</v>
      </c>
      <c r="C194" s="4">
        <f t="shared" si="6"/>
        <v>-1086.5512799999997</v>
      </c>
      <c r="D194" s="4">
        <f t="shared" si="7"/>
        <v>-651.93076799999983</v>
      </c>
      <c r="E194" s="4">
        <f t="shared" si="8"/>
        <v>-869.24102399999981</v>
      </c>
    </row>
    <row r="195" spans="1:5" x14ac:dyDescent="0.45">
      <c r="A195" s="4">
        <v>4402.1164799999997</v>
      </c>
      <c r="B195" s="4">
        <v>-1516.5235200000006</v>
      </c>
      <c r="C195" s="4">
        <f t="shared" ref="C195:C258" si="9">IF(A195*25%,B195*25%)</f>
        <v>-379.13088000000016</v>
      </c>
      <c r="D195" s="4">
        <f t="shared" ref="D195:D258" si="10">IF(A195*15%,B195*15%)</f>
        <v>-227.4785280000001</v>
      </c>
      <c r="E195" s="4">
        <f t="shared" ref="E195:E258" si="11">IF(A195*20%,B195*20%)</f>
        <v>-303.30470400000013</v>
      </c>
    </row>
    <row r="196" spans="1:5" x14ac:dyDescent="0.45">
      <c r="A196" s="4">
        <v>3928.3797600000003</v>
      </c>
      <c r="B196" s="4">
        <v>931.85976000000028</v>
      </c>
      <c r="C196" s="4">
        <f t="shared" si="9"/>
        <v>232.96494000000007</v>
      </c>
      <c r="D196" s="4">
        <f t="shared" si="10"/>
        <v>139.77896400000003</v>
      </c>
      <c r="E196" s="4">
        <f t="shared" si="11"/>
        <v>186.37195200000008</v>
      </c>
    </row>
    <row r="197" spans="1:5" x14ac:dyDescent="0.45">
      <c r="A197" s="4">
        <v>31191.64716</v>
      </c>
      <c r="B197" s="4">
        <v>4994.4471599999997</v>
      </c>
      <c r="C197" s="4">
        <f t="shared" si="9"/>
        <v>1248.6117899999999</v>
      </c>
      <c r="D197" s="4">
        <f t="shared" si="10"/>
        <v>749.16707399999996</v>
      </c>
      <c r="E197" s="4">
        <f t="shared" si="11"/>
        <v>998.88943199999994</v>
      </c>
    </row>
    <row r="198" spans="1:5" x14ac:dyDescent="0.45">
      <c r="A198" s="4">
        <v>21679.749799999998</v>
      </c>
      <c r="B198" s="4">
        <v>-2229.0502000000051</v>
      </c>
      <c r="C198" s="4">
        <f t="shared" si="9"/>
        <v>-557.26255000000128</v>
      </c>
      <c r="D198" s="4">
        <f t="shared" si="10"/>
        <v>-334.35753000000074</v>
      </c>
      <c r="E198" s="4">
        <f t="shared" si="11"/>
        <v>-445.81004000000104</v>
      </c>
    </row>
    <row r="199" spans="1:5" x14ac:dyDescent="0.45">
      <c r="A199" s="4">
        <v>11326.846439999999</v>
      </c>
      <c r="B199" s="4">
        <v>4090.8064399999994</v>
      </c>
      <c r="C199" s="4">
        <f t="shared" si="9"/>
        <v>1022.7016099999998</v>
      </c>
      <c r="D199" s="4">
        <f t="shared" si="10"/>
        <v>613.62096599999984</v>
      </c>
      <c r="E199" s="4">
        <f t="shared" si="11"/>
        <v>818.1612879999999</v>
      </c>
    </row>
    <row r="200" spans="1:5" x14ac:dyDescent="0.45">
      <c r="A200" s="4">
        <v>8349.2224200000001</v>
      </c>
      <c r="B200" s="4">
        <v>349.06241999999929</v>
      </c>
      <c r="C200" s="4">
        <f t="shared" si="9"/>
        <v>87.265604999999823</v>
      </c>
      <c r="D200" s="4">
        <f t="shared" si="10"/>
        <v>52.359362999999895</v>
      </c>
      <c r="E200" s="4">
        <f t="shared" si="11"/>
        <v>69.812483999999856</v>
      </c>
    </row>
    <row r="201" spans="1:5" x14ac:dyDescent="0.45">
      <c r="A201" s="4">
        <v>55880.483749999999</v>
      </c>
      <c r="B201" s="4">
        <v>22872.233749999999</v>
      </c>
      <c r="C201" s="4">
        <f t="shared" si="9"/>
        <v>5718.0584374999999</v>
      </c>
      <c r="D201" s="4">
        <f t="shared" si="10"/>
        <v>3430.8350624999998</v>
      </c>
      <c r="E201" s="4">
        <f t="shared" si="11"/>
        <v>4574.4467500000001</v>
      </c>
    </row>
    <row r="202" spans="1:5" x14ac:dyDescent="0.45">
      <c r="A202" s="4">
        <v>14963.769179999999</v>
      </c>
      <c r="B202" s="4">
        <v>-40.490820000000895</v>
      </c>
      <c r="C202" s="4">
        <f t="shared" si="9"/>
        <v>-10.122705000000224</v>
      </c>
      <c r="D202" s="4">
        <f t="shared" si="10"/>
        <v>-6.0736230000001337</v>
      </c>
      <c r="E202" s="4">
        <f t="shared" si="11"/>
        <v>-8.09816400000018</v>
      </c>
    </row>
    <row r="203" spans="1:5" x14ac:dyDescent="0.45">
      <c r="A203" s="4">
        <v>4637.7968000000001</v>
      </c>
      <c r="B203" s="4">
        <v>-299.80320000000029</v>
      </c>
      <c r="C203" s="4">
        <f t="shared" si="9"/>
        <v>-74.950800000000072</v>
      </c>
      <c r="D203" s="4">
        <f t="shared" si="10"/>
        <v>-44.970480000000045</v>
      </c>
      <c r="E203" s="4">
        <f t="shared" si="11"/>
        <v>-59.960640000000062</v>
      </c>
    </row>
    <row r="204" spans="1:5" x14ac:dyDescent="0.45">
      <c r="A204" s="4">
        <v>25299.040000000001</v>
      </c>
      <c r="B204" s="4">
        <v>9950.4599999999991</v>
      </c>
      <c r="C204" s="4">
        <f t="shared" si="9"/>
        <v>2487.6149999999998</v>
      </c>
      <c r="D204" s="4">
        <f t="shared" si="10"/>
        <v>1492.5689999999997</v>
      </c>
      <c r="E204" s="4">
        <f t="shared" si="11"/>
        <v>1990.0919999999999</v>
      </c>
    </row>
    <row r="205" spans="1:5" x14ac:dyDescent="0.45">
      <c r="A205" s="4">
        <v>47962.717579999997</v>
      </c>
      <c r="B205" s="4">
        <v>11703.957579999995</v>
      </c>
      <c r="C205" s="4">
        <f t="shared" si="9"/>
        <v>2925.9893949999987</v>
      </c>
      <c r="D205" s="4">
        <f t="shared" si="10"/>
        <v>1755.5936369999993</v>
      </c>
      <c r="E205" s="4">
        <f t="shared" si="11"/>
        <v>2340.7915159999989</v>
      </c>
    </row>
    <row r="206" spans="1:5" x14ac:dyDescent="0.45">
      <c r="A206" s="4">
        <v>25553.782800000001</v>
      </c>
      <c r="B206" s="4">
        <v>13357.942800000001</v>
      </c>
      <c r="C206" s="4">
        <f t="shared" si="9"/>
        <v>3339.4857000000002</v>
      </c>
      <c r="D206" s="4">
        <f t="shared" si="10"/>
        <v>2003.6914200000001</v>
      </c>
      <c r="E206" s="4">
        <f t="shared" si="11"/>
        <v>2671.5885600000001</v>
      </c>
    </row>
    <row r="207" spans="1:5" x14ac:dyDescent="0.45">
      <c r="A207" s="4">
        <v>26131.70736</v>
      </c>
      <c r="B207" s="4">
        <v>13169.08736</v>
      </c>
      <c r="C207" s="4">
        <f t="shared" si="9"/>
        <v>3292.2718399999999</v>
      </c>
      <c r="D207" s="4">
        <f t="shared" si="10"/>
        <v>1975.3631039999998</v>
      </c>
      <c r="E207" s="4">
        <f t="shared" si="11"/>
        <v>2633.8174720000002</v>
      </c>
    </row>
    <row r="208" spans="1:5" x14ac:dyDescent="0.45">
      <c r="A208" s="4">
        <v>6702.3501999999999</v>
      </c>
      <c r="B208" s="4">
        <v>1616.3301999999994</v>
      </c>
      <c r="C208" s="4">
        <f t="shared" si="9"/>
        <v>404.08254999999986</v>
      </c>
      <c r="D208" s="4">
        <f t="shared" si="10"/>
        <v>242.4495299999999</v>
      </c>
      <c r="E208" s="4">
        <f t="shared" si="11"/>
        <v>323.26603999999992</v>
      </c>
    </row>
    <row r="209" spans="1:5" x14ac:dyDescent="0.45">
      <c r="A209" s="4">
        <v>28386.015839999996</v>
      </c>
      <c r="B209" s="4">
        <v>14990.295839999995</v>
      </c>
      <c r="C209" s="4">
        <f t="shared" si="9"/>
        <v>3747.5739599999988</v>
      </c>
      <c r="D209" s="4">
        <f t="shared" si="10"/>
        <v>2248.5443759999994</v>
      </c>
      <c r="E209" s="4">
        <f t="shared" si="11"/>
        <v>2998.0591679999993</v>
      </c>
    </row>
    <row r="210" spans="1:5" x14ac:dyDescent="0.45">
      <c r="A210" s="4">
        <v>15825.399369999997</v>
      </c>
      <c r="B210" s="4">
        <v>2093.1093699999965</v>
      </c>
      <c r="C210" s="4">
        <f t="shared" si="9"/>
        <v>523.27734249999912</v>
      </c>
      <c r="D210" s="4">
        <f t="shared" si="10"/>
        <v>313.96640549999944</v>
      </c>
      <c r="E210" s="4">
        <f t="shared" si="11"/>
        <v>418.62187399999931</v>
      </c>
    </row>
    <row r="211" spans="1:5" x14ac:dyDescent="0.45">
      <c r="A211" s="4">
        <v>17847.907199999998</v>
      </c>
      <c r="B211" s="4">
        <v>5798.4071999999978</v>
      </c>
      <c r="C211" s="4">
        <f t="shared" si="9"/>
        <v>1449.6017999999995</v>
      </c>
      <c r="D211" s="4">
        <f t="shared" si="10"/>
        <v>869.76107999999965</v>
      </c>
      <c r="E211" s="4">
        <f t="shared" si="11"/>
        <v>1159.6814399999996</v>
      </c>
    </row>
    <row r="212" spans="1:5" x14ac:dyDescent="0.45">
      <c r="A212" s="4">
        <v>18061.204320000004</v>
      </c>
      <c r="B212" s="4">
        <v>8200.7143200000046</v>
      </c>
      <c r="C212" s="4">
        <f t="shared" si="9"/>
        <v>2050.1785800000011</v>
      </c>
      <c r="D212" s="4">
        <f t="shared" si="10"/>
        <v>1230.1071480000007</v>
      </c>
      <c r="E212" s="4">
        <f t="shared" si="11"/>
        <v>1640.1428640000011</v>
      </c>
    </row>
    <row r="213" spans="1:5" x14ac:dyDescent="0.45">
      <c r="A213" s="4">
        <v>1774.8072</v>
      </c>
      <c r="B213" s="4">
        <v>420.30719999999997</v>
      </c>
      <c r="C213" s="4">
        <f t="shared" si="9"/>
        <v>105.07679999999999</v>
      </c>
      <c r="D213" s="4">
        <f t="shared" si="10"/>
        <v>63.046079999999989</v>
      </c>
      <c r="E213" s="4">
        <f t="shared" si="11"/>
        <v>84.061440000000005</v>
      </c>
    </row>
    <row r="214" spans="1:5" x14ac:dyDescent="0.45">
      <c r="A214" s="4">
        <v>6984.8246399999998</v>
      </c>
      <c r="B214" s="4">
        <v>-12.25536000000011</v>
      </c>
      <c r="C214" s="4">
        <f t="shared" si="9"/>
        <v>-3.0638400000000274</v>
      </c>
      <c r="D214" s="4">
        <f t="shared" si="10"/>
        <v>-1.8383040000000164</v>
      </c>
      <c r="E214" s="4">
        <f t="shared" si="11"/>
        <v>-2.4510720000000221</v>
      </c>
    </row>
    <row r="215" spans="1:5" x14ac:dyDescent="0.45">
      <c r="A215" s="4">
        <v>24223.05</v>
      </c>
      <c r="B215" s="4">
        <v>11215.619999999999</v>
      </c>
      <c r="C215" s="4">
        <f t="shared" si="9"/>
        <v>2803.9049999999997</v>
      </c>
      <c r="D215" s="4">
        <f t="shared" si="10"/>
        <v>1682.3429999999998</v>
      </c>
      <c r="E215" s="4">
        <f t="shared" si="11"/>
        <v>2243.1239999999998</v>
      </c>
    </row>
    <row r="216" spans="1:5" x14ac:dyDescent="0.45">
      <c r="A216" s="4">
        <v>7854.6693599999999</v>
      </c>
      <c r="B216" s="4">
        <v>3192.54936</v>
      </c>
      <c r="C216" s="4">
        <f t="shared" si="9"/>
        <v>798.13733999999999</v>
      </c>
      <c r="D216" s="4">
        <f t="shared" si="10"/>
        <v>478.88240399999995</v>
      </c>
      <c r="E216" s="4">
        <f t="shared" si="11"/>
        <v>638.50987200000009</v>
      </c>
    </row>
    <row r="217" spans="1:5" x14ac:dyDescent="0.45">
      <c r="A217" s="4">
        <v>15253.069799999999</v>
      </c>
      <c r="B217" s="4">
        <v>1386.4697999999989</v>
      </c>
      <c r="C217" s="4">
        <f t="shared" si="9"/>
        <v>346.61744999999974</v>
      </c>
      <c r="D217" s="4">
        <f t="shared" si="10"/>
        <v>207.97046999999984</v>
      </c>
      <c r="E217" s="4">
        <f t="shared" si="11"/>
        <v>277.2939599999998</v>
      </c>
    </row>
    <row r="218" spans="1:5" x14ac:dyDescent="0.45">
      <c r="A218" s="4">
        <v>7738.9596900000006</v>
      </c>
      <c r="B218" s="4">
        <v>139.68969000000106</v>
      </c>
      <c r="C218" s="4">
        <f t="shared" si="9"/>
        <v>34.922422500000266</v>
      </c>
      <c r="D218" s="4">
        <f t="shared" si="10"/>
        <v>20.953453500000158</v>
      </c>
      <c r="E218" s="4">
        <f t="shared" si="11"/>
        <v>27.937938000000216</v>
      </c>
    </row>
    <row r="219" spans="1:5" x14ac:dyDescent="0.45">
      <c r="A219" s="4">
        <v>2231.6467200000002</v>
      </c>
      <c r="B219" s="4">
        <v>1024.7667200000001</v>
      </c>
      <c r="C219" s="4">
        <f t="shared" si="9"/>
        <v>256.19168000000002</v>
      </c>
      <c r="D219" s="4">
        <f t="shared" si="10"/>
        <v>153.71500800000001</v>
      </c>
      <c r="E219" s="4">
        <f t="shared" si="11"/>
        <v>204.95334400000002</v>
      </c>
    </row>
    <row r="220" spans="1:5" x14ac:dyDescent="0.45">
      <c r="A220" s="4">
        <v>6535.6324800000002</v>
      </c>
      <c r="B220" s="4">
        <v>1444.3124800000005</v>
      </c>
      <c r="C220" s="4">
        <f t="shared" si="9"/>
        <v>361.07812000000013</v>
      </c>
      <c r="D220" s="4">
        <f t="shared" si="10"/>
        <v>216.64687200000006</v>
      </c>
      <c r="E220" s="4">
        <f t="shared" si="11"/>
        <v>288.86249600000014</v>
      </c>
    </row>
    <row r="221" spans="1:5" x14ac:dyDescent="0.45">
      <c r="A221" s="4">
        <v>28211.92124</v>
      </c>
      <c r="B221" s="4">
        <v>12346.561240000001</v>
      </c>
      <c r="C221" s="4">
        <f t="shared" si="9"/>
        <v>3086.6403100000002</v>
      </c>
      <c r="D221" s="4">
        <f t="shared" si="10"/>
        <v>1851.9841860000001</v>
      </c>
      <c r="E221" s="4">
        <f t="shared" si="11"/>
        <v>2469.3122480000002</v>
      </c>
    </row>
    <row r="222" spans="1:5" x14ac:dyDescent="0.45">
      <c r="A222" s="4">
        <v>13519.529099999998</v>
      </c>
      <c r="B222" s="4">
        <v>7038.989099999998</v>
      </c>
      <c r="C222" s="4">
        <f t="shared" si="9"/>
        <v>1759.7472749999995</v>
      </c>
      <c r="D222" s="4">
        <f t="shared" si="10"/>
        <v>1055.8483649999996</v>
      </c>
      <c r="E222" s="4">
        <f t="shared" si="11"/>
        <v>1407.7978199999998</v>
      </c>
    </row>
    <row r="223" spans="1:5" x14ac:dyDescent="0.45">
      <c r="A223" s="4">
        <v>908.03700000000003</v>
      </c>
      <c r="B223" s="4">
        <v>180.13699999999994</v>
      </c>
      <c r="C223" s="4">
        <f t="shared" si="9"/>
        <v>45.034249999999986</v>
      </c>
      <c r="D223" s="4">
        <f t="shared" si="10"/>
        <v>27.020549999999989</v>
      </c>
      <c r="E223" s="4">
        <f t="shared" si="11"/>
        <v>36.027399999999993</v>
      </c>
    </row>
    <row r="224" spans="1:5" x14ac:dyDescent="0.45">
      <c r="A224" s="4">
        <v>4503.4363999999996</v>
      </c>
      <c r="B224" s="4">
        <v>2092.0364</v>
      </c>
      <c r="C224" s="4">
        <f t="shared" si="9"/>
        <v>523.00909999999999</v>
      </c>
      <c r="D224" s="4">
        <f t="shared" si="10"/>
        <v>313.80545999999998</v>
      </c>
      <c r="E224" s="4">
        <f t="shared" si="11"/>
        <v>418.40728000000001</v>
      </c>
    </row>
    <row r="225" spans="1:5" x14ac:dyDescent="0.45">
      <c r="A225" s="4">
        <v>66988.771199999988</v>
      </c>
      <c r="B225" s="4">
        <v>38215.171199999982</v>
      </c>
      <c r="C225" s="4">
        <f t="shared" si="9"/>
        <v>9553.7927999999956</v>
      </c>
      <c r="D225" s="4">
        <f t="shared" si="10"/>
        <v>5732.275679999997</v>
      </c>
      <c r="E225" s="4">
        <f t="shared" si="11"/>
        <v>7643.0342399999972</v>
      </c>
    </row>
    <row r="226" spans="1:5" x14ac:dyDescent="0.45">
      <c r="A226" s="4">
        <v>15490.527</v>
      </c>
      <c r="B226" s="4">
        <v>-846.72300000000178</v>
      </c>
      <c r="C226" s="4">
        <f t="shared" si="9"/>
        <v>-211.68075000000044</v>
      </c>
      <c r="D226" s="4">
        <f t="shared" si="10"/>
        <v>-127.00845000000027</v>
      </c>
      <c r="E226" s="4">
        <f t="shared" si="11"/>
        <v>-169.34460000000036</v>
      </c>
    </row>
    <row r="227" spans="1:5" x14ac:dyDescent="0.45">
      <c r="A227" s="4">
        <v>21573.6495</v>
      </c>
      <c r="B227" s="4">
        <v>10769.349499999998</v>
      </c>
      <c r="C227" s="4">
        <f t="shared" si="9"/>
        <v>2692.3373749999996</v>
      </c>
      <c r="D227" s="4">
        <f t="shared" si="10"/>
        <v>1615.4024249999998</v>
      </c>
      <c r="E227" s="4">
        <f t="shared" si="11"/>
        <v>2153.8698999999997</v>
      </c>
    </row>
    <row r="228" spans="1:5" x14ac:dyDescent="0.45">
      <c r="A228" s="4">
        <v>30479.418970000002</v>
      </c>
      <c r="B228" s="4">
        <v>12897.698970000001</v>
      </c>
      <c r="C228" s="4">
        <f t="shared" si="9"/>
        <v>3224.4247425000003</v>
      </c>
      <c r="D228" s="4">
        <f t="shared" si="10"/>
        <v>1934.6548455000002</v>
      </c>
      <c r="E228" s="4">
        <f t="shared" si="11"/>
        <v>2579.5397940000003</v>
      </c>
    </row>
    <row r="229" spans="1:5" x14ac:dyDescent="0.45">
      <c r="A229" s="4">
        <v>5533.6230000000005</v>
      </c>
      <c r="B229" s="4">
        <v>574.26300000000083</v>
      </c>
      <c r="C229" s="4">
        <f t="shared" si="9"/>
        <v>143.56575000000021</v>
      </c>
      <c r="D229" s="4">
        <f t="shared" si="10"/>
        <v>86.139450000000124</v>
      </c>
      <c r="E229" s="4">
        <f t="shared" si="11"/>
        <v>114.85260000000017</v>
      </c>
    </row>
    <row r="230" spans="1:5" x14ac:dyDescent="0.45">
      <c r="A230" s="4">
        <v>16609.090809999998</v>
      </c>
      <c r="B230" s="4">
        <v>4476.3208099999974</v>
      </c>
      <c r="C230" s="4">
        <f t="shared" si="9"/>
        <v>1119.0802024999994</v>
      </c>
      <c r="D230" s="4">
        <f t="shared" si="10"/>
        <v>671.44812149999962</v>
      </c>
      <c r="E230" s="4">
        <f t="shared" si="11"/>
        <v>895.26416199999949</v>
      </c>
    </row>
    <row r="231" spans="1:5" x14ac:dyDescent="0.45">
      <c r="A231" s="4">
        <v>7446.5209000000004</v>
      </c>
      <c r="B231" s="4">
        <v>-2794.4790999999996</v>
      </c>
      <c r="C231" s="4">
        <f t="shared" si="9"/>
        <v>-698.61977499999989</v>
      </c>
      <c r="D231" s="4">
        <f t="shared" si="10"/>
        <v>-419.17186499999991</v>
      </c>
      <c r="E231" s="4">
        <f t="shared" si="11"/>
        <v>-558.89581999999996</v>
      </c>
    </row>
    <row r="232" spans="1:5" x14ac:dyDescent="0.45">
      <c r="A232" s="4">
        <v>667.15008</v>
      </c>
      <c r="B232" s="4">
        <v>-206.76991999999996</v>
      </c>
      <c r="C232" s="4">
        <f t="shared" si="9"/>
        <v>-51.692479999999989</v>
      </c>
      <c r="D232" s="4">
        <f t="shared" si="10"/>
        <v>-31.015487999999991</v>
      </c>
      <c r="E232" s="4">
        <f t="shared" si="11"/>
        <v>-41.353983999999997</v>
      </c>
    </row>
    <row r="233" spans="1:5" x14ac:dyDescent="0.45">
      <c r="A233" s="4">
        <v>5814.6927299999998</v>
      </c>
      <c r="B233" s="4">
        <v>3055.7827299999999</v>
      </c>
      <c r="C233" s="4">
        <f t="shared" si="9"/>
        <v>763.94568249999998</v>
      </c>
      <c r="D233" s="4">
        <f t="shared" si="10"/>
        <v>458.36740949999995</v>
      </c>
      <c r="E233" s="4">
        <f t="shared" si="11"/>
        <v>611.15654600000005</v>
      </c>
    </row>
    <row r="234" spans="1:5" x14ac:dyDescent="0.45">
      <c r="A234" s="4">
        <v>2879.9836</v>
      </c>
      <c r="B234" s="4">
        <v>903.68360000000007</v>
      </c>
      <c r="C234" s="4">
        <f t="shared" si="9"/>
        <v>225.92090000000002</v>
      </c>
      <c r="D234" s="4">
        <f t="shared" si="10"/>
        <v>135.55253999999999</v>
      </c>
      <c r="E234" s="4">
        <f t="shared" si="11"/>
        <v>180.73672000000002</v>
      </c>
    </row>
    <row r="235" spans="1:5" x14ac:dyDescent="0.45">
      <c r="A235" s="4">
        <v>5280.8577599999999</v>
      </c>
      <c r="B235" s="4">
        <v>2152.21776</v>
      </c>
      <c r="C235" s="4">
        <f t="shared" si="9"/>
        <v>538.05444</v>
      </c>
      <c r="D235" s="4">
        <f t="shared" si="10"/>
        <v>322.83266399999997</v>
      </c>
      <c r="E235" s="4">
        <f t="shared" si="11"/>
        <v>430.44355200000001</v>
      </c>
    </row>
    <row r="236" spans="1:5" x14ac:dyDescent="0.45">
      <c r="A236" s="4">
        <v>14269.848599999999</v>
      </c>
      <c r="B236" s="4">
        <v>1172.1485999999986</v>
      </c>
      <c r="C236" s="4">
        <f t="shared" si="9"/>
        <v>293.03714999999966</v>
      </c>
      <c r="D236" s="4">
        <f t="shared" si="10"/>
        <v>175.82228999999978</v>
      </c>
      <c r="E236" s="4">
        <f t="shared" si="11"/>
        <v>234.42971999999975</v>
      </c>
    </row>
    <row r="237" spans="1:5" x14ac:dyDescent="0.45">
      <c r="A237" s="4">
        <v>17359.804799999998</v>
      </c>
      <c r="B237" s="4">
        <v>1269.9647999999979</v>
      </c>
      <c r="C237" s="4">
        <f t="shared" si="9"/>
        <v>317.49119999999948</v>
      </c>
      <c r="D237" s="4">
        <f t="shared" si="10"/>
        <v>190.49471999999969</v>
      </c>
      <c r="E237" s="4">
        <f t="shared" si="11"/>
        <v>253.99295999999958</v>
      </c>
    </row>
    <row r="238" spans="1:5" x14ac:dyDescent="0.45">
      <c r="A238" s="4">
        <v>37038.581760000001</v>
      </c>
      <c r="B238" s="4">
        <v>4902.8217599999989</v>
      </c>
      <c r="C238" s="4">
        <f t="shared" si="9"/>
        <v>1225.7054399999997</v>
      </c>
      <c r="D238" s="4">
        <f t="shared" si="10"/>
        <v>735.42326399999979</v>
      </c>
      <c r="E238" s="4">
        <f t="shared" si="11"/>
        <v>980.56435199999987</v>
      </c>
    </row>
    <row r="239" spans="1:5" x14ac:dyDescent="0.45">
      <c r="A239" s="4">
        <v>139277.83032000001</v>
      </c>
      <c r="B239" s="4">
        <v>56019.54032</v>
      </c>
      <c r="C239" s="4">
        <f t="shared" si="9"/>
        <v>14004.88508</v>
      </c>
      <c r="D239" s="4">
        <f t="shared" si="10"/>
        <v>8402.9310480000004</v>
      </c>
      <c r="E239" s="4">
        <f t="shared" si="11"/>
        <v>11203.908064000001</v>
      </c>
    </row>
    <row r="240" spans="1:5" x14ac:dyDescent="0.45">
      <c r="A240" s="4">
        <v>6684.1875</v>
      </c>
      <c r="B240" s="4">
        <v>-309.11250000000018</v>
      </c>
      <c r="C240" s="4">
        <f t="shared" si="9"/>
        <v>-77.278125000000045</v>
      </c>
      <c r="D240" s="4">
        <f t="shared" si="10"/>
        <v>-46.366875000000029</v>
      </c>
      <c r="E240" s="4">
        <f t="shared" si="11"/>
        <v>-61.822500000000041</v>
      </c>
    </row>
    <row r="241" spans="1:5" x14ac:dyDescent="0.45">
      <c r="A241" s="4">
        <v>3823.5108</v>
      </c>
      <c r="B241" s="4">
        <v>1089.5708</v>
      </c>
      <c r="C241" s="4">
        <f t="shared" si="9"/>
        <v>272.39269999999999</v>
      </c>
      <c r="D241" s="4">
        <f t="shared" si="10"/>
        <v>163.43562</v>
      </c>
      <c r="E241" s="4">
        <f t="shared" si="11"/>
        <v>217.91416000000001</v>
      </c>
    </row>
    <row r="242" spans="1:5" x14ac:dyDescent="0.45">
      <c r="A242" s="4">
        <v>4436.6291200000005</v>
      </c>
      <c r="B242" s="4">
        <v>1354.0691200000006</v>
      </c>
      <c r="C242" s="4">
        <f t="shared" si="9"/>
        <v>338.51728000000014</v>
      </c>
      <c r="D242" s="4">
        <f t="shared" si="10"/>
        <v>203.11036800000008</v>
      </c>
      <c r="E242" s="4">
        <f t="shared" si="11"/>
        <v>270.81382400000012</v>
      </c>
    </row>
    <row r="243" spans="1:5" x14ac:dyDescent="0.45">
      <c r="A243" s="4">
        <v>9684.8756000000012</v>
      </c>
      <c r="B243" s="4">
        <v>2339.9156000000012</v>
      </c>
      <c r="C243" s="4">
        <f t="shared" si="9"/>
        <v>584.97890000000029</v>
      </c>
      <c r="D243" s="4">
        <f t="shared" si="10"/>
        <v>350.98734000000019</v>
      </c>
      <c r="E243" s="4">
        <f t="shared" si="11"/>
        <v>467.98312000000027</v>
      </c>
    </row>
    <row r="244" spans="1:5" x14ac:dyDescent="0.45">
      <c r="A244" s="4">
        <v>34082.864639999993</v>
      </c>
      <c r="B244" s="4">
        <v>7112.1846399999922</v>
      </c>
      <c r="C244" s="4">
        <f t="shared" si="9"/>
        <v>1778.0461599999981</v>
      </c>
      <c r="D244" s="4">
        <f t="shared" si="10"/>
        <v>1066.8276959999987</v>
      </c>
      <c r="E244" s="4">
        <f t="shared" si="11"/>
        <v>1422.4369279999985</v>
      </c>
    </row>
    <row r="245" spans="1:5" x14ac:dyDescent="0.45">
      <c r="A245" s="4">
        <v>748.22303999999997</v>
      </c>
      <c r="B245" s="4">
        <v>171.74303999999995</v>
      </c>
      <c r="C245" s="4">
        <f t="shared" si="9"/>
        <v>42.935759999999988</v>
      </c>
      <c r="D245" s="4">
        <f t="shared" si="10"/>
        <v>25.761455999999992</v>
      </c>
      <c r="E245" s="4">
        <f t="shared" si="11"/>
        <v>34.348607999999992</v>
      </c>
    </row>
    <row r="246" spans="1:5" x14ac:dyDescent="0.45">
      <c r="A246" s="4">
        <v>12248.675999999999</v>
      </c>
      <c r="B246" s="4">
        <v>-3967.9639999999999</v>
      </c>
      <c r="C246" s="4">
        <f t="shared" si="9"/>
        <v>-991.99099999999999</v>
      </c>
      <c r="D246" s="4">
        <f t="shared" si="10"/>
        <v>-595.19459999999992</v>
      </c>
      <c r="E246" s="4">
        <f t="shared" si="11"/>
        <v>-793.59280000000001</v>
      </c>
    </row>
    <row r="247" spans="1:5" x14ac:dyDescent="0.45">
      <c r="A247" s="4">
        <v>2909.8689199999999</v>
      </c>
      <c r="B247" s="4">
        <v>1400.1489199999999</v>
      </c>
      <c r="C247" s="4">
        <f t="shared" si="9"/>
        <v>350.03722999999997</v>
      </c>
      <c r="D247" s="4">
        <f t="shared" si="10"/>
        <v>210.02233799999996</v>
      </c>
      <c r="E247" s="4">
        <f t="shared" si="11"/>
        <v>280.02978400000001</v>
      </c>
    </row>
    <row r="248" spans="1:5" x14ac:dyDescent="0.45">
      <c r="A248" s="4">
        <v>9774.3888000000006</v>
      </c>
      <c r="B248" s="4">
        <v>1668.5088000000005</v>
      </c>
      <c r="C248" s="4">
        <f t="shared" si="9"/>
        <v>417.12720000000013</v>
      </c>
      <c r="D248" s="4">
        <f t="shared" si="10"/>
        <v>250.27632000000006</v>
      </c>
      <c r="E248" s="4">
        <f t="shared" si="11"/>
        <v>333.70176000000015</v>
      </c>
    </row>
    <row r="249" spans="1:5" x14ac:dyDescent="0.45">
      <c r="A249" s="4">
        <v>607.30668000000003</v>
      </c>
      <c r="B249" s="4">
        <v>244.60668000000004</v>
      </c>
      <c r="C249" s="4">
        <f t="shared" si="9"/>
        <v>61.15167000000001</v>
      </c>
      <c r="D249" s="4">
        <f t="shared" si="10"/>
        <v>36.691002000000005</v>
      </c>
      <c r="E249" s="4">
        <f t="shared" si="11"/>
        <v>48.921336000000011</v>
      </c>
    </row>
    <row r="250" spans="1:5" x14ac:dyDescent="0.45">
      <c r="A250" s="4">
        <v>3592.04</v>
      </c>
      <c r="B250" s="4">
        <v>378.92000000000007</v>
      </c>
      <c r="C250" s="4">
        <f t="shared" si="9"/>
        <v>94.730000000000018</v>
      </c>
      <c r="D250" s="4">
        <f t="shared" si="10"/>
        <v>56.838000000000008</v>
      </c>
      <c r="E250" s="4">
        <f t="shared" si="11"/>
        <v>75.78400000000002</v>
      </c>
    </row>
    <row r="251" spans="1:5" x14ac:dyDescent="0.45">
      <c r="A251" s="4">
        <v>11813.604160000001</v>
      </c>
      <c r="B251" s="4">
        <v>2109.6841600000007</v>
      </c>
      <c r="C251" s="4">
        <f t="shared" si="9"/>
        <v>527.42104000000018</v>
      </c>
      <c r="D251" s="4">
        <f t="shared" si="10"/>
        <v>316.45262400000007</v>
      </c>
      <c r="E251" s="4">
        <f t="shared" si="11"/>
        <v>421.93683200000015</v>
      </c>
    </row>
    <row r="252" spans="1:5" x14ac:dyDescent="0.45">
      <c r="A252" s="4">
        <v>12186.368600000002</v>
      </c>
      <c r="B252" s="4">
        <v>5705.2086000000018</v>
      </c>
      <c r="C252" s="4">
        <f t="shared" si="9"/>
        <v>1426.3021500000004</v>
      </c>
      <c r="D252" s="4">
        <f t="shared" si="10"/>
        <v>855.78129000000024</v>
      </c>
      <c r="E252" s="4">
        <f t="shared" si="11"/>
        <v>1141.0417200000004</v>
      </c>
    </row>
    <row r="253" spans="1:5" x14ac:dyDescent="0.45">
      <c r="A253" s="4">
        <v>17453.3436</v>
      </c>
      <c r="B253" s="4">
        <v>5892.3036000000011</v>
      </c>
      <c r="C253" s="4">
        <f t="shared" si="9"/>
        <v>1473.0759000000003</v>
      </c>
      <c r="D253" s="4">
        <f t="shared" si="10"/>
        <v>883.84554000000014</v>
      </c>
      <c r="E253" s="4">
        <f t="shared" si="11"/>
        <v>1178.4607200000003</v>
      </c>
    </row>
    <row r="254" spans="1:5" x14ac:dyDescent="0.45">
      <c r="A254" s="4">
        <v>17689.623</v>
      </c>
      <c r="B254" s="4">
        <v>-472.29699999999866</v>
      </c>
      <c r="C254" s="4">
        <f t="shared" si="9"/>
        <v>-118.07424999999967</v>
      </c>
      <c r="D254" s="4">
        <f t="shared" si="10"/>
        <v>-70.844549999999799</v>
      </c>
      <c r="E254" s="4">
        <f t="shared" si="11"/>
        <v>-94.459399999999732</v>
      </c>
    </row>
    <row r="255" spans="1:5" x14ac:dyDescent="0.45">
      <c r="A255" s="4">
        <v>25483.91488</v>
      </c>
      <c r="B255" s="4">
        <v>12700.39488</v>
      </c>
      <c r="C255" s="4">
        <f t="shared" si="9"/>
        <v>3175.09872</v>
      </c>
      <c r="D255" s="4">
        <f t="shared" si="10"/>
        <v>1905.0592319999998</v>
      </c>
      <c r="E255" s="4">
        <f t="shared" si="11"/>
        <v>2540.0789760000002</v>
      </c>
    </row>
    <row r="256" spans="1:5" x14ac:dyDescent="0.45">
      <c r="A256" s="4">
        <v>6468.2751599999992</v>
      </c>
      <c r="B256" s="4">
        <v>3613.0251599999992</v>
      </c>
      <c r="C256" s="4">
        <f t="shared" si="9"/>
        <v>903.25628999999981</v>
      </c>
      <c r="D256" s="4">
        <f t="shared" si="10"/>
        <v>541.95377399999984</v>
      </c>
      <c r="E256" s="4">
        <f t="shared" si="11"/>
        <v>722.60503199999994</v>
      </c>
    </row>
    <row r="257" spans="1:5" x14ac:dyDescent="0.45">
      <c r="A257" s="4">
        <v>24161.205600000001</v>
      </c>
      <c r="B257" s="4">
        <v>14126.6556</v>
      </c>
      <c r="C257" s="4">
        <f t="shared" si="9"/>
        <v>3531.6639</v>
      </c>
      <c r="D257" s="4">
        <f t="shared" si="10"/>
        <v>2118.9983400000001</v>
      </c>
      <c r="E257" s="4">
        <f t="shared" si="11"/>
        <v>2825.3311200000003</v>
      </c>
    </row>
    <row r="258" spans="1:5" x14ac:dyDescent="0.45">
      <c r="A258" s="4">
        <v>19073.059649999999</v>
      </c>
      <c r="B258" s="4">
        <v>5840.7196499999991</v>
      </c>
      <c r="C258" s="4">
        <f t="shared" si="9"/>
        <v>1460.1799124999998</v>
      </c>
      <c r="D258" s="4">
        <f t="shared" si="10"/>
        <v>876.1079474999998</v>
      </c>
      <c r="E258" s="4">
        <f t="shared" si="11"/>
        <v>1168.14393</v>
      </c>
    </row>
    <row r="259" spans="1:5" x14ac:dyDescent="0.45">
      <c r="A259" s="4">
        <v>2394.1605599999998</v>
      </c>
      <c r="B259" s="4">
        <v>326.32055999999966</v>
      </c>
      <c r="C259" s="4">
        <f t="shared" ref="C259:C322" si="12">IF(A259*25%,B259*25%)</f>
        <v>81.580139999999915</v>
      </c>
      <c r="D259" s="4">
        <f t="shared" ref="D259:D322" si="13">IF(A259*15%,B259*15%)</f>
        <v>48.948083999999945</v>
      </c>
      <c r="E259" s="4">
        <f t="shared" ref="E259:E322" si="14">IF(A259*20%,B259*20%)</f>
        <v>65.26411199999994</v>
      </c>
    </row>
    <row r="260" spans="1:5" x14ac:dyDescent="0.45">
      <c r="A260" s="4">
        <v>4375.3620000000001</v>
      </c>
      <c r="B260" s="4">
        <v>1855.922</v>
      </c>
      <c r="C260" s="4">
        <f t="shared" si="12"/>
        <v>463.98050000000001</v>
      </c>
      <c r="D260" s="4">
        <f t="shared" si="13"/>
        <v>278.38830000000002</v>
      </c>
      <c r="E260" s="4">
        <f t="shared" si="14"/>
        <v>371.18440000000004</v>
      </c>
    </row>
    <row r="261" spans="1:5" x14ac:dyDescent="0.45">
      <c r="A261" s="4">
        <v>7568.9632000000001</v>
      </c>
      <c r="B261" s="4">
        <v>-3886.0768000000007</v>
      </c>
      <c r="C261" s="4">
        <f t="shared" si="12"/>
        <v>-971.51920000000018</v>
      </c>
      <c r="D261" s="4">
        <f t="shared" si="13"/>
        <v>-582.91152000000011</v>
      </c>
      <c r="E261" s="4">
        <f t="shared" si="14"/>
        <v>-777.21536000000015</v>
      </c>
    </row>
    <row r="262" spans="1:5" x14ac:dyDescent="0.45">
      <c r="A262" s="4">
        <v>22882.675440000003</v>
      </c>
      <c r="B262" s="4">
        <v>9441.9554400000034</v>
      </c>
      <c r="C262" s="4">
        <f t="shared" si="12"/>
        <v>2360.4888600000008</v>
      </c>
      <c r="D262" s="4">
        <f t="shared" si="13"/>
        <v>1416.2933160000005</v>
      </c>
      <c r="E262" s="4">
        <f t="shared" si="14"/>
        <v>1888.3910880000008</v>
      </c>
    </row>
    <row r="263" spans="1:5" x14ac:dyDescent="0.45">
      <c r="A263" s="4">
        <v>17964.4038</v>
      </c>
      <c r="B263" s="4">
        <v>7663.3438000000006</v>
      </c>
      <c r="C263" s="4">
        <f t="shared" si="12"/>
        <v>1915.8359500000001</v>
      </c>
      <c r="D263" s="4">
        <f t="shared" si="13"/>
        <v>1149.5015700000001</v>
      </c>
      <c r="E263" s="4">
        <f t="shared" si="14"/>
        <v>1532.6687600000002</v>
      </c>
    </row>
    <row r="264" spans="1:5" x14ac:dyDescent="0.45">
      <c r="A264" s="4">
        <v>8186.057600000001</v>
      </c>
      <c r="B264" s="4">
        <v>2357.2576000000008</v>
      </c>
      <c r="C264" s="4">
        <f t="shared" si="12"/>
        <v>589.31440000000021</v>
      </c>
      <c r="D264" s="4">
        <f t="shared" si="13"/>
        <v>353.58864000000011</v>
      </c>
      <c r="E264" s="4">
        <f t="shared" si="14"/>
        <v>471.45152000000019</v>
      </c>
    </row>
    <row r="265" spans="1:5" x14ac:dyDescent="0.45">
      <c r="A265" s="4">
        <v>560.36831999999993</v>
      </c>
      <c r="B265" s="4">
        <v>-3.0916800000001103</v>
      </c>
      <c r="C265" s="4">
        <f t="shared" si="12"/>
        <v>-0.77292000000002758</v>
      </c>
      <c r="D265" s="4">
        <f t="shared" si="13"/>
        <v>-0.46375200000001654</v>
      </c>
      <c r="E265" s="4">
        <f t="shared" si="14"/>
        <v>-0.61833600000002209</v>
      </c>
    </row>
    <row r="266" spans="1:5" x14ac:dyDescent="0.45">
      <c r="A266" s="4">
        <v>40139.874619999995</v>
      </c>
      <c r="B266" s="4">
        <v>6618.7546199999924</v>
      </c>
      <c r="C266" s="4">
        <f t="shared" si="12"/>
        <v>1654.6886549999981</v>
      </c>
      <c r="D266" s="4">
        <f t="shared" si="13"/>
        <v>992.81319299999882</v>
      </c>
      <c r="E266" s="4">
        <f t="shared" si="14"/>
        <v>1323.7509239999986</v>
      </c>
    </row>
    <row r="267" spans="1:5" x14ac:dyDescent="0.45">
      <c r="A267" s="4">
        <v>12597.52224</v>
      </c>
      <c r="B267" s="4">
        <v>-7932.1877600000025</v>
      </c>
      <c r="C267" s="4">
        <f t="shared" si="12"/>
        <v>-1983.0469400000006</v>
      </c>
      <c r="D267" s="4">
        <f t="shared" si="13"/>
        <v>-1189.8281640000002</v>
      </c>
      <c r="E267" s="4">
        <f t="shared" si="14"/>
        <v>-1586.4375520000006</v>
      </c>
    </row>
    <row r="268" spans="1:5" x14ac:dyDescent="0.45">
      <c r="A268" s="4">
        <v>38818.760160000005</v>
      </c>
      <c r="B268" s="4">
        <v>17764.670160000009</v>
      </c>
      <c r="C268" s="4">
        <f t="shared" si="12"/>
        <v>4441.1675400000022</v>
      </c>
      <c r="D268" s="4">
        <f t="shared" si="13"/>
        <v>2664.7005240000012</v>
      </c>
      <c r="E268" s="4">
        <f t="shared" si="14"/>
        <v>3552.9340320000019</v>
      </c>
    </row>
    <row r="269" spans="1:5" x14ac:dyDescent="0.45">
      <c r="A269" s="4">
        <v>17594.028880000002</v>
      </c>
      <c r="B269" s="4">
        <v>7436.8288800000009</v>
      </c>
      <c r="C269" s="4">
        <f t="shared" si="12"/>
        <v>1859.2072200000002</v>
      </c>
      <c r="D269" s="4">
        <f t="shared" si="13"/>
        <v>1115.5243320000002</v>
      </c>
      <c r="E269" s="4">
        <f t="shared" si="14"/>
        <v>1487.3657760000003</v>
      </c>
    </row>
    <row r="270" spans="1:5" x14ac:dyDescent="0.45">
      <c r="A270" s="4">
        <v>6946.8</v>
      </c>
      <c r="B270" s="4">
        <v>-424.0600000000004</v>
      </c>
      <c r="C270" s="4">
        <f t="shared" si="12"/>
        <v>-106.0150000000001</v>
      </c>
      <c r="D270" s="4">
        <f t="shared" si="13"/>
        <v>-63.609000000000059</v>
      </c>
      <c r="E270" s="4">
        <f t="shared" si="14"/>
        <v>-84.812000000000083</v>
      </c>
    </row>
    <row r="271" spans="1:5" x14ac:dyDescent="0.45">
      <c r="A271" s="4">
        <v>7678.2113999999992</v>
      </c>
      <c r="B271" s="4">
        <v>478.21139999999923</v>
      </c>
      <c r="C271" s="4">
        <f t="shared" si="12"/>
        <v>119.55284999999981</v>
      </c>
      <c r="D271" s="4">
        <f t="shared" si="13"/>
        <v>71.731709999999879</v>
      </c>
      <c r="E271" s="4">
        <f t="shared" si="14"/>
        <v>95.642279999999857</v>
      </c>
    </row>
    <row r="272" spans="1:5" x14ac:dyDescent="0.45">
      <c r="A272" s="4">
        <v>7235.2134999999998</v>
      </c>
      <c r="B272" s="4">
        <v>1416.9634999999998</v>
      </c>
      <c r="C272" s="4">
        <f t="shared" si="12"/>
        <v>354.24087499999996</v>
      </c>
      <c r="D272" s="4">
        <f t="shared" si="13"/>
        <v>212.54452499999996</v>
      </c>
      <c r="E272" s="4">
        <f t="shared" si="14"/>
        <v>283.39269999999999</v>
      </c>
    </row>
    <row r="273" spans="1:5" x14ac:dyDescent="0.45">
      <c r="A273" s="4">
        <v>7120.6486400000003</v>
      </c>
      <c r="B273" s="4">
        <v>1906.7286400000003</v>
      </c>
      <c r="C273" s="4">
        <f t="shared" si="12"/>
        <v>476.68216000000007</v>
      </c>
      <c r="D273" s="4">
        <f t="shared" si="13"/>
        <v>286.00929600000001</v>
      </c>
      <c r="E273" s="4">
        <f t="shared" si="14"/>
        <v>381.34572800000007</v>
      </c>
    </row>
    <row r="274" spans="1:5" x14ac:dyDescent="0.45">
      <c r="A274" s="4">
        <v>34632.106319999999</v>
      </c>
      <c r="B274" s="4">
        <v>5917.8263200000001</v>
      </c>
      <c r="C274" s="4">
        <f t="shared" si="12"/>
        <v>1479.45658</v>
      </c>
      <c r="D274" s="4">
        <f t="shared" si="13"/>
        <v>887.673948</v>
      </c>
      <c r="E274" s="4">
        <f t="shared" si="14"/>
        <v>1183.5652640000001</v>
      </c>
    </row>
    <row r="275" spans="1:5" x14ac:dyDescent="0.45">
      <c r="A275" s="4">
        <v>29536.716</v>
      </c>
      <c r="B275" s="4">
        <v>7889.1159999999982</v>
      </c>
      <c r="C275" s="4">
        <f t="shared" si="12"/>
        <v>1972.2789999999995</v>
      </c>
      <c r="D275" s="4">
        <f t="shared" si="13"/>
        <v>1183.3673999999996</v>
      </c>
      <c r="E275" s="4">
        <f t="shared" si="14"/>
        <v>1577.8231999999998</v>
      </c>
    </row>
    <row r="276" spans="1:5" x14ac:dyDescent="0.45">
      <c r="A276" s="4">
        <v>11417.429099999999</v>
      </c>
      <c r="B276" s="4">
        <v>5377.619099999999</v>
      </c>
      <c r="C276" s="4">
        <f t="shared" si="12"/>
        <v>1344.4047749999997</v>
      </c>
      <c r="D276" s="4">
        <f t="shared" si="13"/>
        <v>806.6428649999998</v>
      </c>
      <c r="E276" s="4">
        <f t="shared" si="14"/>
        <v>1075.5238199999999</v>
      </c>
    </row>
    <row r="277" spans="1:5" x14ac:dyDescent="0.45">
      <c r="A277" s="4">
        <v>8567.3924999999999</v>
      </c>
      <c r="B277" s="4">
        <v>101.57250000000022</v>
      </c>
      <c r="C277" s="4">
        <f t="shared" si="12"/>
        <v>25.393125000000055</v>
      </c>
      <c r="D277" s="4">
        <f t="shared" si="13"/>
        <v>15.235875000000032</v>
      </c>
      <c r="E277" s="4">
        <f t="shared" si="14"/>
        <v>20.314500000000045</v>
      </c>
    </row>
    <row r="278" spans="1:5" x14ac:dyDescent="0.45">
      <c r="A278" s="4">
        <v>79548.755999999994</v>
      </c>
      <c r="B278" s="4">
        <v>26014.755999999994</v>
      </c>
      <c r="C278" s="4">
        <f t="shared" si="12"/>
        <v>6503.6889999999985</v>
      </c>
      <c r="D278" s="4">
        <f t="shared" si="13"/>
        <v>3902.2133999999987</v>
      </c>
      <c r="E278" s="4">
        <f t="shared" si="14"/>
        <v>5202.9511999999995</v>
      </c>
    </row>
    <row r="279" spans="1:5" x14ac:dyDescent="0.45">
      <c r="A279" s="4">
        <v>6066.54648</v>
      </c>
      <c r="B279" s="4">
        <v>2985.9064800000001</v>
      </c>
      <c r="C279" s="4">
        <f t="shared" si="12"/>
        <v>746.47662000000003</v>
      </c>
      <c r="D279" s="4">
        <f t="shared" si="13"/>
        <v>447.88597199999998</v>
      </c>
      <c r="E279" s="4">
        <f t="shared" si="14"/>
        <v>597.18129600000009</v>
      </c>
    </row>
    <row r="280" spans="1:5" x14ac:dyDescent="0.45">
      <c r="A280" s="4">
        <v>34840.344000000005</v>
      </c>
      <c r="B280" s="4">
        <v>14885.234000000004</v>
      </c>
      <c r="C280" s="4">
        <f t="shared" si="12"/>
        <v>3721.308500000001</v>
      </c>
      <c r="D280" s="4">
        <f t="shared" si="13"/>
        <v>2232.7851000000005</v>
      </c>
      <c r="E280" s="4">
        <f t="shared" si="14"/>
        <v>2977.046800000001</v>
      </c>
    </row>
    <row r="281" spans="1:5" x14ac:dyDescent="0.45">
      <c r="A281" s="4">
        <v>8907.6924999999992</v>
      </c>
      <c r="B281" s="4">
        <v>4140.392499999999</v>
      </c>
      <c r="C281" s="4">
        <f t="shared" si="12"/>
        <v>1035.0981249999998</v>
      </c>
      <c r="D281" s="4">
        <f t="shared" si="13"/>
        <v>621.05887499999983</v>
      </c>
      <c r="E281" s="4">
        <f t="shared" si="14"/>
        <v>828.07849999999985</v>
      </c>
    </row>
    <row r="282" spans="1:5" x14ac:dyDescent="0.45">
      <c r="A282" s="4">
        <v>17441.021520000002</v>
      </c>
      <c r="B282" s="4">
        <v>7567.2115200000026</v>
      </c>
      <c r="C282" s="4">
        <f t="shared" si="12"/>
        <v>1891.8028800000006</v>
      </c>
      <c r="D282" s="4">
        <f t="shared" si="13"/>
        <v>1135.0817280000003</v>
      </c>
      <c r="E282" s="4">
        <f t="shared" si="14"/>
        <v>1513.4423040000006</v>
      </c>
    </row>
    <row r="283" spans="1:5" x14ac:dyDescent="0.45">
      <c r="A283" s="4">
        <v>13035.970220000001</v>
      </c>
      <c r="B283" s="4">
        <v>5287.2502200000008</v>
      </c>
      <c r="C283" s="4">
        <f t="shared" si="12"/>
        <v>1321.8125550000002</v>
      </c>
      <c r="D283" s="4">
        <f t="shared" si="13"/>
        <v>793.08753300000012</v>
      </c>
      <c r="E283" s="4">
        <f t="shared" si="14"/>
        <v>1057.4500440000002</v>
      </c>
    </row>
    <row r="284" spans="1:5" x14ac:dyDescent="0.45">
      <c r="A284" s="4">
        <v>667.74</v>
      </c>
      <c r="B284" s="4">
        <v>116.6400000000001</v>
      </c>
      <c r="C284" s="4">
        <f t="shared" si="12"/>
        <v>29.160000000000025</v>
      </c>
      <c r="D284" s="4">
        <f t="shared" si="13"/>
        <v>17.496000000000013</v>
      </c>
      <c r="E284" s="4">
        <f t="shared" si="14"/>
        <v>23.328000000000021</v>
      </c>
    </row>
    <row r="285" spans="1:5" x14ac:dyDescent="0.45">
      <c r="A285" s="4">
        <v>11696.156879999999</v>
      </c>
      <c r="B285" s="4">
        <v>4215.3568799999994</v>
      </c>
      <c r="C285" s="4">
        <f t="shared" si="12"/>
        <v>1053.8392199999998</v>
      </c>
      <c r="D285" s="4">
        <f t="shared" si="13"/>
        <v>632.3035319999999</v>
      </c>
      <c r="E285" s="4">
        <f t="shared" si="14"/>
        <v>843.07137599999987</v>
      </c>
    </row>
    <row r="286" spans="1:5" x14ac:dyDescent="0.45">
      <c r="A286" s="4">
        <v>15505.479600000001</v>
      </c>
      <c r="B286" s="4">
        <v>3290.3196000000007</v>
      </c>
      <c r="C286" s="4">
        <f t="shared" si="12"/>
        <v>822.57990000000018</v>
      </c>
      <c r="D286" s="4">
        <f t="shared" si="13"/>
        <v>493.5479400000001</v>
      </c>
      <c r="E286" s="4">
        <f t="shared" si="14"/>
        <v>658.06392000000017</v>
      </c>
    </row>
    <row r="287" spans="1:5" x14ac:dyDescent="0.45">
      <c r="A287" s="4">
        <v>3978.6474000000003</v>
      </c>
      <c r="B287" s="4">
        <v>95.32740000000058</v>
      </c>
      <c r="C287" s="4">
        <f t="shared" si="12"/>
        <v>23.831850000000145</v>
      </c>
      <c r="D287" s="4">
        <f t="shared" si="13"/>
        <v>14.299110000000086</v>
      </c>
      <c r="E287" s="4">
        <f t="shared" si="14"/>
        <v>19.065480000000118</v>
      </c>
    </row>
    <row r="288" spans="1:5" x14ac:dyDescent="0.45">
      <c r="A288" s="4">
        <v>76.138720000000006</v>
      </c>
      <c r="B288" s="4">
        <v>-22.141279999999995</v>
      </c>
      <c r="C288" s="4">
        <f t="shared" si="12"/>
        <v>-5.5353199999999987</v>
      </c>
      <c r="D288" s="4">
        <f t="shared" si="13"/>
        <v>-3.321191999999999</v>
      </c>
      <c r="E288" s="4">
        <f t="shared" si="14"/>
        <v>-4.4282559999999993</v>
      </c>
    </row>
    <row r="289" spans="1:5" x14ac:dyDescent="0.45">
      <c r="A289" s="4">
        <v>20028.787380000002</v>
      </c>
      <c r="B289" s="4">
        <v>10428.937380000001</v>
      </c>
      <c r="C289" s="4">
        <f t="shared" si="12"/>
        <v>2607.2343450000003</v>
      </c>
      <c r="D289" s="4">
        <f t="shared" si="13"/>
        <v>1564.3406070000001</v>
      </c>
      <c r="E289" s="4">
        <f t="shared" si="14"/>
        <v>2085.7874760000004</v>
      </c>
    </row>
    <row r="290" spans="1:5" x14ac:dyDescent="0.45">
      <c r="A290" s="4">
        <v>26765.040239999998</v>
      </c>
      <c r="B290" s="4">
        <v>12392.940239999998</v>
      </c>
      <c r="C290" s="4">
        <f t="shared" si="12"/>
        <v>3098.2350599999995</v>
      </c>
      <c r="D290" s="4">
        <f t="shared" si="13"/>
        <v>1858.9410359999997</v>
      </c>
      <c r="E290" s="4">
        <f t="shared" si="14"/>
        <v>2478.5880479999996</v>
      </c>
    </row>
    <row r="291" spans="1:5" x14ac:dyDescent="0.45">
      <c r="A291" s="4">
        <v>10456.416880000001</v>
      </c>
      <c r="B291" s="4">
        <v>-6073.8631199999982</v>
      </c>
      <c r="C291" s="4">
        <f t="shared" si="12"/>
        <v>-1518.4657799999995</v>
      </c>
      <c r="D291" s="4">
        <f t="shared" si="13"/>
        <v>-911.07946799999968</v>
      </c>
      <c r="E291" s="4">
        <f t="shared" si="14"/>
        <v>-1214.7726239999997</v>
      </c>
    </row>
    <row r="292" spans="1:5" x14ac:dyDescent="0.45">
      <c r="A292" s="4">
        <v>19066.045319999997</v>
      </c>
      <c r="B292" s="4">
        <v>9686.9653199999993</v>
      </c>
      <c r="C292" s="4">
        <f t="shared" si="12"/>
        <v>2421.7413299999998</v>
      </c>
      <c r="D292" s="4">
        <f t="shared" si="13"/>
        <v>1453.0447979999999</v>
      </c>
      <c r="E292" s="4">
        <f t="shared" si="14"/>
        <v>1937.3930639999999</v>
      </c>
    </row>
    <row r="293" spans="1:5" x14ac:dyDescent="0.45">
      <c r="A293" s="4">
        <v>1098.9470800000001</v>
      </c>
      <c r="B293" s="4">
        <v>311.12708000000009</v>
      </c>
      <c r="C293" s="4">
        <f t="shared" si="12"/>
        <v>77.781770000000023</v>
      </c>
      <c r="D293" s="4">
        <f t="shared" si="13"/>
        <v>46.669062000000011</v>
      </c>
      <c r="E293" s="4">
        <f t="shared" si="14"/>
        <v>62.225416000000024</v>
      </c>
    </row>
    <row r="294" spans="1:5" x14ac:dyDescent="0.45">
      <c r="A294" s="4">
        <v>23375.594060000003</v>
      </c>
      <c r="B294" s="4">
        <v>7380.8740600000019</v>
      </c>
      <c r="C294" s="4">
        <f t="shared" si="12"/>
        <v>1845.2185150000005</v>
      </c>
      <c r="D294" s="4">
        <f t="shared" si="13"/>
        <v>1107.1311090000002</v>
      </c>
      <c r="E294" s="4">
        <f t="shared" si="14"/>
        <v>1476.1748120000004</v>
      </c>
    </row>
    <row r="295" spans="1:5" x14ac:dyDescent="0.45">
      <c r="A295" s="4">
        <v>7382.1450000000004</v>
      </c>
      <c r="B295" s="4">
        <v>4234.9950000000008</v>
      </c>
      <c r="C295" s="4">
        <f t="shared" si="12"/>
        <v>1058.7487500000002</v>
      </c>
      <c r="D295" s="4">
        <f t="shared" si="13"/>
        <v>635.24925000000007</v>
      </c>
      <c r="E295" s="4">
        <f t="shared" si="14"/>
        <v>846.99900000000025</v>
      </c>
    </row>
    <row r="296" spans="1:5" x14ac:dyDescent="0.45">
      <c r="A296" s="4">
        <v>8903.4839999999986</v>
      </c>
      <c r="B296" s="4">
        <v>1827.6839999999984</v>
      </c>
      <c r="C296" s="4">
        <f t="shared" si="12"/>
        <v>456.92099999999959</v>
      </c>
      <c r="D296" s="4">
        <f t="shared" si="13"/>
        <v>274.15259999999972</v>
      </c>
      <c r="E296" s="4">
        <f t="shared" si="14"/>
        <v>365.53679999999969</v>
      </c>
    </row>
    <row r="297" spans="1:5" x14ac:dyDescent="0.45">
      <c r="A297" s="4">
        <v>20455.985130000001</v>
      </c>
      <c r="B297" s="4">
        <v>10919.815130000001</v>
      </c>
      <c r="C297" s="4">
        <f t="shared" si="12"/>
        <v>2729.9537825000002</v>
      </c>
      <c r="D297" s="4">
        <f t="shared" si="13"/>
        <v>1637.9722695</v>
      </c>
      <c r="E297" s="4">
        <f t="shared" si="14"/>
        <v>2183.9630260000004</v>
      </c>
    </row>
    <row r="298" spans="1:5" x14ac:dyDescent="0.45">
      <c r="A298" s="4">
        <v>4241.88105</v>
      </c>
      <c r="B298" s="4">
        <v>1511.2410499999996</v>
      </c>
      <c r="C298" s="4">
        <f t="shared" si="12"/>
        <v>377.81026249999991</v>
      </c>
      <c r="D298" s="4">
        <f t="shared" si="13"/>
        <v>226.68615749999995</v>
      </c>
      <c r="E298" s="4">
        <f t="shared" si="14"/>
        <v>302.24820999999991</v>
      </c>
    </row>
    <row r="299" spans="1:5" x14ac:dyDescent="0.45">
      <c r="A299" s="4">
        <v>3190.8713200000002</v>
      </c>
      <c r="B299" s="4">
        <v>831.8713200000002</v>
      </c>
      <c r="C299" s="4">
        <f t="shared" si="12"/>
        <v>207.96783000000005</v>
      </c>
      <c r="D299" s="4">
        <f t="shared" si="13"/>
        <v>124.78069800000003</v>
      </c>
      <c r="E299" s="4">
        <f t="shared" si="14"/>
        <v>166.37426400000004</v>
      </c>
    </row>
    <row r="300" spans="1:5" x14ac:dyDescent="0.45">
      <c r="A300" s="4">
        <v>66.920760000000001</v>
      </c>
      <c r="B300" s="4">
        <v>-34.959239999999994</v>
      </c>
      <c r="C300" s="4">
        <f t="shared" si="12"/>
        <v>-8.7398099999999985</v>
      </c>
      <c r="D300" s="4">
        <f t="shared" si="13"/>
        <v>-5.2438859999999989</v>
      </c>
      <c r="E300" s="4">
        <f t="shared" si="14"/>
        <v>-6.9918479999999992</v>
      </c>
    </row>
    <row r="301" spans="1:5" x14ac:dyDescent="0.45">
      <c r="A301" s="4">
        <v>12699.28</v>
      </c>
      <c r="B301" s="4">
        <v>-318.55999999999949</v>
      </c>
      <c r="C301" s="4">
        <f t="shared" si="12"/>
        <v>-79.639999999999873</v>
      </c>
      <c r="D301" s="4">
        <f t="shared" si="13"/>
        <v>-47.783999999999921</v>
      </c>
      <c r="E301" s="4">
        <f t="shared" si="14"/>
        <v>-63.711999999999904</v>
      </c>
    </row>
    <row r="302" spans="1:5" x14ac:dyDescent="0.45">
      <c r="A302" s="4">
        <v>25577.274079999999</v>
      </c>
      <c r="B302" s="4">
        <v>9182.3640799999994</v>
      </c>
      <c r="C302" s="4">
        <f t="shared" si="12"/>
        <v>2295.5910199999998</v>
      </c>
      <c r="D302" s="4">
        <f t="shared" si="13"/>
        <v>1377.3546119999999</v>
      </c>
      <c r="E302" s="4">
        <f t="shared" si="14"/>
        <v>1836.472816</v>
      </c>
    </row>
    <row r="303" spans="1:5" x14ac:dyDescent="0.45">
      <c r="A303" s="4">
        <v>9866.3104799999983</v>
      </c>
      <c r="B303" s="4">
        <v>4017.1204799999987</v>
      </c>
      <c r="C303" s="4">
        <f t="shared" si="12"/>
        <v>1004.2801199999997</v>
      </c>
      <c r="D303" s="4">
        <f t="shared" si="13"/>
        <v>602.5680719999998</v>
      </c>
      <c r="E303" s="4">
        <f t="shared" si="14"/>
        <v>803.42409599999974</v>
      </c>
    </row>
    <row r="304" spans="1:5" x14ac:dyDescent="0.45">
      <c r="A304" s="4">
        <v>39686.4182</v>
      </c>
      <c r="B304" s="4">
        <v>11756.318200000002</v>
      </c>
      <c r="C304" s="4">
        <f t="shared" si="12"/>
        <v>2939.0795500000004</v>
      </c>
      <c r="D304" s="4">
        <f t="shared" si="13"/>
        <v>1763.4477300000001</v>
      </c>
      <c r="E304" s="4">
        <f t="shared" si="14"/>
        <v>2351.2636400000006</v>
      </c>
    </row>
    <row r="305" spans="1:5" x14ac:dyDescent="0.45">
      <c r="A305" s="4">
        <v>8093.4784</v>
      </c>
      <c r="B305" s="4">
        <v>-833.82159999999931</v>
      </c>
      <c r="C305" s="4">
        <f t="shared" si="12"/>
        <v>-208.45539999999983</v>
      </c>
      <c r="D305" s="4">
        <f t="shared" si="13"/>
        <v>-125.07323999999988</v>
      </c>
      <c r="E305" s="4">
        <f t="shared" si="14"/>
        <v>-166.76431999999988</v>
      </c>
    </row>
    <row r="306" spans="1:5" x14ac:dyDescent="0.45">
      <c r="A306" s="4">
        <v>5932.7856000000002</v>
      </c>
      <c r="B306" s="4">
        <v>3153.2256000000002</v>
      </c>
      <c r="C306" s="4">
        <f t="shared" si="12"/>
        <v>788.30640000000005</v>
      </c>
      <c r="D306" s="4">
        <f t="shared" si="13"/>
        <v>472.98383999999999</v>
      </c>
      <c r="E306" s="4">
        <f t="shared" si="14"/>
        <v>630.64512000000013</v>
      </c>
    </row>
    <row r="307" spans="1:5" x14ac:dyDescent="0.45">
      <c r="A307" s="4">
        <v>1641.7107199999998</v>
      </c>
      <c r="B307" s="4">
        <v>948.27071999999976</v>
      </c>
      <c r="C307" s="4">
        <f t="shared" si="12"/>
        <v>237.06767999999994</v>
      </c>
      <c r="D307" s="4">
        <f t="shared" si="13"/>
        <v>142.24060799999995</v>
      </c>
      <c r="E307" s="4">
        <f t="shared" si="14"/>
        <v>189.65414399999997</v>
      </c>
    </row>
    <row r="308" spans="1:5" x14ac:dyDescent="0.45">
      <c r="A308" s="4">
        <v>43084.872000000003</v>
      </c>
      <c r="B308" s="4">
        <v>8274.5520000000033</v>
      </c>
      <c r="C308" s="4">
        <f t="shared" si="12"/>
        <v>2068.6380000000008</v>
      </c>
      <c r="D308" s="4">
        <f t="shared" si="13"/>
        <v>1241.1828000000005</v>
      </c>
      <c r="E308" s="4">
        <f t="shared" si="14"/>
        <v>1654.9104000000007</v>
      </c>
    </row>
    <row r="309" spans="1:5" x14ac:dyDescent="0.45">
      <c r="A309" s="4">
        <v>3644.3212800000006</v>
      </c>
      <c r="B309" s="4">
        <v>580.64128000000073</v>
      </c>
      <c r="C309" s="4">
        <f t="shared" si="12"/>
        <v>145.16032000000018</v>
      </c>
      <c r="D309" s="4">
        <f t="shared" si="13"/>
        <v>87.096192000000102</v>
      </c>
      <c r="E309" s="4">
        <f t="shared" si="14"/>
        <v>116.12825600000015</v>
      </c>
    </row>
    <row r="310" spans="1:5" x14ac:dyDescent="0.45">
      <c r="A310" s="4">
        <v>5334.9141999999993</v>
      </c>
      <c r="B310" s="4">
        <v>1910.7941999999989</v>
      </c>
      <c r="C310" s="4">
        <f t="shared" si="12"/>
        <v>477.69854999999973</v>
      </c>
      <c r="D310" s="4">
        <f t="shared" si="13"/>
        <v>286.61912999999981</v>
      </c>
      <c r="E310" s="4">
        <f t="shared" si="14"/>
        <v>382.15883999999983</v>
      </c>
    </row>
    <row r="311" spans="1:5" x14ac:dyDescent="0.45">
      <c r="A311" s="4">
        <v>9847.2358600000007</v>
      </c>
      <c r="B311" s="4">
        <v>4223.99586</v>
      </c>
      <c r="C311" s="4">
        <f t="shared" si="12"/>
        <v>1055.998965</v>
      </c>
      <c r="D311" s="4">
        <f t="shared" si="13"/>
        <v>633.599379</v>
      </c>
      <c r="E311" s="4">
        <f t="shared" si="14"/>
        <v>844.799172</v>
      </c>
    </row>
    <row r="312" spans="1:5" x14ac:dyDescent="0.45">
      <c r="A312" s="4">
        <v>30799.273800000003</v>
      </c>
      <c r="B312" s="4">
        <v>14002.633800000003</v>
      </c>
      <c r="C312" s="4">
        <f t="shared" si="12"/>
        <v>3500.6584500000008</v>
      </c>
      <c r="D312" s="4">
        <f t="shared" si="13"/>
        <v>2100.3950700000005</v>
      </c>
      <c r="E312" s="4">
        <f t="shared" si="14"/>
        <v>2800.5267600000006</v>
      </c>
    </row>
    <row r="313" spans="1:5" x14ac:dyDescent="0.45">
      <c r="A313" s="4">
        <v>879.05840000000001</v>
      </c>
      <c r="B313" s="4">
        <v>60.978399999999965</v>
      </c>
      <c r="C313" s="4">
        <f t="shared" si="12"/>
        <v>15.244599999999991</v>
      </c>
      <c r="D313" s="4">
        <f t="shared" si="13"/>
        <v>9.1467599999999951</v>
      </c>
      <c r="E313" s="4">
        <f t="shared" si="14"/>
        <v>12.195679999999994</v>
      </c>
    </row>
    <row r="314" spans="1:5" x14ac:dyDescent="0.45">
      <c r="A314" s="4">
        <v>11283.400799999999</v>
      </c>
      <c r="B314" s="4">
        <v>4212.1007999999993</v>
      </c>
      <c r="C314" s="4">
        <f t="shared" si="12"/>
        <v>1053.0251999999998</v>
      </c>
      <c r="D314" s="4">
        <f t="shared" si="13"/>
        <v>631.81511999999987</v>
      </c>
      <c r="E314" s="4">
        <f t="shared" si="14"/>
        <v>842.4201599999999</v>
      </c>
    </row>
    <row r="315" spans="1:5" x14ac:dyDescent="0.45">
      <c r="A315" s="4">
        <v>40325.31</v>
      </c>
      <c r="B315" s="4">
        <v>17626.95</v>
      </c>
      <c r="C315" s="4">
        <f t="shared" si="12"/>
        <v>4406.7375000000002</v>
      </c>
      <c r="D315" s="4">
        <f t="shared" si="13"/>
        <v>2644.0425</v>
      </c>
      <c r="E315" s="4">
        <f t="shared" si="14"/>
        <v>3525.3900000000003</v>
      </c>
    </row>
    <row r="316" spans="1:5" x14ac:dyDescent="0.45">
      <c r="A316" s="4">
        <v>5032.4433599999993</v>
      </c>
      <c r="B316" s="4">
        <v>847.49335999999948</v>
      </c>
      <c r="C316" s="4">
        <f t="shared" si="12"/>
        <v>211.87333999999987</v>
      </c>
      <c r="D316" s="4">
        <f t="shared" si="13"/>
        <v>127.12400399999991</v>
      </c>
      <c r="E316" s="4">
        <f t="shared" si="14"/>
        <v>169.49867199999991</v>
      </c>
    </row>
    <row r="317" spans="1:5" x14ac:dyDescent="0.45">
      <c r="A317" s="4">
        <v>8780.5809000000008</v>
      </c>
      <c r="B317" s="4">
        <v>3847.7309000000014</v>
      </c>
      <c r="C317" s="4">
        <f t="shared" si="12"/>
        <v>961.93272500000035</v>
      </c>
      <c r="D317" s="4">
        <f t="shared" si="13"/>
        <v>577.15963500000021</v>
      </c>
      <c r="E317" s="4">
        <f t="shared" si="14"/>
        <v>769.54618000000028</v>
      </c>
    </row>
    <row r="318" spans="1:5" x14ac:dyDescent="0.45">
      <c r="A318" s="4">
        <v>9062.34692</v>
      </c>
      <c r="B318" s="4">
        <v>2656.3869199999999</v>
      </c>
      <c r="C318" s="4">
        <f t="shared" si="12"/>
        <v>664.09672999999998</v>
      </c>
      <c r="D318" s="4">
        <f t="shared" si="13"/>
        <v>398.45803799999999</v>
      </c>
      <c r="E318" s="4">
        <f t="shared" si="14"/>
        <v>531.27738399999998</v>
      </c>
    </row>
    <row r="319" spans="1:5" x14ac:dyDescent="0.45">
      <c r="A319" s="4">
        <v>16306.59375</v>
      </c>
      <c r="B319" s="4">
        <v>1037.7937500000007</v>
      </c>
      <c r="C319" s="4">
        <f t="shared" si="12"/>
        <v>259.44843750000018</v>
      </c>
      <c r="D319" s="4">
        <f t="shared" si="13"/>
        <v>155.66906250000011</v>
      </c>
      <c r="E319" s="4">
        <f t="shared" si="14"/>
        <v>207.55875000000015</v>
      </c>
    </row>
    <row r="320" spans="1:5" x14ac:dyDescent="0.45">
      <c r="A320" s="4">
        <v>2915.4540999999999</v>
      </c>
      <c r="B320" s="4">
        <v>880.30409999999983</v>
      </c>
      <c r="C320" s="4">
        <f t="shared" si="12"/>
        <v>220.07602499999996</v>
      </c>
      <c r="D320" s="4">
        <f t="shared" si="13"/>
        <v>132.04561499999997</v>
      </c>
      <c r="E320" s="4">
        <f t="shared" si="14"/>
        <v>176.06081999999998</v>
      </c>
    </row>
    <row r="321" spans="1:5" x14ac:dyDescent="0.45">
      <c r="A321" s="4">
        <v>53034.364139999991</v>
      </c>
      <c r="B321" s="4">
        <v>6640.2841399999888</v>
      </c>
      <c r="C321" s="4">
        <f t="shared" si="12"/>
        <v>1660.0710349999972</v>
      </c>
      <c r="D321" s="4">
        <f t="shared" si="13"/>
        <v>996.04262099999823</v>
      </c>
      <c r="E321" s="4">
        <f t="shared" si="14"/>
        <v>1328.0568279999979</v>
      </c>
    </row>
    <row r="322" spans="1:5" x14ac:dyDescent="0.45">
      <c r="A322" s="4">
        <v>22380.204000000002</v>
      </c>
      <c r="B322" s="4">
        <v>12511.704000000002</v>
      </c>
      <c r="C322" s="4">
        <f t="shared" si="12"/>
        <v>3127.9260000000004</v>
      </c>
      <c r="D322" s="4">
        <f t="shared" si="13"/>
        <v>1876.7556000000002</v>
      </c>
      <c r="E322" s="4">
        <f t="shared" si="14"/>
        <v>2502.3408000000004</v>
      </c>
    </row>
    <row r="323" spans="1:5" x14ac:dyDescent="0.45">
      <c r="A323" s="4">
        <v>7493.1076000000012</v>
      </c>
      <c r="B323" s="4">
        <v>-1411.8323999999975</v>
      </c>
      <c r="C323" s="4">
        <f t="shared" ref="C323:C386" si="15">IF(A323*25%,B323*25%)</f>
        <v>-352.95809999999938</v>
      </c>
      <c r="D323" s="4">
        <f t="shared" ref="D323:D386" si="16">IF(A323*15%,B323*15%)</f>
        <v>-211.77485999999962</v>
      </c>
      <c r="E323" s="4">
        <f t="shared" ref="E323:E386" si="17">IF(A323*20%,B323*20%)</f>
        <v>-282.36647999999951</v>
      </c>
    </row>
    <row r="324" spans="1:5" x14ac:dyDescent="0.45">
      <c r="A324" s="4">
        <v>39546.774539999999</v>
      </c>
      <c r="B324" s="4">
        <v>21349.434539999998</v>
      </c>
      <c r="C324" s="4">
        <f t="shared" si="15"/>
        <v>5337.3586349999996</v>
      </c>
      <c r="D324" s="4">
        <f t="shared" si="16"/>
        <v>3202.4151809999998</v>
      </c>
      <c r="E324" s="4">
        <f t="shared" si="17"/>
        <v>4269.8869079999995</v>
      </c>
    </row>
    <row r="325" spans="1:5" x14ac:dyDescent="0.45">
      <c r="A325" s="4">
        <v>703.2428000000001</v>
      </c>
      <c r="B325" s="4">
        <v>-342.99719999999991</v>
      </c>
      <c r="C325" s="4">
        <f t="shared" si="15"/>
        <v>-85.749299999999977</v>
      </c>
      <c r="D325" s="4">
        <f t="shared" si="16"/>
        <v>-51.449579999999983</v>
      </c>
      <c r="E325" s="4">
        <f t="shared" si="17"/>
        <v>-68.599439999999987</v>
      </c>
    </row>
    <row r="326" spans="1:5" x14ac:dyDescent="0.45">
      <c r="A326" s="4">
        <v>26015.449459999996</v>
      </c>
      <c r="B326" s="4">
        <v>14901.819459999995</v>
      </c>
      <c r="C326" s="4">
        <f t="shared" si="15"/>
        <v>3725.4548649999988</v>
      </c>
      <c r="D326" s="4">
        <f t="shared" si="16"/>
        <v>2235.2729189999991</v>
      </c>
      <c r="E326" s="4">
        <f t="shared" si="17"/>
        <v>2980.3638919999994</v>
      </c>
    </row>
    <row r="327" spans="1:5" x14ac:dyDescent="0.45">
      <c r="A327" s="4">
        <v>9829.0483199999999</v>
      </c>
      <c r="B327" s="4">
        <v>1982.7283200000002</v>
      </c>
      <c r="C327" s="4">
        <f t="shared" si="15"/>
        <v>495.68208000000004</v>
      </c>
      <c r="D327" s="4">
        <f t="shared" si="16"/>
        <v>297.40924799999999</v>
      </c>
      <c r="E327" s="4">
        <f t="shared" si="17"/>
        <v>396.54566400000004</v>
      </c>
    </row>
    <row r="328" spans="1:5" x14ac:dyDescent="0.45">
      <c r="A328" s="4">
        <v>2373.9623200000001</v>
      </c>
      <c r="B328" s="4">
        <v>1133.8823200000002</v>
      </c>
      <c r="C328" s="4">
        <f t="shared" si="15"/>
        <v>283.47058000000004</v>
      </c>
      <c r="D328" s="4">
        <f t="shared" si="16"/>
        <v>170.08234800000002</v>
      </c>
      <c r="E328" s="4">
        <f t="shared" si="17"/>
        <v>226.77646400000003</v>
      </c>
    </row>
    <row r="329" spans="1:5" x14ac:dyDescent="0.45">
      <c r="A329" s="4">
        <v>3799.8031499999997</v>
      </c>
      <c r="B329" s="4">
        <v>1117.1131499999997</v>
      </c>
      <c r="C329" s="4">
        <f t="shared" si="15"/>
        <v>279.27828749999992</v>
      </c>
      <c r="D329" s="4">
        <f t="shared" si="16"/>
        <v>167.56697249999993</v>
      </c>
      <c r="E329" s="4">
        <f t="shared" si="17"/>
        <v>223.42262999999994</v>
      </c>
    </row>
    <row r="330" spans="1:5" x14ac:dyDescent="0.45">
      <c r="A330" s="4">
        <v>6229.7423999999992</v>
      </c>
      <c r="B330" s="4">
        <v>2392.0423999999994</v>
      </c>
      <c r="C330" s="4">
        <f t="shared" si="15"/>
        <v>598.01059999999984</v>
      </c>
      <c r="D330" s="4">
        <f t="shared" si="16"/>
        <v>358.80635999999987</v>
      </c>
      <c r="E330" s="4">
        <f t="shared" si="17"/>
        <v>478.40847999999988</v>
      </c>
    </row>
    <row r="331" spans="1:5" x14ac:dyDescent="0.45">
      <c r="A331" s="4">
        <v>27756.432000000001</v>
      </c>
      <c r="B331" s="4">
        <v>12650.022000000001</v>
      </c>
      <c r="C331" s="4">
        <f t="shared" si="15"/>
        <v>3162.5055000000002</v>
      </c>
      <c r="D331" s="4">
        <f t="shared" si="16"/>
        <v>1897.5033000000001</v>
      </c>
      <c r="E331" s="4">
        <f t="shared" si="17"/>
        <v>2530.0044000000003</v>
      </c>
    </row>
    <row r="332" spans="1:5" x14ac:dyDescent="0.45">
      <c r="A332" s="4">
        <v>2537.2908000000002</v>
      </c>
      <c r="B332" s="4">
        <v>1329.0108000000002</v>
      </c>
      <c r="C332" s="4">
        <f t="shared" si="15"/>
        <v>332.25270000000006</v>
      </c>
      <c r="D332" s="4">
        <f t="shared" si="16"/>
        <v>199.35162000000003</v>
      </c>
      <c r="E332" s="4">
        <f t="shared" si="17"/>
        <v>265.80216000000007</v>
      </c>
    </row>
    <row r="333" spans="1:5" x14ac:dyDescent="0.45">
      <c r="A333" s="4">
        <v>8764.4065599999994</v>
      </c>
      <c r="B333" s="4">
        <v>3237.4565599999996</v>
      </c>
      <c r="C333" s="4">
        <f t="shared" si="15"/>
        <v>809.36413999999991</v>
      </c>
      <c r="D333" s="4">
        <f t="shared" si="16"/>
        <v>485.61848399999991</v>
      </c>
      <c r="E333" s="4">
        <f t="shared" si="17"/>
        <v>647.49131199999999</v>
      </c>
    </row>
    <row r="334" spans="1:5" x14ac:dyDescent="0.45">
      <c r="A334" s="4">
        <v>7105.3528000000006</v>
      </c>
      <c r="B334" s="4">
        <v>2776.3528000000006</v>
      </c>
      <c r="C334" s="4">
        <f t="shared" si="15"/>
        <v>694.08820000000014</v>
      </c>
      <c r="D334" s="4">
        <f t="shared" si="16"/>
        <v>416.45292000000006</v>
      </c>
      <c r="E334" s="4">
        <f t="shared" si="17"/>
        <v>555.27056000000016</v>
      </c>
    </row>
    <row r="335" spans="1:5" x14ac:dyDescent="0.45">
      <c r="A335" s="4">
        <v>5610.0923999999995</v>
      </c>
      <c r="B335" s="4">
        <v>-314.85760000000028</v>
      </c>
      <c r="C335" s="4">
        <f t="shared" si="15"/>
        <v>-78.714400000000069</v>
      </c>
      <c r="D335" s="4">
        <f t="shared" si="16"/>
        <v>-47.228640000000041</v>
      </c>
      <c r="E335" s="4">
        <f t="shared" si="17"/>
        <v>-62.971520000000055</v>
      </c>
    </row>
    <row r="336" spans="1:5" x14ac:dyDescent="0.45">
      <c r="A336" s="4">
        <v>4856.35725</v>
      </c>
      <c r="B336" s="4">
        <v>2449.7572500000001</v>
      </c>
      <c r="C336" s="4">
        <f t="shared" si="15"/>
        <v>612.43931250000003</v>
      </c>
      <c r="D336" s="4">
        <f t="shared" si="16"/>
        <v>367.46358750000002</v>
      </c>
      <c r="E336" s="4">
        <f t="shared" si="17"/>
        <v>489.95145000000002</v>
      </c>
    </row>
    <row r="337" spans="1:5" x14ac:dyDescent="0.45">
      <c r="A337" s="4">
        <v>16219.34496</v>
      </c>
      <c r="B337" s="4">
        <v>7197.3949600000014</v>
      </c>
      <c r="C337" s="4">
        <f t="shared" si="15"/>
        <v>1799.3487400000004</v>
      </c>
      <c r="D337" s="4">
        <f t="shared" si="16"/>
        <v>1079.6092440000002</v>
      </c>
      <c r="E337" s="4">
        <f t="shared" si="17"/>
        <v>1439.4789920000003</v>
      </c>
    </row>
    <row r="338" spans="1:5" x14ac:dyDescent="0.45">
      <c r="A338" s="4">
        <v>28247.74656</v>
      </c>
      <c r="B338" s="4">
        <v>14008.02656</v>
      </c>
      <c r="C338" s="4">
        <f t="shared" si="15"/>
        <v>3502.0066400000001</v>
      </c>
      <c r="D338" s="4">
        <f t="shared" si="16"/>
        <v>2101.2039839999998</v>
      </c>
      <c r="E338" s="4">
        <f t="shared" si="17"/>
        <v>2801.6053120000001</v>
      </c>
    </row>
    <row r="339" spans="1:5" x14ac:dyDescent="0.45">
      <c r="A339" s="4">
        <v>38535.955099999999</v>
      </c>
      <c r="B339" s="4">
        <v>15439.445099999997</v>
      </c>
      <c r="C339" s="4">
        <f t="shared" si="15"/>
        <v>3859.8612749999993</v>
      </c>
      <c r="D339" s="4">
        <f t="shared" si="16"/>
        <v>2315.9167649999995</v>
      </c>
      <c r="E339" s="4">
        <f t="shared" si="17"/>
        <v>3087.8890199999996</v>
      </c>
    </row>
    <row r="340" spans="1:5" x14ac:dyDescent="0.45">
      <c r="A340" s="4">
        <v>3021.5016000000001</v>
      </c>
      <c r="B340" s="4">
        <v>-1539.9684000000002</v>
      </c>
      <c r="C340" s="4">
        <f t="shared" si="15"/>
        <v>-384.99210000000005</v>
      </c>
      <c r="D340" s="4">
        <f t="shared" si="16"/>
        <v>-230.99526000000003</v>
      </c>
      <c r="E340" s="4">
        <f t="shared" si="17"/>
        <v>-307.99368000000004</v>
      </c>
    </row>
    <row r="341" spans="1:5" x14ac:dyDescent="0.45">
      <c r="A341" s="4">
        <v>26106.613960000002</v>
      </c>
      <c r="B341" s="4">
        <v>8725.8939600000012</v>
      </c>
      <c r="C341" s="4">
        <f t="shared" si="15"/>
        <v>2181.4734900000003</v>
      </c>
      <c r="D341" s="4">
        <f t="shared" si="16"/>
        <v>1308.8840940000002</v>
      </c>
      <c r="E341" s="4">
        <f t="shared" si="17"/>
        <v>1745.1787920000004</v>
      </c>
    </row>
    <row r="342" spans="1:5" x14ac:dyDescent="0.45">
      <c r="A342" s="4">
        <v>17067.938400000003</v>
      </c>
      <c r="B342" s="4">
        <v>1193.1384000000016</v>
      </c>
      <c r="C342" s="4">
        <f t="shared" si="15"/>
        <v>298.28460000000041</v>
      </c>
      <c r="D342" s="4">
        <f t="shared" si="16"/>
        <v>178.97076000000024</v>
      </c>
      <c r="E342" s="4">
        <f t="shared" si="17"/>
        <v>238.62768000000034</v>
      </c>
    </row>
    <row r="343" spans="1:5" x14ac:dyDescent="0.45">
      <c r="A343" s="4">
        <v>1115.1975999999997</v>
      </c>
      <c r="B343" s="4">
        <v>408.99759999999969</v>
      </c>
      <c r="C343" s="4">
        <f t="shared" si="15"/>
        <v>102.24939999999992</v>
      </c>
      <c r="D343" s="4">
        <f t="shared" si="16"/>
        <v>61.349639999999951</v>
      </c>
      <c r="E343" s="4">
        <f t="shared" si="17"/>
        <v>81.799519999999944</v>
      </c>
    </row>
    <row r="344" spans="1:5" x14ac:dyDescent="0.45">
      <c r="A344" s="4">
        <v>20053.439999999999</v>
      </c>
      <c r="B344" s="4">
        <v>11189.529999999999</v>
      </c>
      <c r="C344" s="4">
        <f t="shared" si="15"/>
        <v>2797.3824999999997</v>
      </c>
      <c r="D344" s="4">
        <f t="shared" si="16"/>
        <v>1678.4294999999997</v>
      </c>
      <c r="E344" s="4">
        <f t="shared" si="17"/>
        <v>2237.9059999999999</v>
      </c>
    </row>
    <row r="345" spans="1:5" x14ac:dyDescent="0.45">
      <c r="A345" s="4">
        <v>8938.8996600000009</v>
      </c>
      <c r="B345" s="4">
        <v>1548.0996600000017</v>
      </c>
      <c r="C345" s="4">
        <f t="shared" si="15"/>
        <v>387.02491500000042</v>
      </c>
      <c r="D345" s="4">
        <f t="shared" si="16"/>
        <v>232.21494900000025</v>
      </c>
      <c r="E345" s="4">
        <f t="shared" si="17"/>
        <v>309.61993200000035</v>
      </c>
    </row>
    <row r="346" spans="1:5" x14ac:dyDescent="0.45">
      <c r="A346" s="4">
        <v>3175.1547799999998</v>
      </c>
      <c r="B346" s="4">
        <v>1703.3347799999999</v>
      </c>
      <c r="C346" s="4">
        <f t="shared" si="15"/>
        <v>425.83369499999998</v>
      </c>
      <c r="D346" s="4">
        <f t="shared" si="16"/>
        <v>255.50021699999996</v>
      </c>
      <c r="E346" s="4">
        <f t="shared" si="17"/>
        <v>340.66695600000003</v>
      </c>
    </row>
    <row r="347" spans="1:5" x14ac:dyDescent="0.45">
      <c r="A347" s="4">
        <v>13637.287999999999</v>
      </c>
      <c r="B347" s="4">
        <v>6158.3379999999988</v>
      </c>
      <c r="C347" s="4">
        <f t="shared" si="15"/>
        <v>1539.5844999999997</v>
      </c>
      <c r="D347" s="4">
        <f t="shared" si="16"/>
        <v>923.75069999999982</v>
      </c>
      <c r="E347" s="4">
        <f t="shared" si="17"/>
        <v>1231.6675999999998</v>
      </c>
    </row>
    <row r="348" spans="1:5" x14ac:dyDescent="0.45">
      <c r="A348" s="4">
        <v>79082.507010000001</v>
      </c>
      <c r="B348" s="4">
        <v>36649.677010000007</v>
      </c>
      <c r="C348" s="4">
        <f t="shared" si="15"/>
        <v>9162.4192525000017</v>
      </c>
      <c r="D348" s="4">
        <f t="shared" si="16"/>
        <v>5497.4515515000012</v>
      </c>
      <c r="E348" s="4">
        <f t="shared" si="17"/>
        <v>7329.9354020000019</v>
      </c>
    </row>
    <row r="349" spans="1:5" x14ac:dyDescent="0.45">
      <c r="A349" s="4">
        <v>2206.8000000000002</v>
      </c>
      <c r="B349" s="4">
        <v>1040.7000000000003</v>
      </c>
      <c r="C349" s="4">
        <f t="shared" si="15"/>
        <v>260.17500000000007</v>
      </c>
      <c r="D349" s="4">
        <f t="shared" si="16"/>
        <v>156.10500000000005</v>
      </c>
      <c r="E349" s="4">
        <f t="shared" si="17"/>
        <v>208.14000000000007</v>
      </c>
    </row>
    <row r="350" spans="1:5" x14ac:dyDescent="0.45">
      <c r="A350" s="4">
        <v>27158.894079999998</v>
      </c>
      <c r="B350" s="4">
        <v>12237.134079999998</v>
      </c>
      <c r="C350" s="4">
        <f t="shared" si="15"/>
        <v>3059.2835199999995</v>
      </c>
      <c r="D350" s="4">
        <f t="shared" si="16"/>
        <v>1835.5701119999997</v>
      </c>
      <c r="E350" s="4">
        <f t="shared" si="17"/>
        <v>2447.4268159999997</v>
      </c>
    </row>
    <row r="351" spans="1:5" x14ac:dyDescent="0.45">
      <c r="A351" s="4">
        <v>12236.874600000001</v>
      </c>
      <c r="B351" s="4">
        <v>6339.2946000000011</v>
      </c>
      <c r="C351" s="4">
        <f t="shared" si="15"/>
        <v>1584.8236500000003</v>
      </c>
      <c r="D351" s="4">
        <f t="shared" si="16"/>
        <v>950.89419000000009</v>
      </c>
      <c r="E351" s="4">
        <f t="shared" si="17"/>
        <v>1267.8589200000004</v>
      </c>
    </row>
    <row r="352" spans="1:5" x14ac:dyDescent="0.45">
      <c r="A352" s="4">
        <v>4132.0325200000007</v>
      </c>
      <c r="B352" s="4">
        <v>750.9625200000005</v>
      </c>
      <c r="C352" s="4">
        <f t="shared" si="15"/>
        <v>187.74063000000012</v>
      </c>
      <c r="D352" s="4">
        <f t="shared" si="16"/>
        <v>112.64437800000007</v>
      </c>
      <c r="E352" s="4">
        <f t="shared" si="17"/>
        <v>150.1925040000001</v>
      </c>
    </row>
    <row r="353" spans="1:5" x14ac:dyDescent="0.45">
      <c r="A353" s="4">
        <v>16487.22781</v>
      </c>
      <c r="B353" s="4">
        <v>1542.8678099999997</v>
      </c>
      <c r="C353" s="4">
        <f t="shared" si="15"/>
        <v>385.71695249999993</v>
      </c>
      <c r="D353" s="4">
        <f t="shared" si="16"/>
        <v>231.43017149999994</v>
      </c>
      <c r="E353" s="4">
        <f t="shared" si="17"/>
        <v>308.57356199999998</v>
      </c>
    </row>
    <row r="354" spans="1:5" x14ac:dyDescent="0.45">
      <c r="A354" s="4">
        <v>26552.60298</v>
      </c>
      <c r="B354" s="4">
        <v>8381.3829799999985</v>
      </c>
      <c r="C354" s="4">
        <f t="shared" si="15"/>
        <v>2095.3457449999996</v>
      </c>
      <c r="D354" s="4">
        <f t="shared" si="16"/>
        <v>1257.2074469999998</v>
      </c>
      <c r="E354" s="4">
        <f t="shared" si="17"/>
        <v>1676.2765959999997</v>
      </c>
    </row>
    <row r="355" spans="1:5" x14ac:dyDescent="0.45">
      <c r="A355" s="4">
        <v>34816.968000000001</v>
      </c>
      <c r="B355" s="4">
        <v>10149.768000000004</v>
      </c>
      <c r="C355" s="4">
        <f t="shared" si="15"/>
        <v>2537.4420000000009</v>
      </c>
      <c r="D355" s="4">
        <f t="shared" si="16"/>
        <v>1522.4652000000006</v>
      </c>
      <c r="E355" s="4">
        <f t="shared" si="17"/>
        <v>2029.9536000000007</v>
      </c>
    </row>
    <row r="356" spans="1:5" x14ac:dyDescent="0.45">
      <c r="A356" s="4">
        <v>1122.0896000000002</v>
      </c>
      <c r="B356" s="4">
        <v>568.58960000000025</v>
      </c>
      <c r="C356" s="4">
        <f t="shared" si="15"/>
        <v>142.14740000000006</v>
      </c>
      <c r="D356" s="4">
        <f t="shared" si="16"/>
        <v>85.288440000000037</v>
      </c>
      <c r="E356" s="4">
        <f t="shared" si="17"/>
        <v>113.71792000000005</v>
      </c>
    </row>
    <row r="357" spans="1:5" x14ac:dyDescent="0.45">
      <c r="A357" s="4">
        <v>23195.01828</v>
      </c>
      <c r="B357" s="4">
        <v>9388.5682799999995</v>
      </c>
      <c r="C357" s="4">
        <f t="shared" si="15"/>
        <v>2347.1420699999999</v>
      </c>
      <c r="D357" s="4">
        <f t="shared" si="16"/>
        <v>1408.2852419999999</v>
      </c>
      <c r="E357" s="4">
        <f t="shared" si="17"/>
        <v>1877.7136559999999</v>
      </c>
    </row>
    <row r="358" spans="1:5" x14ac:dyDescent="0.45">
      <c r="A358" s="4">
        <v>43907.94</v>
      </c>
      <c r="B358" s="4">
        <v>22253.58</v>
      </c>
      <c r="C358" s="4">
        <f t="shared" si="15"/>
        <v>5563.3950000000004</v>
      </c>
      <c r="D358" s="4">
        <f t="shared" si="16"/>
        <v>3338.0370000000003</v>
      </c>
      <c r="E358" s="4">
        <f t="shared" si="17"/>
        <v>4450.7160000000003</v>
      </c>
    </row>
    <row r="359" spans="1:5" x14ac:dyDescent="0.45">
      <c r="A359" s="4">
        <v>49336.511399999996</v>
      </c>
      <c r="B359" s="4">
        <v>17565.881399999995</v>
      </c>
      <c r="C359" s="4">
        <f t="shared" si="15"/>
        <v>4391.4703499999987</v>
      </c>
      <c r="D359" s="4">
        <f t="shared" si="16"/>
        <v>2634.8822099999993</v>
      </c>
      <c r="E359" s="4">
        <f t="shared" si="17"/>
        <v>3513.1762799999992</v>
      </c>
    </row>
    <row r="360" spans="1:5" x14ac:dyDescent="0.45">
      <c r="A360" s="4">
        <v>4071.8</v>
      </c>
      <c r="B360" s="4">
        <v>222.30000000000018</v>
      </c>
      <c r="C360" s="4">
        <f t="shared" si="15"/>
        <v>55.575000000000045</v>
      </c>
      <c r="D360" s="4">
        <f t="shared" si="16"/>
        <v>33.345000000000027</v>
      </c>
      <c r="E360" s="4">
        <f t="shared" si="17"/>
        <v>44.460000000000036</v>
      </c>
    </row>
    <row r="361" spans="1:5" x14ac:dyDescent="0.45">
      <c r="A361" s="4">
        <v>14813.731920000002</v>
      </c>
      <c r="B361" s="4">
        <v>6152.7419200000022</v>
      </c>
      <c r="C361" s="4">
        <f t="shared" si="15"/>
        <v>1538.1854800000006</v>
      </c>
      <c r="D361" s="4">
        <f t="shared" si="16"/>
        <v>922.91128800000024</v>
      </c>
      <c r="E361" s="4">
        <f t="shared" si="17"/>
        <v>1230.5483840000006</v>
      </c>
    </row>
    <row r="362" spans="1:5" x14ac:dyDescent="0.45">
      <c r="A362" s="4">
        <v>35167.7448</v>
      </c>
      <c r="B362" s="4">
        <v>12333.184799999999</v>
      </c>
      <c r="C362" s="4">
        <f t="shared" si="15"/>
        <v>3083.2961999999998</v>
      </c>
      <c r="D362" s="4">
        <f t="shared" si="16"/>
        <v>1849.9777199999999</v>
      </c>
      <c r="E362" s="4">
        <f t="shared" si="17"/>
        <v>2466.6369599999998</v>
      </c>
    </row>
    <row r="363" spans="1:5" x14ac:dyDescent="0.45">
      <c r="A363" s="4">
        <v>4804.4682400000002</v>
      </c>
      <c r="B363" s="4">
        <v>-2304.3217600000007</v>
      </c>
      <c r="C363" s="4">
        <f t="shared" si="15"/>
        <v>-576.08044000000018</v>
      </c>
      <c r="D363" s="4">
        <f t="shared" si="16"/>
        <v>-345.6482640000001</v>
      </c>
      <c r="E363" s="4">
        <f t="shared" si="17"/>
        <v>-460.86435200000017</v>
      </c>
    </row>
    <row r="364" spans="1:5" x14ac:dyDescent="0.45">
      <c r="A364" s="4">
        <v>82514.711519999997</v>
      </c>
      <c r="B364" s="4">
        <v>43304.491519999996</v>
      </c>
      <c r="C364" s="4">
        <f t="shared" si="15"/>
        <v>10826.122879999999</v>
      </c>
      <c r="D364" s="4">
        <f t="shared" si="16"/>
        <v>6495.6737279999988</v>
      </c>
      <c r="E364" s="4">
        <f t="shared" si="17"/>
        <v>8660.8983040000003</v>
      </c>
    </row>
    <row r="365" spans="1:5" x14ac:dyDescent="0.45">
      <c r="A365" s="4">
        <v>7327.9533600000004</v>
      </c>
      <c r="B365" s="4">
        <v>-1939.0766400000002</v>
      </c>
      <c r="C365" s="4">
        <f t="shared" si="15"/>
        <v>-484.76916000000006</v>
      </c>
      <c r="D365" s="4">
        <f t="shared" si="16"/>
        <v>-290.86149600000005</v>
      </c>
      <c r="E365" s="4">
        <f t="shared" si="17"/>
        <v>-387.81532800000008</v>
      </c>
    </row>
    <row r="366" spans="1:5" x14ac:dyDescent="0.45">
      <c r="A366" s="4">
        <v>12717.311040000001</v>
      </c>
      <c r="B366" s="4">
        <v>1206.7310399999988</v>
      </c>
      <c r="C366" s="4">
        <f t="shared" si="15"/>
        <v>301.68275999999969</v>
      </c>
      <c r="D366" s="4">
        <f t="shared" si="16"/>
        <v>181.00965599999981</v>
      </c>
      <c r="E366" s="4">
        <f t="shared" si="17"/>
        <v>241.34620799999976</v>
      </c>
    </row>
    <row r="367" spans="1:5" x14ac:dyDescent="0.45">
      <c r="A367" s="4">
        <v>21584.693520000001</v>
      </c>
      <c r="B367" s="4">
        <v>2586.5935199999985</v>
      </c>
      <c r="C367" s="4">
        <f t="shared" si="15"/>
        <v>646.64837999999963</v>
      </c>
      <c r="D367" s="4">
        <f t="shared" si="16"/>
        <v>387.98902799999979</v>
      </c>
      <c r="E367" s="4">
        <f t="shared" si="17"/>
        <v>517.31870399999968</v>
      </c>
    </row>
    <row r="368" spans="1:5" x14ac:dyDescent="0.45">
      <c r="A368" s="4">
        <v>19547.329920000004</v>
      </c>
      <c r="B368" s="4">
        <v>9185.8899200000033</v>
      </c>
      <c r="C368" s="4">
        <f t="shared" si="15"/>
        <v>2296.4724800000008</v>
      </c>
      <c r="D368" s="4">
        <f t="shared" si="16"/>
        <v>1377.8834880000004</v>
      </c>
      <c r="E368" s="4">
        <f t="shared" si="17"/>
        <v>1837.1779840000008</v>
      </c>
    </row>
    <row r="369" spans="1:5" x14ac:dyDescent="0.45">
      <c r="A369" s="4">
        <v>18554.370299999999</v>
      </c>
      <c r="B369" s="4">
        <v>10131.900299999998</v>
      </c>
      <c r="C369" s="4">
        <f t="shared" si="15"/>
        <v>2532.9750749999994</v>
      </c>
      <c r="D369" s="4">
        <f t="shared" si="16"/>
        <v>1519.7850449999996</v>
      </c>
      <c r="E369" s="4">
        <f t="shared" si="17"/>
        <v>2026.3800599999995</v>
      </c>
    </row>
    <row r="370" spans="1:5" x14ac:dyDescent="0.45">
      <c r="A370" s="4">
        <v>13784.586000000001</v>
      </c>
      <c r="B370" s="4">
        <v>7386.7860000000019</v>
      </c>
      <c r="C370" s="4">
        <f t="shared" si="15"/>
        <v>1846.6965000000005</v>
      </c>
      <c r="D370" s="4">
        <f t="shared" si="16"/>
        <v>1108.0179000000003</v>
      </c>
      <c r="E370" s="4">
        <f t="shared" si="17"/>
        <v>1477.3572000000004</v>
      </c>
    </row>
    <row r="371" spans="1:5" x14ac:dyDescent="0.45">
      <c r="A371" s="4">
        <v>4569.5735999999997</v>
      </c>
      <c r="B371" s="4">
        <v>483.17359999999962</v>
      </c>
      <c r="C371" s="4">
        <f t="shared" si="15"/>
        <v>120.79339999999991</v>
      </c>
      <c r="D371" s="4">
        <f t="shared" si="16"/>
        <v>72.476039999999941</v>
      </c>
      <c r="E371" s="4">
        <f t="shared" si="17"/>
        <v>96.63471999999993</v>
      </c>
    </row>
    <row r="372" spans="1:5" x14ac:dyDescent="0.45">
      <c r="A372" s="4">
        <v>4133.25108</v>
      </c>
      <c r="B372" s="4">
        <v>1176.75108</v>
      </c>
      <c r="C372" s="4">
        <f t="shared" si="15"/>
        <v>294.18777</v>
      </c>
      <c r="D372" s="4">
        <f t="shared" si="16"/>
        <v>176.51266200000001</v>
      </c>
      <c r="E372" s="4">
        <f t="shared" si="17"/>
        <v>235.35021600000002</v>
      </c>
    </row>
    <row r="373" spans="1:5" x14ac:dyDescent="0.45">
      <c r="A373" s="4">
        <v>16873.45</v>
      </c>
      <c r="B373" s="4">
        <v>3514.0600000000013</v>
      </c>
      <c r="C373" s="4">
        <f t="shared" si="15"/>
        <v>878.51500000000033</v>
      </c>
      <c r="D373" s="4">
        <f t="shared" si="16"/>
        <v>527.10900000000015</v>
      </c>
      <c r="E373" s="4">
        <f t="shared" si="17"/>
        <v>702.81200000000035</v>
      </c>
    </row>
    <row r="374" spans="1:5" x14ac:dyDescent="0.45">
      <c r="A374" s="4">
        <v>32280.32474</v>
      </c>
      <c r="B374" s="4">
        <v>15712.274740000001</v>
      </c>
      <c r="C374" s="4">
        <f t="shared" si="15"/>
        <v>3928.0686850000002</v>
      </c>
      <c r="D374" s="4">
        <f t="shared" si="16"/>
        <v>2356.8412109999999</v>
      </c>
      <c r="E374" s="4">
        <f t="shared" si="17"/>
        <v>3142.4549480000005</v>
      </c>
    </row>
    <row r="375" spans="1:5" x14ac:dyDescent="0.45">
      <c r="A375" s="4">
        <v>4117.4880599999997</v>
      </c>
      <c r="B375" s="4">
        <v>-814.89194000000043</v>
      </c>
      <c r="C375" s="4">
        <f t="shared" si="15"/>
        <v>-203.72298500000011</v>
      </c>
      <c r="D375" s="4">
        <f t="shared" si="16"/>
        <v>-122.23379100000005</v>
      </c>
      <c r="E375" s="4">
        <f t="shared" si="17"/>
        <v>-162.97838800000011</v>
      </c>
    </row>
    <row r="376" spans="1:5" x14ac:dyDescent="0.45">
      <c r="A376" s="4">
        <v>31005.24768</v>
      </c>
      <c r="B376" s="4">
        <v>13194.487679999998</v>
      </c>
      <c r="C376" s="4">
        <f t="shared" si="15"/>
        <v>3298.6219199999996</v>
      </c>
      <c r="D376" s="4">
        <f t="shared" si="16"/>
        <v>1979.1731519999996</v>
      </c>
      <c r="E376" s="4">
        <f t="shared" si="17"/>
        <v>2638.8975359999999</v>
      </c>
    </row>
    <row r="377" spans="1:5" x14ac:dyDescent="0.45">
      <c r="A377" s="4">
        <v>38422.022320000004</v>
      </c>
      <c r="B377" s="4">
        <v>4801.8023200000025</v>
      </c>
      <c r="C377" s="4">
        <f t="shared" si="15"/>
        <v>1200.4505800000006</v>
      </c>
      <c r="D377" s="4">
        <f t="shared" si="16"/>
        <v>720.27034800000035</v>
      </c>
      <c r="E377" s="4">
        <f t="shared" si="17"/>
        <v>960.36046400000055</v>
      </c>
    </row>
    <row r="378" spans="1:5" x14ac:dyDescent="0.45">
      <c r="A378" s="4">
        <v>43553.493060000001</v>
      </c>
      <c r="B378" s="4">
        <v>16544.093059999999</v>
      </c>
      <c r="C378" s="4">
        <f t="shared" si="15"/>
        <v>4136.0232649999998</v>
      </c>
      <c r="D378" s="4">
        <f t="shared" si="16"/>
        <v>2481.6139589999998</v>
      </c>
      <c r="E378" s="4">
        <f t="shared" si="17"/>
        <v>3308.818612</v>
      </c>
    </row>
    <row r="379" spans="1:5" x14ac:dyDescent="0.45">
      <c r="A379" s="4">
        <v>15348.702599999999</v>
      </c>
      <c r="B379" s="4">
        <v>3098.002599999998</v>
      </c>
      <c r="C379" s="4">
        <f t="shared" si="15"/>
        <v>774.5006499999995</v>
      </c>
      <c r="D379" s="4">
        <f t="shared" si="16"/>
        <v>464.70038999999969</v>
      </c>
      <c r="E379" s="4">
        <f t="shared" si="17"/>
        <v>619.60051999999962</v>
      </c>
    </row>
    <row r="380" spans="1:5" x14ac:dyDescent="0.45">
      <c r="A380" s="4">
        <v>6576.298960000001</v>
      </c>
      <c r="B380" s="4">
        <v>3551.3889600000011</v>
      </c>
      <c r="C380" s="4">
        <f t="shared" si="15"/>
        <v>887.84724000000028</v>
      </c>
      <c r="D380" s="4">
        <f t="shared" si="16"/>
        <v>532.70834400000012</v>
      </c>
      <c r="E380" s="4">
        <f t="shared" si="17"/>
        <v>710.27779200000032</v>
      </c>
    </row>
    <row r="381" spans="1:5" x14ac:dyDescent="0.45">
      <c r="A381" s="4">
        <v>33200.038079999998</v>
      </c>
      <c r="B381" s="4">
        <v>18127.018079999998</v>
      </c>
      <c r="C381" s="4">
        <f t="shared" si="15"/>
        <v>4531.7545199999995</v>
      </c>
      <c r="D381" s="4">
        <f t="shared" si="16"/>
        <v>2719.0527119999997</v>
      </c>
      <c r="E381" s="4">
        <f t="shared" si="17"/>
        <v>3625.4036159999996</v>
      </c>
    </row>
    <row r="382" spans="1:5" x14ac:dyDescent="0.45">
      <c r="A382" s="4">
        <v>11332.142999999998</v>
      </c>
      <c r="B382" s="4">
        <v>1875.6429999999982</v>
      </c>
      <c r="C382" s="4">
        <f t="shared" si="15"/>
        <v>468.91074999999955</v>
      </c>
      <c r="D382" s="4">
        <f t="shared" si="16"/>
        <v>281.34644999999972</v>
      </c>
      <c r="E382" s="4">
        <f t="shared" si="17"/>
        <v>375.12859999999966</v>
      </c>
    </row>
    <row r="383" spans="1:5" x14ac:dyDescent="0.45">
      <c r="A383" s="4">
        <v>12881.097599999999</v>
      </c>
      <c r="B383" s="4">
        <v>1208.877599999998</v>
      </c>
      <c r="C383" s="4">
        <f t="shared" si="15"/>
        <v>302.2193999999995</v>
      </c>
      <c r="D383" s="4">
        <f t="shared" si="16"/>
        <v>181.33163999999968</v>
      </c>
      <c r="E383" s="4">
        <f t="shared" si="17"/>
        <v>241.7755199999996</v>
      </c>
    </row>
    <row r="384" spans="1:5" x14ac:dyDescent="0.45">
      <c r="A384" s="4">
        <v>37562.28</v>
      </c>
      <c r="B384" s="4">
        <v>5584.5999999999985</v>
      </c>
      <c r="C384" s="4">
        <f t="shared" si="15"/>
        <v>1396.1499999999996</v>
      </c>
      <c r="D384" s="4">
        <f t="shared" si="16"/>
        <v>837.68999999999971</v>
      </c>
      <c r="E384" s="4">
        <f t="shared" si="17"/>
        <v>1116.9199999999998</v>
      </c>
    </row>
    <row r="385" spans="1:5" x14ac:dyDescent="0.45">
      <c r="A385" s="4">
        <v>47693.373</v>
      </c>
      <c r="B385" s="4">
        <v>726.64300000000367</v>
      </c>
      <c r="C385" s="4">
        <f t="shared" si="15"/>
        <v>181.66075000000092</v>
      </c>
      <c r="D385" s="4">
        <f t="shared" si="16"/>
        <v>108.99645000000055</v>
      </c>
      <c r="E385" s="4">
        <f t="shared" si="17"/>
        <v>145.32860000000073</v>
      </c>
    </row>
    <row r="386" spans="1:5" x14ac:dyDescent="0.45">
      <c r="A386" s="4">
        <v>15257.51748</v>
      </c>
      <c r="B386" s="4">
        <v>-1686.7825199999988</v>
      </c>
      <c r="C386" s="4">
        <f t="shared" si="15"/>
        <v>-421.69562999999971</v>
      </c>
      <c r="D386" s="4">
        <f t="shared" si="16"/>
        <v>-253.01737799999981</v>
      </c>
      <c r="E386" s="4">
        <f t="shared" si="17"/>
        <v>-337.3565039999998</v>
      </c>
    </row>
    <row r="387" spans="1:5" x14ac:dyDescent="0.45">
      <c r="A387" s="4">
        <v>22064.910300000003</v>
      </c>
      <c r="B387" s="4">
        <v>-13932.289700000001</v>
      </c>
      <c r="C387" s="4">
        <f t="shared" ref="C387:C450" si="18">IF(A387*25%,B387*25%)</f>
        <v>-3483.0724250000003</v>
      </c>
      <c r="D387" s="4">
        <f t="shared" ref="D387:D450" si="19">IF(A387*15%,B387*15%)</f>
        <v>-2089.8434550000002</v>
      </c>
      <c r="E387" s="4">
        <f t="shared" ref="E387:E450" si="20">IF(A387*20%,B387*20%)</f>
        <v>-2786.4579400000002</v>
      </c>
    </row>
    <row r="388" spans="1:5" x14ac:dyDescent="0.45">
      <c r="A388" s="4">
        <v>9586.8057599999993</v>
      </c>
      <c r="B388" s="4">
        <v>3824.6457599999994</v>
      </c>
      <c r="C388" s="4">
        <f t="shared" si="18"/>
        <v>956.16143999999986</v>
      </c>
      <c r="D388" s="4">
        <f t="shared" si="19"/>
        <v>573.69686399999989</v>
      </c>
      <c r="E388" s="4">
        <f t="shared" si="20"/>
        <v>764.92915199999993</v>
      </c>
    </row>
    <row r="389" spans="1:5" x14ac:dyDescent="0.45">
      <c r="A389" s="4">
        <v>19773.362699999998</v>
      </c>
      <c r="B389" s="4">
        <v>3477.5026999999973</v>
      </c>
      <c r="C389" s="4">
        <f t="shared" si="18"/>
        <v>869.37567499999932</v>
      </c>
      <c r="D389" s="4">
        <f t="shared" si="19"/>
        <v>521.62540499999955</v>
      </c>
      <c r="E389" s="4">
        <f t="shared" si="20"/>
        <v>695.50053999999955</v>
      </c>
    </row>
    <row r="390" spans="1:5" x14ac:dyDescent="0.45">
      <c r="A390" s="4">
        <v>14108.16791</v>
      </c>
      <c r="B390" s="4">
        <v>-3220.9520899999989</v>
      </c>
      <c r="C390" s="4">
        <f t="shared" si="18"/>
        <v>-805.23802249999972</v>
      </c>
      <c r="D390" s="4">
        <f t="shared" si="19"/>
        <v>-483.14281349999982</v>
      </c>
      <c r="E390" s="4">
        <f t="shared" si="20"/>
        <v>-644.1904179999998</v>
      </c>
    </row>
    <row r="391" spans="1:5" x14ac:dyDescent="0.45">
      <c r="A391" s="4">
        <v>434.45248000000004</v>
      </c>
      <c r="B391" s="4">
        <v>210.27248000000006</v>
      </c>
      <c r="C391" s="4">
        <f t="shared" si="18"/>
        <v>52.568120000000015</v>
      </c>
      <c r="D391" s="4">
        <f t="shared" si="19"/>
        <v>31.540872000000007</v>
      </c>
      <c r="E391" s="4">
        <f t="shared" si="20"/>
        <v>42.054496000000015</v>
      </c>
    </row>
    <row r="392" spans="1:5" x14ac:dyDescent="0.45">
      <c r="A392" s="4">
        <v>16142.527829999999</v>
      </c>
      <c r="B392" s="4">
        <v>-220.9621700000007</v>
      </c>
      <c r="C392" s="4">
        <f t="shared" si="18"/>
        <v>-55.240542500000174</v>
      </c>
      <c r="D392" s="4">
        <f t="shared" si="19"/>
        <v>-33.1443255000001</v>
      </c>
      <c r="E392" s="4">
        <f t="shared" si="20"/>
        <v>-44.192434000000141</v>
      </c>
    </row>
    <row r="393" spans="1:5" x14ac:dyDescent="0.45">
      <c r="A393" s="4">
        <v>2525.0635000000002</v>
      </c>
      <c r="B393" s="4">
        <v>1375.2635000000002</v>
      </c>
      <c r="C393" s="4">
        <f t="shared" si="18"/>
        <v>343.81587500000006</v>
      </c>
      <c r="D393" s="4">
        <f t="shared" si="19"/>
        <v>206.28952500000003</v>
      </c>
      <c r="E393" s="4">
        <f t="shared" si="20"/>
        <v>275.05270000000007</v>
      </c>
    </row>
    <row r="394" spans="1:5" x14ac:dyDescent="0.45">
      <c r="A394" s="4">
        <v>48097.911050000002</v>
      </c>
      <c r="B394" s="4">
        <v>8476.8610500000068</v>
      </c>
      <c r="C394" s="4">
        <f t="shared" si="18"/>
        <v>2119.2152625000017</v>
      </c>
      <c r="D394" s="4">
        <f t="shared" si="19"/>
        <v>1271.529157500001</v>
      </c>
      <c r="E394" s="4">
        <f t="shared" si="20"/>
        <v>1695.3722100000014</v>
      </c>
    </row>
    <row r="395" spans="1:5" x14ac:dyDescent="0.45">
      <c r="A395" s="4">
        <v>11285.764020000001</v>
      </c>
      <c r="B395" s="4">
        <v>1049.07402</v>
      </c>
      <c r="C395" s="4">
        <f t="shared" si="18"/>
        <v>262.268505</v>
      </c>
      <c r="D395" s="4">
        <f t="shared" si="19"/>
        <v>157.36110299999999</v>
      </c>
      <c r="E395" s="4">
        <f t="shared" si="20"/>
        <v>209.81480400000001</v>
      </c>
    </row>
    <row r="396" spans="1:5" x14ac:dyDescent="0.45">
      <c r="A396" s="4">
        <v>19800.88896</v>
      </c>
      <c r="B396" s="4">
        <v>9437.7689599999994</v>
      </c>
      <c r="C396" s="4">
        <f t="shared" si="18"/>
        <v>2359.4422399999999</v>
      </c>
      <c r="D396" s="4">
        <f t="shared" si="19"/>
        <v>1415.6653439999998</v>
      </c>
      <c r="E396" s="4">
        <f t="shared" si="20"/>
        <v>1887.5537919999999</v>
      </c>
    </row>
    <row r="397" spans="1:5" x14ac:dyDescent="0.45">
      <c r="A397" s="4">
        <v>14431.738420000001</v>
      </c>
      <c r="B397" s="4">
        <v>2013.3384200000019</v>
      </c>
      <c r="C397" s="4">
        <f t="shared" si="18"/>
        <v>503.33460500000047</v>
      </c>
      <c r="D397" s="4">
        <f t="shared" si="19"/>
        <v>302.00076300000029</v>
      </c>
      <c r="E397" s="4">
        <f t="shared" si="20"/>
        <v>402.66768400000041</v>
      </c>
    </row>
    <row r="398" spans="1:5" x14ac:dyDescent="0.45">
      <c r="A398" s="4">
        <v>56176.777799999996</v>
      </c>
      <c r="B398" s="4">
        <v>28223.377799999995</v>
      </c>
      <c r="C398" s="4">
        <f t="shared" si="18"/>
        <v>7055.8444499999987</v>
      </c>
      <c r="D398" s="4">
        <f t="shared" si="19"/>
        <v>4233.5066699999988</v>
      </c>
      <c r="E398" s="4">
        <f t="shared" si="20"/>
        <v>5644.6755599999997</v>
      </c>
    </row>
    <row r="399" spans="1:5" x14ac:dyDescent="0.45">
      <c r="A399" s="4">
        <v>18641.222160000001</v>
      </c>
      <c r="B399" s="4">
        <v>-1800.7678400000004</v>
      </c>
      <c r="C399" s="4">
        <f t="shared" si="18"/>
        <v>-450.19196000000011</v>
      </c>
      <c r="D399" s="4">
        <f t="shared" si="19"/>
        <v>-270.11517600000008</v>
      </c>
      <c r="E399" s="4">
        <f t="shared" si="20"/>
        <v>-360.15356800000012</v>
      </c>
    </row>
    <row r="400" spans="1:5" x14ac:dyDescent="0.45">
      <c r="A400" s="4">
        <v>13185.543</v>
      </c>
      <c r="B400" s="4">
        <v>6634.0429999999997</v>
      </c>
      <c r="C400" s="4">
        <f t="shared" si="18"/>
        <v>1658.5107499999999</v>
      </c>
      <c r="D400" s="4">
        <f t="shared" si="19"/>
        <v>995.10644999999988</v>
      </c>
      <c r="E400" s="4">
        <f t="shared" si="20"/>
        <v>1326.8086000000001</v>
      </c>
    </row>
    <row r="401" spans="1:5" x14ac:dyDescent="0.45">
      <c r="A401" s="4">
        <v>12972.00222</v>
      </c>
      <c r="B401" s="4">
        <v>2404.4722199999997</v>
      </c>
      <c r="C401" s="4">
        <f t="shared" si="18"/>
        <v>601.11805499999991</v>
      </c>
      <c r="D401" s="4">
        <f t="shared" si="19"/>
        <v>360.67083299999996</v>
      </c>
      <c r="E401" s="4">
        <f t="shared" si="20"/>
        <v>480.89444399999996</v>
      </c>
    </row>
    <row r="402" spans="1:5" x14ac:dyDescent="0.45">
      <c r="A402" s="4">
        <v>17731.623</v>
      </c>
      <c r="B402" s="4">
        <v>2065.0630000000001</v>
      </c>
      <c r="C402" s="4">
        <f t="shared" si="18"/>
        <v>516.26575000000003</v>
      </c>
      <c r="D402" s="4">
        <f t="shared" si="19"/>
        <v>309.75945000000002</v>
      </c>
      <c r="E402" s="4">
        <f t="shared" si="20"/>
        <v>413.01260000000002</v>
      </c>
    </row>
    <row r="403" spans="1:5" x14ac:dyDescent="0.45">
      <c r="A403" s="4">
        <v>17427.164800000002</v>
      </c>
      <c r="B403" s="4">
        <v>1263.8648000000012</v>
      </c>
      <c r="C403" s="4">
        <f t="shared" si="18"/>
        <v>315.9662000000003</v>
      </c>
      <c r="D403" s="4">
        <f t="shared" si="19"/>
        <v>189.57972000000018</v>
      </c>
      <c r="E403" s="4">
        <f t="shared" si="20"/>
        <v>252.77296000000024</v>
      </c>
    </row>
    <row r="404" spans="1:5" x14ac:dyDescent="0.45">
      <c r="A404" s="4">
        <v>16946.091840000001</v>
      </c>
      <c r="B404" s="4">
        <v>619.69184000000132</v>
      </c>
      <c r="C404" s="4">
        <f t="shared" si="18"/>
        <v>154.92296000000033</v>
      </c>
      <c r="D404" s="4">
        <f t="shared" si="19"/>
        <v>92.95377600000019</v>
      </c>
      <c r="E404" s="4">
        <f t="shared" si="20"/>
        <v>123.93836800000027</v>
      </c>
    </row>
    <row r="405" spans="1:5" x14ac:dyDescent="0.45">
      <c r="A405" s="4">
        <v>5250.4239000000007</v>
      </c>
      <c r="B405" s="4">
        <v>2742.9239000000007</v>
      </c>
      <c r="C405" s="4">
        <f t="shared" si="18"/>
        <v>685.73097500000017</v>
      </c>
      <c r="D405" s="4">
        <f t="shared" si="19"/>
        <v>411.4385850000001</v>
      </c>
      <c r="E405" s="4">
        <f t="shared" si="20"/>
        <v>548.58478000000014</v>
      </c>
    </row>
    <row r="406" spans="1:5" x14ac:dyDescent="0.45">
      <c r="A406" s="4">
        <v>7832.0010999999995</v>
      </c>
      <c r="B406" s="4">
        <v>-1909.0989000000009</v>
      </c>
      <c r="C406" s="4">
        <f t="shared" si="18"/>
        <v>-477.27472500000022</v>
      </c>
      <c r="D406" s="4">
        <f t="shared" si="19"/>
        <v>-286.36483500000014</v>
      </c>
      <c r="E406" s="4">
        <f t="shared" si="20"/>
        <v>-381.81978000000021</v>
      </c>
    </row>
    <row r="407" spans="1:5" x14ac:dyDescent="0.45">
      <c r="A407" s="4">
        <v>13437.300239999999</v>
      </c>
      <c r="B407" s="4">
        <v>5553.2702399999989</v>
      </c>
      <c r="C407" s="4">
        <f t="shared" si="18"/>
        <v>1388.3175599999997</v>
      </c>
      <c r="D407" s="4">
        <f t="shared" si="19"/>
        <v>832.99053599999979</v>
      </c>
      <c r="E407" s="4">
        <f t="shared" si="20"/>
        <v>1110.6540479999999</v>
      </c>
    </row>
    <row r="408" spans="1:5" x14ac:dyDescent="0.45">
      <c r="A408" s="4">
        <v>22457.143800000002</v>
      </c>
      <c r="B408" s="4">
        <v>3398.3838000000032</v>
      </c>
      <c r="C408" s="4">
        <f t="shared" si="18"/>
        <v>849.59595000000081</v>
      </c>
      <c r="D408" s="4">
        <f t="shared" si="19"/>
        <v>509.75757000000044</v>
      </c>
      <c r="E408" s="4">
        <f t="shared" si="20"/>
        <v>679.67676000000074</v>
      </c>
    </row>
    <row r="409" spans="1:5" x14ac:dyDescent="0.45">
      <c r="A409" s="4">
        <v>21541.017959999997</v>
      </c>
      <c r="B409" s="4">
        <v>-4332.002040000003</v>
      </c>
      <c r="C409" s="4">
        <f t="shared" si="18"/>
        <v>-1083.0005100000008</v>
      </c>
      <c r="D409" s="4">
        <f t="shared" si="19"/>
        <v>-649.80030600000043</v>
      </c>
      <c r="E409" s="4">
        <f t="shared" si="20"/>
        <v>-866.40040800000065</v>
      </c>
    </row>
    <row r="410" spans="1:5" x14ac:dyDescent="0.45">
      <c r="A410" s="4">
        <v>4679.7141600000004</v>
      </c>
      <c r="B410" s="4">
        <v>-552.54583999999977</v>
      </c>
      <c r="C410" s="4">
        <f t="shared" si="18"/>
        <v>-138.13645999999994</v>
      </c>
      <c r="D410" s="4">
        <f t="shared" si="19"/>
        <v>-82.881875999999963</v>
      </c>
      <c r="E410" s="4">
        <f t="shared" si="20"/>
        <v>-110.50916799999996</v>
      </c>
    </row>
    <row r="411" spans="1:5" x14ac:dyDescent="0.45">
      <c r="A411" s="4">
        <v>23668.560000000001</v>
      </c>
      <c r="B411" s="4">
        <v>6687.9600000000028</v>
      </c>
      <c r="C411" s="4">
        <f t="shared" si="18"/>
        <v>1671.9900000000007</v>
      </c>
      <c r="D411" s="4">
        <f t="shared" si="19"/>
        <v>1003.1940000000004</v>
      </c>
      <c r="E411" s="4">
        <f t="shared" si="20"/>
        <v>1337.5920000000006</v>
      </c>
    </row>
    <row r="412" spans="1:5" x14ac:dyDescent="0.45">
      <c r="A412" s="4">
        <v>5323.9903199999999</v>
      </c>
      <c r="B412" s="4">
        <v>1594.7103199999997</v>
      </c>
      <c r="C412" s="4">
        <f t="shared" si="18"/>
        <v>398.67757999999992</v>
      </c>
      <c r="D412" s="4">
        <f t="shared" si="19"/>
        <v>239.20654799999994</v>
      </c>
      <c r="E412" s="4">
        <f t="shared" si="20"/>
        <v>318.94206399999996</v>
      </c>
    </row>
    <row r="413" spans="1:5" x14ac:dyDescent="0.45">
      <c r="A413" s="4">
        <v>6899.8804600000003</v>
      </c>
      <c r="B413" s="4">
        <v>-400.379539999999</v>
      </c>
      <c r="C413" s="4">
        <f t="shared" si="18"/>
        <v>-100.09488499999975</v>
      </c>
      <c r="D413" s="4">
        <f t="shared" si="19"/>
        <v>-60.05693099999985</v>
      </c>
      <c r="E413" s="4">
        <f t="shared" si="20"/>
        <v>-80.075907999999799</v>
      </c>
    </row>
    <row r="414" spans="1:5" x14ac:dyDescent="0.45">
      <c r="A414" s="4">
        <v>2059.0056</v>
      </c>
      <c r="B414" s="4">
        <v>674.64560000000006</v>
      </c>
      <c r="C414" s="4">
        <f t="shared" si="18"/>
        <v>168.66140000000001</v>
      </c>
      <c r="D414" s="4">
        <f t="shared" si="19"/>
        <v>101.19684000000001</v>
      </c>
      <c r="E414" s="4">
        <f t="shared" si="20"/>
        <v>134.92912000000001</v>
      </c>
    </row>
    <row r="415" spans="1:5" x14ac:dyDescent="0.45">
      <c r="A415" s="4">
        <v>16134.22069</v>
      </c>
      <c r="B415" s="4">
        <v>7756.4106900000006</v>
      </c>
      <c r="C415" s="4">
        <f t="shared" si="18"/>
        <v>1939.1026725000002</v>
      </c>
      <c r="D415" s="4">
        <f t="shared" si="19"/>
        <v>1163.4616035000001</v>
      </c>
      <c r="E415" s="4">
        <f t="shared" si="20"/>
        <v>1551.2821380000003</v>
      </c>
    </row>
    <row r="416" spans="1:5" x14ac:dyDescent="0.45">
      <c r="A416" s="4">
        <v>31513.423040000001</v>
      </c>
      <c r="B416" s="4">
        <v>17727.673040000001</v>
      </c>
      <c r="C416" s="4">
        <f t="shared" si="18"/>
        <v>4431.9182600000004</v>
      </c>
      <c r="D416" s="4">
        <f t="shared" si="19"/>
        <v>2659.150956</v>
      </c>
      <c r="E416" s="4">
        <f t="shared" si="20"/>
        <v>3545.5346080000004</v>
      </c>
    </row>
    <row r="417" spans="1:5" x14ac:dyDescent="0.45">
      <c r="A417" s="4">
        <v>18411.4084</v>
      </c>
      <c r="B417" s="4">
        <v>9397.9283999999989</v>
      </c>
      <c r="C417" s="4">
        <f t="shared" si="18"/>
        <v>2349.4820999999997</v>
      </c>
      <c r="D417" s="4">
        <f t="shared" si="19"/>
        <v>1409.6892599999999</v>
      </c>
      <c r="E417" s="4">
        <f t="shared" si="20"/>
        <v>1879.5856799999999</v>
      </c>
    </row>
    <row r="418" spans="1:5" x14ac:dyDescent="0.45">
      <c r="A418" s="4">
        <v>10893.6232</v>
      </c>
      <c r="B418" s="4">
        <v>-2730.2168000000001</v>
      </c>
      <c r="C418" s="4">
        <f t="shared" si="18"/>
        <v>-682.55420000000004</v>
      </c>
      <c r="D418" s="4">
        <f t="shared" si="19"/>
        <v>-409.53252000000003</v>
      </c>
      <c r="E418" s="4">
        <f t="shared" si="20"/>
        <v>-546.04336000000001</v>
      </c>
    </row>
    <row r="419" spans="1:5" x14ac:dyDescent="0.45">
      <c r="A419" s="4">
        <v>7969.4615000000003</v>
      </c>
      <c r="B419" s="4">
        <v>1163.8715000000002</v>
      </c>
      <c r="C419" s="4">
        <f t="shared" si="18"/>
        <v>290.96787500000005</v>
      </c>
      <c r="D419" s="4">
        <f t="shared" si="19"/>
        <v>174.58072500000003</v>
      </c>
      <c r="E419" s="4">
        <f t="shared" si="20"/>
        <v>232.77430000000004</v>
      </c>
    </row>
    <row r="420" spans="1:5" x14ac:dyDescent="0.45">
      <c r="A420" s="4">
        <v>741.43835999999999</v>
      </c>
      <c r="B420" s="4">
        <v>257.89835999999997</v>
      </c>
      <c r="C420" s="4">
        <f t="shared" si="18"/>
        <v>64.474589999999992</v>
      </c>
      <c r="D420" s="4">
        <f t="shared" si="19"/>
        <v>38.684753999999991</v>
      </c>
      <c r="E420" s="4">
        <f t="shared" si="20"/>
        <v>51.579671999999995</v>
      </c>
    </row>
    <row r="421" spans="1:5" x14ac:dyDescent="0.45">
      <c r="A421" s="4">
        <v>9509.2865999999995</v>
      </c>
      <c r="B421" s="4">
        <v>1935.3365999999996</v>
      </c>
      <c r="C421" s="4">
        <f t="shared" si="18"/>
        <v>483.83414999999991</v>
      </c>
      <c r="D421" s="4">
        <f t="shared" si="19"/>
        <v>290.30048999999991</v>
      </c>
      <c r="E421" s="4">
        <f t="shared" si="20"/>
        <v>387.06731999999994</v>
      </c>
    </row>
    <row r="422" spans="1:5" x14ac:dyDescent="0.45">
      <c r="A422" s="4">
        <v>14527.748400000002</v>
      </c>
      <c r="B422" s="4">
        <v>3505.8484000000008</v>
      </c>
      <c r="C422" s="4">
        <f t="shared" si="18"/>
        <v>876.46210000000019</v>
      </c>
      <c r="D422" s="4">
        <f t="shared" si="19"/>
        <v>525.87726000000009</v>
      </c>
      <c r="E422" s="4">
        <f t="shared" si="20"/>
        <v>701.1696800000002</v>
      </c>
    </row>
    <row r="423" spans="1:5" x14ac:dyDescent="0.45">
      <c r="A423" s="4">
        <v>9984.7160999999978</v>
      </c>
      <c r="B423" s="4">
        <v>2753.1560999999983</v>
      </c>
      <c r="C423" s="4">
        <f t="shared" si="18"/>
        <v>688.28902499999958</v>
      </c>
      <c r="D423" s="4">
        <f t="shared" si="19"/>
        <v>412.97341499999976</v>
      </c>
      <c r="E423" s="4">
        <f t="shared" si="20"/>
        <v>550.63121999999964</v>
      </c>
    </row>
    <row r="424" spans="1:5" x14ac:dyDescent="0.45">
      <c r="A424" s="4">
        <v>102122.94203999999</v>
      </c>
      <c r="B424" s="4">
        <v>46964.342039999996</v>
      </c>
      <c r="C424" s="4">
        <f t="shared" si="18"/>
        <v>11741.085509999999</v>
      </c>
      <c r="D424" s="4">
        <f t="shared" si="19"/>
        <v>7044.6513059999988</v>
      </c>
      <c r="E424" s="4">
        <f t="shared" si="20"/>
        <v>9392.8684080000003</v>
      </c>
    </row>
    <row r="425" spans="1:5" x14ac:dyDescent="0.45">
      <c r="A425" s="4">
        <v>29627.320319999999</v>
      </c>
      <c r="B425" s="4">
        <v>-6106.5196800000049</v>
      </c>
      <c r="C425" s="4">
        <f t="shared" si="18"/>
        <v>-1526.6299200000012</v>
      </c>
      <c r="D425" s="4">
        <f t="shared" si="19"/>
        <v>-915.97795200000076</v>
      </c>
      <c r="E425" s="4">
        <f t="shared" si="20"/>
        <v>-1221.3039360000009</v>
      </c>
    </row>
    <row r="426" spans="1:5" x14ac:dyDescent="0.45">
      <c r="A426" s="4">
        <v>58091.634960000003</v>
      </c>
      <c r="B426" s="4">
        <v>22623.474960000007</v>
      </c>
      <c r="C426" s="4">
        <f t="shared" si="18"/>
        <v>5655.8687400000017</v>
      </c>
      <c r="D426" s="4">
        <f t="shared" si="19"/>
        <v>3393.5212440000009</v>
      </c>
      <c r="E426" s="4">
        <f t="shared" si="20"/>
        <v>4524.6949920000015</v>
      </c>
    </row>
    <row r="427" spans="1:5" x14ac:dyDescent="0.45">
      <c r="A427" s="4">
        <v>15366.983199999999</v>
      </c>
      <c r="B427" s="4">
        <v>7085.4631999999983</v>
      </c>
      <c r="C427" s="4">
        <f t="shared" si="18"/>
        <v>1771.3657999999996</v>
      </c>
      <c r="D427" s="4">
        <f t="shared" si="19"/>
        <v>1062.8194799999997</v>
      </c>
      <c r="E427" s="4">
        <f t="shared" si="20"/>
        <v>1417.0926399999998</v>
      </c>
    </row>
    <row r="428" spans="1:5" x14ac:dyDescent="0.45">
      <c r="A428" s="4">
        <v>30435.614999999998</v>
      </c>
      <c r="B428" s="4">
        <v>3742.5149999999994</v>
      </c>
      <c r="C428" s="4">
        <f t="shared" si="18"/>
        <v>935.62874999999985</v>
      </c>
      <c r="D428" s="4">
        <f t="shared" si="19"/>
        <v>561.37724999999989</v>
      </c>
      <c r="E428" s="4">
        <f t="shared" si="20"/>
        <v>748.50299999999993</v>
      </c>
    </row>
    <row r="429" spans="1:5" x14ac:dyDescent="0.45">
      <c r="A429" s="4">
        <v>19637.76528</v>
      </c>
      <c r="B429" s="4">
        <v>-1134.7747200000013</v>
      </c>
      <c r="C429" s="4">
        <f t="shared" si="18"/>
        <v>-283.69368000000031</v>
      </c>
      <c r="D429" s="4">
        <f t="shared" si="19"/>
        <v>-170.21620800000019</v>
      </c>
      <c r="E429" s="4">
        <f t="shared" si="20"/>
        <v>-226.95494400000027</v>
      </c>
    </row>
    <row r="430" spans="1:5" x14ac:dyDescent="0.45">
      <c r="A430" s="4">
        <v>13450.74</v>
      </c>
      <c r="B430" s="4">
        <v>2487.7800000000007</v>
      </c>
      <c r="C430" s="4">
        <f t="shared" si="18"/>
        <v>621.94500000000016</v>
      </c>
      <c r="D430" s="4">
        <f t="shared" si="19"/>
        <v>373.16700000000009</v>
      </c>
      <c r="E430" s="4">
        <f t="shared" si="20"/>
        <v>497.55600000000015</v>
      </c>
    </row>
    <row r="431" spans="1:5" x14ac:dyDescent="0.45">
      <c r="A431" s="4">
        <v>41138.261999999995</v>
      </c>
      <c r="B431" s="4">
        <v>18674.741999999995</v>
      </c>
      <c r="C431" s="4">
        <f t="shared" si="18"/>
        <v>4668.6854999999987</v>
      </c>
      <c r="D431" s="4">
        <f t="shared" si="19"/>
        <v>2801.211299999999</v>
      </c>
      <c r="E431" s="4">
        <f t="shared" si="20"/>
        <v>3734.9483999999993</v>
      </c>
    </row>
    <row r="432" spans="1:5" x14ac:dyDescent="0.45">
      <c r="A432" s="4">
        <v>12955.824749999998</v>
      </c>
      <c r="B432" s="4">
        <v>6357.5847499999973</v>
      </c>
      <c r="C432" s="4">
        <f t="shared" si="18"/>
        <v>1589.3961874999993</v>
      </c>
      <c r="D432" s="4">
        <f t="shared" si="19"/>
        <v>953.63771249999957</v>
      </c>
      <c r="E432" s="4">
        <f t="shared" si="20"/>
        <v>1271.5169499999995</v>
      </c>
    </row>
    <row r="433" spans="1:5" x14ac:dyDescent="0.45">
      <c r="A433" s="4">
        <v>58057.65</v>
      </c>
      <c r="B433" s="4">
        <v>32830.14</v>
      </c>
      <c r="C433" s="4">
        <f t="shared" si="18"/>
        <v>8207.5349999999999</v>
      </c>
      <c r="D433" s="4">
        <f t="shared" si="19"/>
        <v>4924.5209999999997</v>
      </c>
      <c r="E433" s="4">
        <f t="shared" si="20"/>
        <v>6566.0280000000002</v>
      </c>
    </row>
    <row r="434" spans="1:5" x14ac:dyDescent="0.45">
      <c r="A434" s="4">
        <v>2627.6239999999998</v>
      </c>
      <c r="B434" s="4">
        <v>-1214.2760000000003</v>
      </c>
      <c r="C434" s="4">
        <f t="shared" si="18"/>
        <v>-303.56900000000007</v>
      </c>
      <c r="D434" s="4">
        <f t="shared" si="19"/>
        <v>-182.14140000000003</v>
      </c>
      <c r="E434" s="4">
        <f t="shared" si="20"/>
        <v>-242.85520000000008</v>
      </c>
    </row>
    <row r="435" spans="1:5" x14ac:dyDescent="0.45">
      <c r="A435" s="4">
        <v>12967.958640000001</v>
      </c>
      <c r="B435" s="4">
        <v>6126.4386400000003</v>
      </c>
      <c r="C435" s="4">
        <f t="shared" si="18"/>
        <v>1531.6096600000001</v>
      </c>
      <c r="D435" s="4">
        <f t="shared" si="19"/>
        <v>918.96579600000007</v>
      </c>
      <c r="E435" s="4">
        <f t="shared" si="20"/>
        <v>1225.287728</v>
      </c>
    </row>
    <row r="436" spans="1:5" x14ac:dyDescent="0.45">
      <c r="A436" s="4">
        <v>1950.0031200000001</v>
      </c>
      <c r="B436" s="4">
        <v>-412.61687999999981</v>
      </c>
      <c r="C436" s="4">
        <f t="shared" si="18"/>
        <v>-103.15421999999995</v>
      </c>
      <c r="D436" s="4">
        <f t="shared" si="19"/>
        <v>-61.892531999999967</v>
      </c>
      <c r="E436" s="4">
        <f t="shared" si="20"/>
        <v>-82.523375999999971</v>
      </c>
    </row>
    <row r="437" spans="1:5" x14ac:dyDescent="0.45">
      <c r="A437" s="4">
        <v>27249</v>
      </c>
      <c r="B437" s="4">
        <v>4025.4000000000015</v>
      </c>
      <c r="C437" s="4">
        <f t="shared" si="18"/>
        <v>1006.3500000000004</v>
      </c>
      <c r="D437" s="4">
        <f t="shared" si="19"/>
        <v>603.81000000000017</v>
      </c>
      <c r="E437" s="4">
        <f t="shared" si="20"/>
        <v>805.08000000000038</v>
      </c>
    </row>
    <row r="438" spans="1:5" x14ac:dyDescent="0.45">
      <c r="A438" s="4">
        <v>5546.4642200000008</v>
      </c>
      <c r="B438" s="4">
        <v>2771.1642200000006</v>
      </c>
      <c r="C438" s="4">
        <f t="shared" si="18"/>
        <v>692.79105500000014</v>
      </c>
      <c r="D438" s="4">
        <f t="shared" si="19"/>
        <v>415.67463300000009</v>
      </c>
      <c r="E438" s="4">
        <f t="shared" si="20"/>
        <v>554.23284400000011</v>
      </c>
    </row>
    <row r="439" spans="1:5" x14ac:dyDescent="0.45">
      <c r="A439" s="4">
        <v>7340.3891399999993</v>
      </c>
      <c r="B439" s="4">
        <v>3091.1091399999996</v>
      </c>
      <c r="C439" s="4">
        <f t="shared" si="18"/>
        <v>772.77728499999989</v>
      </c>
      <c r="D439" s="4">
        <f t="shared" si="19"/>
        <v>463.66637099999991</v>
      </c>
      <c r="E439" s="4">
        <f t="shared" si="20"/>
        <v>618.22182799999996</v>
      </c>
    </row>
    <row r="440" spans="1:5" x14ac:dyDescent="0.45">
      <c r="A440" s="4">
        <v>24278.849280000002</v>
      </c>
      <c r="B440" s="4">
        <v>3612.4492800000007</v>
      </c>
      <c r="C440" s="4">
        <f t="shared" si="18"/>
        <v>903.11232000000018</v>
      </c>
      <c r="D440" s="4">
        <f t="shared" si="19"/>
        <v>541.86739200000011</v>
      </c>
      <c r="E440" s="4">
        <f t="shared" si="20"/>
        <v>722.48985600000015</v>
      </c>
    </row>
    <row r="441" spans="1:5" x14ac:dyDescent="0.45">
      <c r="A441" s="4">
        <v>2795.6384399999997</v>
      </c>
      <c r="B441" s="4">
        <v>679.73844000000008</v>
      </c>
      <c r="C441" s="4">
        <f t="shared" si="18"/>
        <v>169.93461000000002</v>
      </c>
      <c r="D441" s="4">
        <f t="shared" si="19"/>
        <v>101.96076600000001</v>
      </c>
      <c r="E441" s="4">
        <f t="shared" si="20"/>
        <v>135.94768800000003</v>
      </c>
    </row>
    <row r="442" spans="1:5" x14ac:dyDescent="0.45">
      <c r="A442" s="4">
        <v>20672.289000000001</v>
      </c>
      <c r="B442" s="4">
        <v>9896.7990000000009</v>
      </c>
      <c r="C442" s="4">
        <f t="shared" si="18"/>
        <v>2474.1997500000002</v>
      </c>
      <c r="D442" s="4">
        <f t="shared" si="19"/>
        <v>1484.5198500000001</v>
      </c>
      <c r="E442" s="4">
        <f t="shared" si="20"/>
        <v>1979.3598000000002</v>
      </c>
    </row>
    <row r="443" spans="1:5" x14ac:dyDescent="0.45">
      <c r="A443" s="4">
        <v>12668.50728</v>
      </c>
      <c r="B443" s="4">
        <v>2731.0472800000007</v>
      </c>
      <c r="C443" s="4">
        <f t="shared" si="18"/>
        <v>682.76182000000017</v>
      </c>
      <c r="D443" s="4">
        <f t="shared" si="19"/>
        <v>409.65709200000009</v>
      </c>
      <c r="E443" s="4">
        <f t="shared" si="20"/>
        <v>546.20945600000016</v>
      </c>
    </row>
    <row r="444" spans="1:5" x14ac:dyDescent="0.45">
      <c r="A444" s="4">
        <v>31513.085009999999</v>
      </c>
      <c r="B444" s="4">
        <v>16530.425009999999</v>
      </c>
      <c r="C444" s="4">
        <f t="shared" si="18"/>
        <v>4132.6062524999998</v>
      </c>
      <c r="D444" s="4">
        <f t="shared" si="19"/>
        <v>2479.5637514999999</v>
      </c>
      <c r="E444" s="4">
        <f t="shared" si="20"/>
        <v>3306.0850019999998</v>
      </c>
    </row>
    <row r="445" spans="1:5" x14ac:dyDescent="0.45">
      <c r="A445" s="4">
        <v>5960.04288</v>
      </c>
      <c r="B445" s="4">
        <v>3078.7628799999998</v>
      </c>
      <c r="C445" s="4">
        <f t="shared" si="18"/>
        <v>769.69071999999994</v>
      </c>
      <c r="D445" s="4">
        <f t="shared" si="19"/>
        <v>461.81443199999995</v>
      </c>
      <c r="E445" s="4">
        <f t="shared" si="20"/>
        <v>615.75257599999998</v>
      </c>
    </row>
    <row r="446" spans="1:5" x14ac:dyDescent="0.45">
      <c r="A446" s="4">
        <v>21664.440000000002</v>
      </c>
      <c r="B446" s="4">
        <v>9942.4500000000007</v>
      </c>
      <c r="C446" s="4">
        <f t="shared" si="18"/>
        <v>2485.6125000000002</v>
      </c>
      <c r="D446" s="4">
        <f t="shared" si="19"/>
        <v>1491.3675000000001</v>
      </c>
      <c r="E446" s="4">
        <f t="shared" si="20"/>
        <v>1988.4900000000002</v>
      </c>
    </row>
    <row r="447" spans="1:5" x14ac:dyDescent="0.45">
      <c r="A447" s="4">
        <v>1925.29872</v>
      </c>
      <c r="B447" s="4">
        <v>937.01872000000003</v>
      </c>
      <c r="C447" s="4">
        <f t="shared" si="18"/>
        <v>234.25468000000001</v>
      </c>
      <c r="D447" s="4">
        <f t="shared" si="19"/>
        <v>140.552808</v>
      </c>
      <c r="E447" s="4">
        <f t="shared" si="20"/>
        <v>187.40374400000002</v>
      </c>
    </row>
    <row r="448" spans="1:5" x14ac:dyDescent="0.45">
      <c r="A448" s="4">
        <v>9771.4483199999995</v>
      </c>
      <c r="B448" s="4">
        <v>4768.4883199999995</v>
      </c>
      <c r="C448" s="4">
        <f t="shared" si="18"/>
        <v>1192.1220799999999</v>
      </c>
      <c r="D448" s="4">
        <f t="shared" si="19"/>
        <v>715.27324799999985</v>
      </c>
      <c r="E448" s="4">
        <f t="shared" si="20"/>
        <v>953.69766399999992</v>
      </c>
    </row>
    <row r="449" spans="1:5" x14ac:dyDescent="0.45">
      <c r="A449" s="4">
        <v>5565.3272500000003</v>
      </c>
      <c r="B449" s="4">
        <v>700.32725000000028</v>
      </c>
      <c r="C449" s="4">
        <f t="shared" si="18"/>
        <v>175.08181250000007</v>
      </c>
      <c r="D449" s="4">
        <f t="shared" si="19"/>
        <v>105.04908750000004</v>
      </c>
      <c r="E449" s="4">
        <f t="shared" si="20"/>
        <v>140.06545000000006</v>
      </c>
    </row>
    <row r="450" spans="1:5" x14ac:dyDescent="0.45">
      <c r="A450" s="4">
        <v>45547.183360000003</v>
      </c>
      <c r="B450" s="4">
        <v>17820.683360000003</v>
      </c>
      <c r="C450" s="4">
        <f t="shared" si="18"/>
        <v>4455.1708400000007</v>
      </c>
      <c r="D450" s="4">
        <f t="shared" si="19"/>
        <v>2673.1025040000004</v>
      </c>
      <c r="E450" s="4">
        <f t="shared" si="20"/>
        <v>3564.1366720000005</v>
      </c>
    </row>
    <row r="451" spans="1:5" x14ac:dyDescent="0.45">
      <c r="A451" s="4">
        <v>12289.2</v>
      </c>
      <c r="B451" s="4">
        <v>-1143.8999999999978</v>
      </c>
      <c r="C451" s="4">
        <f t="shared" ref="C451:C514" si="21">IF(A451*25%,B451*25%)</f>
        <v>-285.97499999999945</v>
      </c>
      <c r="D451" s="4">
        <f t="shared" ref="D451:D514" si="22">IF(A451*15%,B451*15%)</f>
        <v>-171.58499999999967</v>
      </c>
      <c r="E451" s="4">
        <f t="shared" ref="E451:E514" si="23">IF(A451*20%,B451*20%)</f>
        <v>-228.77999999999957</v>
      </c>
    </row>
    <row r="452" spans="1:5" x14ac:dyDescent="0.45">
      <c r="A452" s="4">
        <v>12462.65055</v>
      </c>
      <c r="B452" s="4">
        <v>5833.72055</v>
      </c>
      <c r="C452" s="4">
        <f t="shared" si="21"/>
        <v>1458.4301375</v>
      </c>
      <c r="D452" s="4">
        <f t="shared" si="22"/>
        <v>875.05808249999995</v>
      </c>
      <c r="E452" s="4">
        <f t="shared" si="23"/>
        <v>1166.7441100000001</v>
      </c>
    </row>
    <row r="453" spans="1:5" x14ac:dyDescent="0.45">
      <c r="A453" s="4">
        <v>19628.476999999999</v>
      </c>
      <c r="B453" s="4">
        <v>10897.877</v>
      </c>
      <c r="C453" s="4">
        <f t="shared" si="21"/>
        <v>2724.4692500000001</v>
      </c>
      <c r="D453" s="4">
        <f t="shared" si="22"/>
        <v>1634.68155</v>
      </c>
      <c r="E453" s="4">
        <f t="shared" si="23"/>
        <v>2179.5754000000002</v>
      </c>
    </row>
    <row r="454" spans="1:5" x14ac:dyDescent="0.45">
      <c r="A454" s="4">
        <v>23694.405119999999</v>
      </c>
      <c r="B454" s="4">
        <v>12880.125119999999</v>
      </c>
      <c r="C454" s="4">
        <f t="shared" si="21"/>
        <v>3220.0312799999997</v>
      </c>
      <c r="D454" s="4">
        <f t="shared" si="22"/>
        <v>1932.0187679999997</v>
      </c>
      <c r="E454" s="4">
        <f t="shared" si="23"/>
        <v>2576.025024</v>
      </c>
    </row>
    <row r="455" spans="1:5" x14ac:dyDescent="0.45">
      <c r="A455" s="4">
        <v>11984.891250000001</v>
      </c>
      <c r="B455" s="4">
        <v>4377.4812500000007</v>
      </c>
      <c r="C455" s="4">
        <f t="shared" si="21"/>
        <v>1094.3703125000002</v>
      </c>
      <c r="D455" s="4">
        <f t="shared" si="22"/>
        <v>656.62218750000011</v>
      </c>
      <c r="E455" s="4">
        <f t="shared" si="23"/>
        <v>875.49625000000015</v>
      </c>
    </row>
    <row r="456" spans="1:5" x14ac:dyDescent="0.45">
      <c r="A456" s="4">
        <v>23132.398349999996</v>
      </c>
      <c r="B456" s="4">
        <v>10922.848349999995</v>
      </c>
      <c r="C456" s="4">
        <f t="shared" si="21"/>
        <v>2730.7120874999987</v>
      </c>
      <c r="D456" s="4">
        <f t="shared" si="22"/>
        <v>1638.4272524999992</v>
      </c>
      <c r="E456" s="4">
        <f t="shared" si="23"/>
        <v>2184.569669999999</v>
      </c>
    </row>
    <row r="457" spans="1:5" x14ac:dyDescent="0.45">
      <c r="A457" s="4">
        <v>14752.706080000002</v>
      </c>
      <c r="B457" s="4">
        <v>5578.9460800000015</v>
      </c>
      <c r="C457" s="4">
        <f t="shared" si="21"/>
        <v>1394.7365200000004</v>
      </c>
      <c r="D457" s="4">
        <f t="shared" si="22"/>
        <v>836.84191200000021</v>
      </c>
      <c r="E457" s="4">
        <f t="shared" si="23"/>
        <v>1115.7892160000004</v>
      </c>
    </row>
    <row r="458" spans="1:5" x14ac:dyDescent="0.45">
      <c r="A458" s="4">
        <v>20797.98</v>
      </c>
      <c r="B458" s="4">
        <v>7885.92</v>
      </c>
      <c r="C458" s="4">
        <f t="shared" si="21"/>
        <v>1971.48</v>
      </c>
      <c r="D458" s="4">
        <f t="shared" si="22"/>
        <v>1182.8879999999999</v>
      </c>
      <c r="E458" s="4">
        <f t="shared" si="23"/>
        <v>1577.1840000000002</v>
      </c>
    </row>
    <row r="459" spans="1:5" x14ac:dyDescent="0.45">
      <c r="A459" s="4">
        <v>7854.6931199999999</v>
      </c>
      <c r="B459" s="4">
        <v>-716.66688000000067</v>
      </c>
      <c r="C459" s="4">
        <f t="shared" si="21"/>
        <v>-179.16672000000017</v>
      </c>
      <c r="D459" s="4">
        <f t="shared" si="22"/>
        <v>-107.5000320000001</v>
      </c>
      <c r="E459" s="4">
        <f t="shared" si="23"/>
        <v>-143.33337600000013</v>
      </c>
    </row>
    <row r="460" spans="1:5" x14ac:dyDescent="0.45">
      <c r="A460" s="4">
        <v>7643.2649999999994</v>
      </c>
      <c r="B460" s="4">
        <v>3973.7249999999995</v>
      </c>
      <c r="C460" s="4">
        <f t="shared" si="21"/>
        <v>993.43124999999986</v>
      </c>
      <c r="D460" s="4">
        <f t="shared" si="22"/>
        <v>596.05874999999992</v>
      </c>
      <c r="E460" s="4">
        <f t="shared" si="23"/>
        <v>794.74499999999989</v>
      </c>
    </row>
    <row r="461" spans="1:5" x14ac:dyDescent="0.45">
      <c r="A461" s="4">
        <v>24321.57</v>
      </c>
      <c r="B461" s="4">
        <v>7889.0499999999993</v>
      </c>
      <c r="C461" s="4">
        <f t="shared" si="21"/>
        <v>1972.2624999999998</v>
      </c>
      <c r="D461" s="4">
        <f t="shared" si="22"/>
        <v>1183.3574999999998</v>
      </c>
      <c r="E461" s="4">
        <f t="shared" si="23"/>
        <v>1577.81</v>
      </c>
    </row>
    <row r="462" spans="1:5" x14ac:dyDescent="0.45">
      <c r="A462" s="4">
        <v>1662.6945600000001</v>
      </c>
      <c r="B462" s="4">
        <v>391.35456000000022</v>
      </c>
      <c r="C462" s="4">
        <f t="shared" si="21"/>
        <v>97.838640000000055</v>
      </c>
      <c r="D462" s="4">
        <f t="shared" si="22"/>
        <v>58.703184000000029</v>
      </c>
      <c r="E462" s="4">
        <f t="shared" si="23"/>
        <v>78.270912000000052</v>
      </c>
    </row>
    <row r="463" spans="1:5" x14ac:dyDescent="0.45">
      <c r="A463" s="4">
        <v>930.17574000000002</v>
      </c>
      <c r="B463" s="4">
        <v>235.04574000000002</v>
      </c>
      <c r="C463" s="4">
        <f t="shared" si="21"/>
        <v>58.761435000000006</v>
      </c>
      <c r="D463" s="4">
        <f t="shared" si="22"/>
        <v>35.256861000000001</v>
      </c>
      <c r="E463" s="4">
        <f t="shared" si="23"/>
        <v>47.00914800000001</v>
      </c>
    </row>
    <row r="464" spans="1:5" x14ac:dyDescent="0.45">
      <c r="A464" s="4">
        <v>4055.5175999999997</v>
      </c>
      <c r="B464" s="4">
        <v>364.71759999999995</v>
      </c>
      <c r="C464" s="4">
        <f t="shared" si="21"/>
        <v>91.179399999999987</v>
      </c>
      <c r="D464" s="4">
        <f t="shared" si="22"/>
        <v>54.707639999999991</v>
      </c>
      <c r="E464" s="4">
        <f t="shared" si="23"/>
        <v>72.943519999999992</v>
      </c>
    </row>
    <row r="465" spans="1:5" x14ac:dyDescent="0.45">
      <c r="A465" s="4">
        <v>1886.9915999999998</v>
      </c>
      <c r="B465" s="4">
        <v>408.37159999999994</v>
      </c>
      <c r="C465" s="4">
        <f t="shared" si="21"/>
        <v>102.09289999999999</v>
      </c>
      <c r="D465" s="4">
        <f t="shared" si="22"/>
        <v>61.255739999999989</v>
      </c>
      <c r="E465" s="4">
        <f t="shared" si="23"/>
        <v>81.674319999999994</v>
      </c>
    </row>
    <row r="466" spans="1:5" x14ac:dyDescent="0.45">
      <c r="A466" s="4">
        <v>1808.04592</v>
      </c>
      <c r="B466" s="4">
        <v>706.32592</v>
      </c>
      <c r="C466" s="4">
        <f t="shared" si="21"/>
        <v>176.58148</v>
      </c>
      <c r="D466" s="4">
        <f t="shared" si="22"/>
        <v>105.948888</v>
      </c>
      <c r="E466" s="4">
        <f t="shared" si="23"/>
        <v>141.265184</v>
      </c>
    </row>
    <row r="467" spans="1:5" x14ac:dyDescent="0.45">
      <c r="A467" s="4">
        <v>84136.119600000005</v>
      </c>
      <c r="B467" s="4">
        <v>30705.719600000004</v>
      </c>
      <c r="C467" s="4">
        <f t="shared" si="21"/>
        <v>7676.429900000001</v>
      </c>
      <c r="D467" s="4">
        <f t="shared" si="22"/>
        <v>4605.8579400000008</v>
      </c>
      <c r="E467" s="4">
        <f t="shared" si="23"/>
        <v>6141.1439200000013</v>
      </c>
    </row>
    <row r="468" spans="1:5" x14ac:dyDescent="0.45">
      <c r="A468" s="4">
        <v>2719.8567000000003</v>
      </c>
      <c r="B468" s="4">
        <v>1265.9967000000001</v>
      </c>
      <c r="C468" s="4">
        <f t="shared" si="21"/>
        <v>316.49917500000004</v>
      </c>
      <c r="D468" s="4">
        <f t="shared" si="22"/>
        <v>189.899505</v>
      </c>
      <c r="E468" s="4">
        <f t="shared" si="23"/>
        <v>253.19934000000003</v>
      </c>
    </row>
    <row r="469" spans="1:5" x14ac:dyDescent="0.45">
      <c r="A469" s="4">
        <v>14261.92439</v>
      </c>
      <c r="B469" s="4">
        <v>4403.8243899999998</v>
      </c>
      <c r="C469" s="4">
        <f t="shared" si="21"/>
        <v>1100.9560974999999</v>
      </c>
      <c r="D469" s="4">
        <f t="shared" si="22"/>
        <v>660.57365849999996</v>
      </c>
      <c r="E469" s="4">
        <f t="shared" si="23"/>
        <v>880.76487799999995</v>
      </c>
    </row>
    <row r="470" spans="1:5" x14ac:dyDescent="0.45">
      <c r="A470" s="4">
        <v>25269.09</v>
      </c>
      <c r="B470" s="4">
        <v>7697.7899999999972</v>
      </c>
      <c r="C470" s="4">
        <f t="shared" si="21"/>
        <v>1924.4474999999993</v>
      </c>
      <c r="D470" s="4">
        <f t="shared" si="22"/>
        <v>1154.6684999999995</v>
      </c>
      <c r="E470" s="4">
        <f t="shared" si="23"/>
        <v>1539.5579999999995</v>
      </c>
    </row>
    <row r="471" spans="1:5" x14ac:dyDescent="0.45">
      <c r="A471" s="4">
        <v>16252.219979999998</v>
      </c>
      <c r="B471" s="4">
        <v>4970.8499799999972</v>
      </c>
      <c r="C471" s="4">
        <f t="shared" si="21"/>
        <v>1242.7124949999993</v>
      </c>
      <c r="D471" s="4">
        <f t="shared" si="22"/>
        <v>745.62749699999961</v>
      </c>
      <c r="E471" s="4">
        <f t="shared" si="23"/>
        <v>994.16999599999951</v>
      </c>
    </row>
    <row r="472" spans="1:5" x14ac:dyDescent="0.45">
      <c r="A472" s="4">
        <v>10428.057360000001</v>
      </c>
      <c r="B472" s="4">
        <v>5243.9373600000008</v>
      </c>
      <c r="C472" s="4">
        <f t="shared" si="21"/>
        <v>1310.9843400000002</v>
      </c>
      <c r="D472" s="4">
        <f t="shared" si="22"/>
        <v>786.5906040000001</v>
      </c>
      <c r="E472" s="4">
        <f t="shared" si="23"/>
        <v>1048.7874720000002</v>
      </c>
    </row>
    <row r="473" spans="1:5" x14ac:dyDescent="0.45">
      <c r="A473" s="4">
        <v>36549.429260000004</v>
      </c>
      <c r="B473" s="4">
        <v>18506.849260000003</v>
      </c>
      <c r="C473" s="4">
        <f t="shared" si="21"/>
        <v>4626.7123150000007</v>
      </c>
      <c r="D473" s="4">
        <f t="shared" si="22"/>
        <v>2776.0273890000003</v>
      </c>
      <c r="E473" s="4">
        <f t="shared" si="23"/>
        <v>3701.3698520000007</v>
      </c>
    </row>
    <row r="474" spans="1:5" x14ac:dyDescent="0.45">
      <c r="A474" s="4">
        <v>15374.563199999999</v>
      </c>
      <c r="B474" s="4">
        <v>7606.243199999999</v>
      </c>
      <c r="C474" s="4">
        <f t="shared" si="21"/>
        <v>1901.5607999999997</v>
      </c>
      <c r="D474" s="4">
        <f t="shared" si="22"/>
        <v>1140.9364799999998</v>
      </c>
      <c r="E474" s="4">
        <f t="shared" si="23"/>
        <v>1521.2486399999998</v>
      </c>
    </row>
    <row r="475" spans="1:5" x14ac:dyDescent="0.45">
      <c r="A475" s="4">
        <v>8330.2513199999994</v>
      </c>
      <c r="B475" s="4">
        <v>3320.6713199999995</v>
      </c>
      <c r="C475" s="4">
        <f t="shared" si="21"/>
        <v>830.16782999999987</v>
      </c>
      <c r="D475" s="4">
        <f t="shared" si="22"/>
        <v>498.10069799999991</v>
      </c>
      <c r="E475" s="4">
        <f t="shared" si="23"/>
        <v>664.13426399999992</v>
      </c>
    </row>
    <row r="476" spans="1:5" x14ac:dyDescent="0.45">
      <c r="A476" s="4">
        <v>19233.355499999998</v>
      </c>
      <c r="B476" s="4">
        <v>8370.8954999999969</v>
      </c>
      <c r="C476" s="4">
        <f t="shared" si="21"/>
        <v>2092.7238749999992</v>
      </c>
      <c r="D476" s="4">
        <f t="shared" si="22"/>
        <v>1255.6343249999995</v>
      </c>
      <c r="E476" s="4">
        <f t="shared" si="23"/>
        <v>1674.1790999999994</v>
      </c>
    </row>
    <row r="477" spans="1:5" x14ac:dyDescent="0.45">
      <c r="A477" s="4">
        <v>27194.152039999997</v>
      </c>
      <c r="B477" s="4">
        <v>12003.372039999997</v>
      </c>
      <c r="C477" s="4">
        <f t="shared" si="21"/>
        <v>3000.8430099999991</v>
      </c>
      <c r="D477" s="4">
        <f t="shared" si="22"/>
        <v>1800.5058059999994</v>
      </c>
      <c r="E477" s="4">
        <f t="shared" si="23"/>
        <v>2400.6744079999994</v>
      </c>
    </row>
    <row r="478" spans="1:5" x14ac:dyDescent="0.45">
      <c r="A478" s="4">
        <v>1009.2969000000002</v>
      </c>
      <c r="B478" s="4">
        <v>-44.50309999999979</v>
      </c>
      <c r="C478" s="4">
        <f t="shared" si="21"/>
        <v>-11.125774999999948</v>
      </c>
      <c r="D478" s="4">
        <f t="shared" si="22"/>
        <v>-6.675464999999968</v>
      </c>
      <c r="E478" s="4">
        <f t="shared" si="23"/>
        <v>-8.9006199999999591</v>
      </c>
    </row>
    <row r="479" spans="1:5" x14ac:dyDescent="0.45">
      <c r="A479" s="4">
        <v>4212.3745999999992</v>
      </c>
      <c r="B479" s="4">
        <v>-2400.2454000000007</v>
      </c>
      <c r="C479" s="4">
        <f t="shared" si="21"/>
        <v>-600.06135000000017</v>
      </c>
      <c r="D479" s="4">
        <f t="shared" si="22"/>
        <v>-360.03681000000012</v>
      </c>
      <c r="E479" s="4">
        <f t="shared" si="23"/>
        <v>-480.04908000000017</v>
      </c>
    </row>
    <row r="480" spans="1:5" x14ac:dyDescent="0.45">
      <c r="A480" s="4">
        <v>41914.215840000004</v>
      </c>
      <c r="B480" s="4">
        <v>20094.585840000003</v>
      </c>
      <c r="C480" s="4">
        <f t="shared" si="21"/>
        <v>5023.6464600000008</v>
      </c>
      <c r="D480" s="4">
        <f t="shared" si="22"/>
        <v>3014.1878760000004</v>
      </c>
      <c r="E480" s="4">
        <f t="shared" si="23"/>
        <v>4018.9171680000009</v>
      </c>
    </row>
    <row r="481" spans="1:5" x14ac:dyDescent="0.45">
      <c r="A481" s="4">
        <v>22620.859800000002</v>
      </c>
      <c r="B481" s="4">
        <v>4351.729800000001</v>
      </c>
      <c r="C481" s="4">
        <f t="shared" si="21"/>
        <v>1087.9324500000002</v>
      </c>
      <c r="D481" s="4">
        <f t="shared" si="22"/>
        <v>652.75947000000008</v>
      </c>
      <c r="E481" s="4">
        <f t="shared" si="23"/>
        <v>870.34596000000022</v>
      </c>
    </row>
    <row r="482" spans="1:5" x14ac:dyDescent="0.45">
      <c r="A482" s="4">
        <v>40488.792960000006</v>
      </c>
      <c r="B482" s="4">
        <v>20983.832960000007</v>
      </c>
      <c r="C482" s="4">
        <f t="shared" si="21"/>
        <v>5245.9582400000018</v>
      </c>
      <c r="D482" s="4">
        <f t="shared" si="22"/>
        <v>3147.5749440000009</v>
      </c>
      <c r="E482" s="4">
        <f t="shared" si="23"/>
        <v>4196.7665920000018</v>
      </c>
    </row>
    <row r="483" spans="1:5" x14ac:dyDescent="0.45">
      <c r="A483" s="4">
        <v>4738.5261</v>
      </c>
      <c r="B483" s="4">
        <v>2360.8761000000004</v>
      </c>
      <c r="C483" s="4">
        <f t="shared" si="21"/>
        <v>590.2190250000001</v>
      </c>
      <c r="D483" s="4">
        <f t="shared" si="22"/>
        <v>354.13141500000006</v>
      </c>
      <c r="E483" s="4">
        <f t="shared" si="23"/>
        <v>472.17522000000008</v>
      </c>
    </row>
    <row r="484" spans="1:5" x14ac:dyDescent="0.45">
      <c r="A484" s="4">
        <v>36161.097000000002</v>
      </c>
      <c r="B484" s="4">
        <v>16862.697000000004</v>
      </c>
      <c r="C484" s="4">
        <f t="shared" si="21"/>
        <v>4215.6742500000009</v>
      </c>
      <c r="D484" s="4">
        <f t="shared" si="22"/>
        <v>2529.4045500000007</v>
      </c>
      <c r="E484" s="4">
        <f t="shared" si="23"/>
        <v>3372.539400000001</v>
      </c>
    </row>
    <row r="485" spans="1:5" x14ac:dyDescent="0.45">
      <c r="A485" s="4">
        <v>5127.0390600000001</v>
      </c>
      <c r="B485" s="4">
        <v>1268.6790600000004</v>
      </c>
      <c r="C485" s="4">
        <f t="shared" si="21"/>
        <v>317.1697650000001</v>
      </c>
      <c r="D485" s="4">
        <f t="shared" si="22"/>
        <v>190.30185900000006</v>
      </c>
      <c r="E485" s="4">
        <f t="shared" si="23"/>
        <v>253.7358120000001</v>
      </c>
    </row>
    <row r="486" spans="1:5" x14ac:dyDescent="0.45">
      <c r="A486" s="4">
        <v>21908.731650000002</v>
      </c>
      <c r="B486" s="4">
        <v>4910.9716500000031</v>
      </c>
      <c r="C486" s="4">
        <f t="shared" si="21"/>
        <v>1227.7429125000008</v>
      </c>
      <c r="D486" s="4">
        <f t="shared" si="22"/>
        <v>736.64574750000043</v>
      </c>
      <c r="E486" s="4">
        <f t="shared" si="23"/>
        <v>982.19433000000072</v>
      </c>
    </row>
    <row r="487" spans="1:5" x14ac:dyDescent="0.45">
      <c r="A487" s="4">
        <v>6063.2517199999993</v>
      </c>
      <c r="B487" s="4">
        <v>142.1317199999994</v>
      </c>
      <c r="C487" s="4">
        <f t="shared" si="21"/>
        <v>35.532929999999851</v>
      </c>
      <c r="D487" s="4">
        <f t="shared" si="22"/>
        <v>21.319757999999911</v>
      </c>
      <c r="E487" s="4">
        <f t="shared" si="23"/>
        <v>28.426343999999883</v>
      </c>
    </row>
    <row r="488" spans="1:5" x14ac:dyDescent="0.45">
      <c r="A488" s="4">
        <v>5159.7893599999998</v>
      </c>
      <c r="B488" s="4">
        <v>1993.4393599999994</v>
      </c>
      <c r="C488" s="4">
        <f t="shared" si="21"/>
        <v>498.35983999999985</v>
      </c>
      <c r="D488" s="4">
        <f t="shared" si="22"/>
        <v>299.01590399999992</v>
      </c>
      <c r="E488" s="4">
        <f t="shared" si="23"/>
        <v>398.68787199999991</v>
      </c>
    </row>
    <row r="489" spans="1:5" x14ac:dyDescent="0.45">
      <c r="A489" s="4">
        <v>28856.475000000002</v>
      </c>
      <c r="B489" s="4">
        <v>13734.075000000003</v>
      </c>
      <c r="C489" s="4">
        <f t="shared" si="21"/>
        <v>3433.5187500000006</v>
      </c>
      <c r="D489" s="4">
        <f t="shared" si="22"/>
        <v>2060.1112500000004</v>
      </c>
      <c r="E489" s="4">
        <f t="shared" si="23"/>
        <v>2746.8150000000005</v>
      </c>
    </row>
    <row r="490" spans="1:5" x14ac:dyDescent="0.45">
      <c r="A490" s="4">
        <v>4025.8565599999993</v>
      </c>
      <c r="B490" s="4">
        <v>806.27655999999934</v>
      </c>
      <c r="C490" s="4">
        <f t="shared" si="21"/>
        <v>201.56913999999983</v>
      </c>
      <c r="D490" s="4">
        <f t="shared" si="22"/>
        <v>120.94148399999989</v>
      </c>
      <c r="E490" s="4">
        <f t="shared" si="23"/>
        <v>161.25531199999989</v>
      </c>
    </row>
    <row r="491" spans="1:5" x14ac:dyDescent="0.45">
      <c r="A491" s="4">
        <v>9614.4403999999995</v>
      </c>
      <c r="B491" s="4">
        <v>3748.4403999999995</v>
      </c>
      <c r="C491" s="4">
        <f t="shared" si="21"/>
        <v>937.11009999999987</v>
      </c>
      <c r="D491" s="4">
        <f t="shared" si="22"/>
        <v>562.26605999999992</v>
      </c>
      <c r="E491" s="4">
        <f t="shared" si="23"/>
        <v>749.6880799999999</v>
      </c>
    </row>
    <row r="492" spans="1:5" x14ac:dyDescent="0.45">
      <c r="A492" s="4">
        <v>1547.3500000000001</v>
      </c>
      <c r="B492" s="4">
        <v>611.25000000000011</v>
      </c>
      <c r="C492" s="4">
        <f t="shared" si="21"/>
        <v>152.81250000000003</v>
      </c>
      <c r="D492" s="4">
        <f t="shared" si="22"/>
        <v>91.687500000000014</v>
      </c>
      <c r="E492" s="4">
        <f t="shared" si="23"/>
        <v>122.25000000000003</v>
      </c>
    </row>
    <row r="493" spans="1:5" x14ac:dyDescent="0.45">
      <c r="A493" s="4">
        <v>6664.0999999999995</v>
      </c>
      <c r="B493" s="4">
        <v>3688.2</v>
      </c>
      <c r="C493" s="4">
        <f t="shared" si="21"/>
        <v>922.05</v>
      </c>
      <c r="D493" s="4">
        <f t="shared" si="22"/>
        <v>553.2299999999999</v>
      </c>
      <c r="E493" s="4">
        <f t="shared" si="23"/>
        <v>737.64</v>
      </c>
    </row>
    <row r="494" spans="1:5" x14ac:dyDescent="0.45">
      <c r="A494" s="4">
        <v>7507.4514899999995</v>
      </c>
      <c r="B494" s="4">
        <v>-2349.5385100000003</v>
      </c>
      <c r="C494" s="4">
        <f t="shared" si="21"/>
        <v>-587.38462750000008</v>
      </c>
      <c r="D494" s="4">
        <f t="shared" si="22"/>
        <v>-352.43077650000004</v>
      </c>
      <c r="E494" s="4">
        <f t="shared" si="23"/>
        <v>-469.90770200000009</v>
      </c>
    </row>
    <row r="495" spans="1:5" x14ac:dyDescent="0.45">
      <c r="A495" s="4">
        <v>110.14919999999999</v>
      </c>
      <c r="B495" s="4">
        <v>56.749199999999995</v>
      </c>
      <c r="C495" s="4">
        <f t="shared" si="21"/>
        <v>14.187299999999999</v>
      </c>
      <c r="D495" s="4">
        <f t="shared" si="22"/>
        <v>8.5123799999999985</v>
      </c>
      <c r="E495" s="4">
        <f t="shared" si="23"/>
        <v>11.34984</v>
      </c>
    </row>
    <row r="496" spans="1:5" x14ac:dyDescent="0.45">
      <c r="A496" s="4">
        <v>11859.695119999998</v>
      </c>
      <c r="B496" s="4">
        <v>3024.3151199999993</v>
      </c>
      <c r="C496" s="4">
        <f t="shared" si="21"/>
        <v>756.07877999999982</v>
      </c>
      <c r="D496" s="4">
        <f t="shared" si="22"/>
        <v>453.64726799999988</v>
      </c>
      <c r="E496" s="4">
        <f t="shared" si="23"/>
        <v>604.86302399999988</v>
      </c>
    </row>
    <row r="497" spans="1:5" x14ac:dyDescent="0.45">
      <c r="A497" s="4">
        <v>4682.9519799999998</v>
      </c>
      <c r="B497" s="4">
        <v>2213.4219799999996</v>
      </c>
      <c r="C497" s="4">
        <f t="shared" si="21"/>
        <v>553.35549499999991</v>
      </c>
      <c r="D497" s="4">
        <f t="shared" si="22"/>
        <v>332.01329699999991</v>
      </c>
      <c r="E497" s="4">
        <f t="shared" si="23"/>
        <v>442.68439599999994</v>
      </c>
    </row>
    <row r="498" spans="1:5" x14ac:dyDescent="0.45">
      <c r="A498" s="4">
        <v>30692.47896</v>
      </c>
      <c r="B498" s="4">
        <v>15178.158960000001</v>
      </c>
      <c r="C498" s="4">
        <f t="shared" si="21"/>
        <v>3794.5397400000002</v>
      </c>
      <c r="D498" s="4">
        <f t="shared" si="22"/>
        <v>2276.7238440000001</v>
      </c>
      <c r="E498" s="4">
        <f t="shared" si="23"/>
        <v>3035.6317920000001</v>
      </c>
    </row>
    <row r="499" spans="1:5" x14ac:dyDescent="0.45">
      <c r="A499" s="4">
        <v>25249.613219999999</v>
      </c>
      <c r="B499" s="4">
        <v>-5343.5467799999969</v>
      </c>
      <c r="C499" s="4">
        <f t="shared" si="21"/>
        <v>-1335.8866949999992</v>
      </c>
      <c r="D499" s="4">
        <f t="shared" si="22"/>
        <v>-801.53201699999954</v>
      </c>
      <c r="E499" s="4">
        <f t="shared" si="23"/>
        <v>-1068.7093559999994</v>
      </c>
    </row>
    <row r="500" spans="1:5" x14ac:dyDescent="0.45">
      <c r="A500" s="4">
        <v>8644.6696000000011</v>
      </c>
      <c r="B500" s="4">
        <v>4570.1896000000015</v>
      </c>
      <c r="C500" s="4">
        <f t="shared" si="21"/>
        <v>1142.5474000000004</v>
      </c>
      <c r="D500" s="4">
        <f t="shared" si="22"/>
        <v>685.52844000000016</v>
      </c>
      <c r="E500" s="4">
        <f t="shared" si="23"/>
        <v>914.03792000000033</v>
      </c>
    </row>
    <row r="501" spans="1:5" x14ac:dyDescent="0.45">
      <c r="A501" s="4">
        <v>16574.544740000001</v>
      </c>
      <c r="B501" s="4">
        <v>7984.4047400000018</v>
      </c>
      <c r="C501" s="4">
        <f t="shared" si="21"/>
        <v>1996.1011850000004</v>
      </c>
      <c r="D501" s="4">
        <f t="shared" si="22"/>
        <v>1197.6607110000002</v>
      </c>
      <c r="E501" s="4">
        <f t="shared" si="23"/>
        <v>1596.8809480000004</v>
      </c>
    </row>
    <row r="502" spans="1:5" x14ac:dyDescent="0.45">
      <c r="A502" s="4">
        <v>20332.775539999999</v>
      </c>
      <c r="B502" s="4">
        <v>9874.6355399999993</v>
      </c>
      <c r="C502" s="4">
        <f t="shared" si="21"/>
        <v>2468.6588849999998</v>
      </c>
      <c r="D502" s="4">
        <f t="shared" si="22"/>
        <v>1481.1953309999999</v>
      </c>
      <c r="E502" s="4">
        <f t="shared" si="23"/>
        <v>1974.9271079999999</v>
      </c>
    </row>
    <row r="503" spans="1:5" x14ac:dyDescent="0.45">
      <c r="A503" s="4">
        <v>7428.1108999999988</v>
      </c>
      <c r="B503" s="4">
        <v>-4899.589100000002</v>
      </c>
      <c r="C503" s="4">
        <f t="shared" si="21"/>
        <v>-1224.8972750000005</v>
      </c>
      <c r="D503" s="4">
        <f t="shared" si="22"/>
        <v>-734.93836500000032</v>
      </c>
      <c r="E503" s="4">
        <f t="shared" si="23"/>
        <v>-979.91782000000046</v>
      </c>
    </row>
    <row r="504" spans="1:5" x14ac:dyDescent="0.45">
      <c r="A504" s="4">
        <v>10869.182940000001</v>
      </c>
      <c r="B504" s="4">
        <v>5478.4129400000002</v>
      </c>
      <c r="C504" s="4">
        <f t="shared" si="21"/>
        <v>1369.603235</v>
      </c>
      <c r="D504" s="4">
        <f t="shared" si="22"/>
        <v>821.76194099999998</v>
      </c>
      <c r="E504" s="4">
        <f t="shared" si="23"/>
        <v>1095.6825880000001</v>
      </c>
    </row>
    <row r="505" spans="1:5" x14ac:dyDescent="0.45">
      <c r="A505" s="4">
        <v>8637.1874499999994</v>
      </c>
      <c r="B505" s="4">
        <v>2972.0374499999998</v>
      </c>
      <c r="C505" s="4">
        <f t="shared" si="21"/>
        <v>743.00936249999995</v>
      </c>
      <c r="D505" s="4">
        <f t="shared" si="22"/>
        <v>445.80561749999998</v>
      </c>
      <c r="E505" s="4">
        <f t="shared" si="23"/>
        <v>594.40748999999994</v>
      </c>
    </row>
    <row r="506" spans="1:5" x14ac:dyDescent="0.45">
      <c r="A506" s="4">
        <v>10189.8891</v>
      </c>
      <c r="B506" s="4">
        <v>1219.3191000000006</v>
      </c>
      <c r="C506" s="4">
        <f t="shared" si="21"/>
        <v>304.82977500000015</v>
      </c>
      <c r="D506" s="4">
        <f t="shared" si="22"/>
        <v>182.89786500000008</v>
      </c>
      <c r="E506" s="4">
        <f t="shared" si="23"/>
        <v>243.86382000000015</v>
      </c>
    </row>
    <row r="507" spans="1:5" x14ac:dyDescent="0.45">
      <c r="A507" s="4">
        <v>32335.21802</v>
      </c>
      <c r="B507" s="4">
        <v>17322.55802</v>
      </c>
      <c r="C507" s="4">
        <f t="shared" si="21"/>
        <v>4330.6395050000001</v>
      </c>
      <c r="D507" s="4">
        <f t="shared" si="22"/>
        <v>2598.383703</v>
      </c>
      <c r="E507" s="4">
        <f t="shared" si="23"/>
        <v>3464.5116040000003</v>
      </c>
    </row>
    <row r="508" spans="1:5" x14ac:dyDescent="0.45">
      <c r="A508" s="4">
        <v>34800.431400000001</v>
      </c>
      <c r="B508" s="4">
        <v>8697.1514000000025</v>
      </c>
      <c r="C508" s="4">
        <f t="shared" si="21"/>
        <v>2174.2878500000006</v>
      </c>
      <c r="D508" s="4">
        <f t="shared" si="22"/>
        <v>1304.5727100000004</v>
      </c>
      <c r="E508" s="4">
        <f t="shared" si="23"/>
        <v>1739.4302800000005</v>
      </c>
    </row>
    <row r="509" spans="1:5" x14ac:dyDescent="0.45">
      <c r="A509" s="4">
        <v>15323.926799999999</v>
      </c>
      <c r="B509" s="4">
        <v>7333.3067999999994</v>
      </c>
      <c r="C509" s="4">
        <f t="shared" si="21"/>
        <v>1833.3266999999998</v>
      </c>
      <c r="D509" s="4">
        <f t="shared" si="22"/>
        <v>1099.9960199999998</v>
      </c>
      <c r="E509" s="4">
        <f t="shared" si="23"/>
        <v>1466.6613600000001</v>
      </c>
    </row>
    <row r="510" spans="1:5" x14ac:dyDescent="0.45">
      <c r="A510" s="4">
        <v>3921.1744000000008</v>
      </c>
      <c r="B510" s="4">
        <v>1650.9744000000005</v>
      </c>
      <c r="C510" s="4">
        <f t="shared" si="21"/>
        <v>412.74360000000013</v>
      </c>
      <c r="D510" s="4">
        <f t="shared" si="22"/>
        <v>247.64616000000007</v>
      </c>
      <c r="E510" s="4">
        <f t="shared" si="23"/>
        <v>330.19488000000013</v>
      </c>
    </row>
    <row r="511" spans="1:5" x14ac:dyDescent="0.45">
      <c r="A511" s="4">
        <v>8297.4286000000011</v>
      </c>
      <c r="B511" s="4">
        <v>3780.3786000000009</v>
      </c>
      <c r="C511" s="4">
        <f t="shared" si="21"/>
        <v>945.09465000000023</v>
      </c>
      <c r="D511" s="4">
        <f t="shared" si="22"/>
        <v>567.05679000000009</v>
      </c>
      <c r="E511" s="4">
        <f t="shared" si="23"/>
        <v>756.07572000000027</v>
      </c>
    </row>
    <row r="512" spans="1:5" x14ac:dyDescent="0.45">
      <c r="A512" s="4">
        <v>9232.2830599999998</v>
      </c>
      <c r="B512" s="4">
        <v>515.88306000000011</v>
      </c>
      <c r="C512" s="4">
        <f t="shared" si="21"/>
        <v>128.97076500000003</v>
      </c>
      <c r="D512" s="4">
        <f t="shared" si="22"/>
        <v>77.382459000000011</v>
      </c>
      <c r="E512" s="4">
        <f t="shared" si="23"/>
        <v>103.17661200000003</v>
      </c>
    </row>
    <row r="513" spans="1:5" x14ac:dyDescent="0.45">
      <c r="A513" s="4">
        <v>3525.5505600000001</v>
      </c>
      <c r="B513" s="4">
        <v>825.43056000000024</v>
      </c>
      <c r="C513" s="4">
        <f t="shared" si="21"/>
        <v>206.35764000000006</v>
      </c>
      <c r="D513" s="4">
        <f t="shared" si="22"/>
        <v>123.81458400000002</v>
      </c>
      <c r="E513" s="4">
        <f t="shared" si="23"/>
        <v>165.08611200000007</v>
      </c>
    </row>
    <row r="514" spans="1:5" x14ac:dyDescent="0.45">
      <c r="A514" s="4">
        <v>50296.415399999998</v>
      </c>
      <c r="B514" s="4">
        <v>4444.2353999999978</v>
      </c>
      <c r="C514" s="4">
        <f t="shared" si="21"/>
        <v>1111.0588499999994</v>
      </c>
      <c r="D514" s="4">
        <f t="shared" si="22"/>
        <v>666.63530999999966</v>
      </c>
      <c r="E514" s="4">
        <f t="shared" si="23"/>
        <v>888.84707999999955</v>
      </c>
    </row>
    <row r="515" spans="1:5" x14ac:dyDescent="0.45">
      <c r="A515" s="4">
        <v>5189.8836000000001</v>
      </c>
      <c r="B515" s="4">
        <v>1169.0336000000002</v>
      </c>
      <c r="C515" s="4">
        <f t="shared" ref="C515:C578" si="24">IF(A515*25%,B515*25%)</f>
        <v>292.25840000000005</v>
      </c>
      <c r="D515" s="4">
        <f t="shared" ref="D515:D578" si="25">IF(A515*15%,B515*15%)</f>
        <v>175.35504000000003</v>
      </c>
      <c r="E515" s="4">
        <f t="shared" ref="E515:E578" si="26">IF(A515*20%,B515*20%)</f>
        <v>233.80672000000004</v>
      </c>
    </row>
    <row r="516" spans="1:5" x14ac:dyDescent="0.45">
      <c r="A516" s="4">
        <v>33308.550000000003</v>
      </c>
      <c r="B516" s="4">
        <v>17596.920000000006</v>
      </c>
      <c r="C516" s="4">
        <f t="shared" si="24"/>
        <v>4399.2300000000014</v>
      </c>
      <c r="D516" s="4">
        <f t="shared" si="25"/>
        <v>2639.5380000000009</v>
      </c>
      <c r="E516" s="4">
        <f t="shared" si="26"/>
        <v>3519.3840000000014</v>
      </c>
    </row>
    <row r="517" spans="1:5" x14ac:dyDescent="0.45">
      <c r="A517" s="4">
        <v>10859.64</v>
      </c>
      <c r="B517" s="4">
        <v>3835.7</v>
      </c>
      <c r="C517" s="4">
        <f t="shared" si="24"/>
        <v>958.92499999999995</v>
      </c>
      <c r="D517" s="4">
        <f t="shared" si="25"/>
        <v>575.3549999999999</v>
      </c>
      <c r="E517" s="4">
        <f t="shared" si="26"/>
        <v>767.14</v>
      </c>
    </row>
    <row r="518" spans="1:5" x14ac:dyDescent="0.45">
      <c r="A518" s="4">
        <v>22201.762229999997</v>
      </c>
      <c r="B518" s="4">
        <v>4675.2522299999982</v>
      </c>
      <c r="C518" s="4">
        <f t="shared" si="24"/>
        <v>1168.8130574999996</v>
      </c>
      <c r="D518" s="4">
        <f t="shared" si="25"/>
        <v>701.28783449999969</v>
      </c>
      <c r="E518" s="4">
        <f t="shared" si="26"/>
        <v>935.05044599999974</v>
      </c>
    </row>
    <row r="519" spans="1:5" x14ac:dyDescent="0.45">
      <c r="A519" s="4">
        <v>1010.3759200000001</v>
      </c>
      <c r="B519" s="4">
        <v>479.17592000000002</v>
      </c>
      <c r="C519" s="4">
        <f t="shared" si="24"/>
        <v>119.79398</v>
      </c>
      <c r="D519" s="4">
        <f t="shared" si="25"/>
        <v>71.876388000000006</v>
      </c>
      <c r="E519" s="4">
        <f t="shared" si="26"/>
        <v>95.835184000000012</v>
      </c>
    </row>
    <row r="520" spans="1:5" x14ac:dyDescent="0.45">
      <c r="A520" s="4">
        <v>9807.7842799999999</v>
      </c>
      <c r="B520" s="4">
        <v>3292.8142799999996</v>
      </c>
      <c r="C520" s="4">
        <f t="shared" si="24"/>
        <v>823.2035699999999</v>
      </c>
      <c r="D520" s="4">
        <f t="shared" si="25"/>
        <v>493.92214199999989</v>
      </c>
      <c r="E520" s="4">
        <f t="shared" si="26"/>
        <v>658.56285600000001</v>
      </c>
    </row>
    <row r="521" spans="1:5" x14ac:dyDescent="0.45">
      <c r="A521" s="4">
        <v>855.72881999999993</v>
      </c>
      <c r="B521" s="4">
        <v>-128.18118000000015</v>
      </c>
      <c r="C521" s="4">
        <f t="shared" si="24"/>
        <v>-32.045295000000038</v>
      </c>
      <c r="D521" s="4">
        <f t="shared" si="25"/>
        <v>-19.227177000000022</v>
      </c>
      <c r="E521" s="4">
        <f t="shared" si="26"/>
        <v>-25.636236000000032</v>
      </c>
    </row>
    <row r="522" spans="1:5" x14ac:dyDescent="0.45">
      <c r="A522" s="4">
        <v>7399.4832000000006</v>
      </c>
      <c r="B522" s="4">
        <v>1025.2031999999999</v>
      </c>
      <c r="C522" s="4">
        <f t="shared" si="24"/>
        <v>256.30079999999998</v>
      </c>
      <c r="D522" s="4">
        <f t="shared" si="25"/>
        <v>153.78047999999998</v>
      </c>
      <c r="E522" s="4">
        <f t="shared" si="26"/>
        <v>205.04064</v>
      </c>
    </row>
    <row r="523" spans="1:5" x14ac:dyDescent="0.45">
      <c r="A523" s="4">
        <v>64192.976999999999</v>
      </c>
      <c r="B523" s="4">
        <v>34611.296999999999</v>
      </c>
      <c r="C523" s="4">
        <f t="shared" si="24"/>
        <v>8652.8242499999997</v>
      </c>
      <c r="D523" s="4">
        <f t="shared" si="25"/>
        <v>5191.6945499999993</v>
      </c>
      <c r="E523" s="4">
        <f t="shared" si="26"/>
        <v>6922.2593999999999</v>
      </c>
    </row>
    <row r="524" spans="1:5" x14ac:dyDescent="0.45">
      <c r="A524" s="4">
        <v>22526.66</v>
      </c>
      <c r="B524" s="4">
        <v>5313.6899999999987</v>
      </c>
      <c r="C524" s="4">
        <f t="shared" si="24"/>
        <v>1328.4224999999997</v>
      </c>
      <c r="D524" s="4">
        <f t="shared" si="25"/>
        <v>797.05349999999976</v>
      </c>
      <c r="E524" s="4">
        <f t="shared" si="26"/>
        <v>1062.7379999999998</v>
      </c>
    </row>
    <row r="525" spans="1:5" x14ac:dyDescent="0.45">
      <c r="A525" s="4">
        <v>16121.273400000002</v>
      </c>
      <c r="B525" s="4">
        <v>8421.6234000000022</v>
      </c>
      <c r="C525" s="4">
        <f t="shared" si="24"/>
        <v>2105.4058500000006</v>
      </c>
      <c r="D525" s="4">
        <f t="shared" si="25"/>
        <v>1263.2435100000002</v>
      </c>
      <c r="E525" s="4">
        <f t="shared" si="26"/>
        <v>1684.3246800000006</v>
      </c>
    </row>
    <row r="526" spans="1:5" x14ac:dyDescent="0.45">
      <c r="A526" s="4">
        <v>6435.2555999999995</v>
      </c>
      <c r="B526" s="4">
        <v>2189.7755999999999</v>
      </c>
      <c r="C526" s="4">
        <f t="shared" si="24"/>
        <v>547.44389999999999</v>
      </c>
      <c r="D526" s="4">
        <f t="shared" si="25"/>
        <v>328.46634</v>
      </c>
      <c r="E526" s="4">
        <f t="shared" si="26"/>
        <v>437.95512000000002</v>
      </c>
    </row>
    <row r="527" spans="1:5" x14ac:dyDescent="0.45">
      <c r="A527" s="4">
        <v>8326.6852500000005</v>
      </c>
      <c r="B527" s="4">
        <v>3109.7852499999999</v>
      </c>
      <c r="C527" s="4">
        <f t="shared" si="24"/>
        <v>777.44631249999998</v>
      </c>
      <c r="D527" s="4">
        <f t="shared" si="25"/>
        <v>466.46778749999999</v>
      </c>
      <c r="E527" s="4">
        <f t="shared" si="26"/>
        <v>621.95704999999998</v>
      </c>
    </row>
    <row r="528" spans="1:5" x14ac:dyDescent="0.45">
      <c r="A528" s="4">
        <v>2146.5580500000001</v>
      </c>
      <c r="B528" s="4">
        <v>242.27804999999989</v>
      </c>
      <c r="C528" s="4">
        <f t="shared" si="24"/>
        <v>60.569512499999973</v>
      </c>
      <c r="D528" s="4">
        <f t="shared" si="25"/>
        <v>36.341707499999984</v>
      </c>
      <c r="E528" s="4">
        <f t="shared" si="26"/>
        <v>48.455609999999979</v>
      </c>
    </row>
    <row r="529" spans="1:5" x14ac:dyDescent="0.45">
      <c r="A529" s="4">
        <v>11406.96</v>
      </c>
      <c r="B529" s="4">
        <v>2742.24</v>
      </c>
      <c r="C529" s="4">
        <f t="shared" si="24"/>
        <v>685.56</v>
      </c>
      <c r="D529" s="4">
        <f t="shared" si="25"/>
        <v>411.33599999999996</v>
      </c>
      <c r="E529" s="4">
        <f t="shared" si="26"/>
        <v>548.44799999999998</v>
      </c>
    </row>
    <row r="530" spans="1:5" x14ac:dyDescent="0.45">
      <c r="A530" s="4">
        <v>58526.83122</v>
      </c>
      <c r="B530" s="4">
        <v>11385.971219999999</v>
      </c>
      <c r="C530" s="4">
        <f t="shared" si="24"/>
        <v>2846.4928049999999</v>
      </c>
      <c r="D530" s="4">
        <f t="shared" si="25"/>
        <v>1707.895683</v>
      </c>
      <c r="E530" s="4">
        <f t="shared" si="26"/>
        <v>2277.1942439999998</v>
      </c>
    </row>
    <row r="531" spans="1:5" x14ac:dyDescent="0.45">
      <c r="A531" s="4">
        <v>33421.1</v>
      </c>
      <c r="B531" s="4">
        <v>19424.699999999997</v>
      </c>
      <c r="C531" s="4">
        <f t="shared" si="24"/>
        <v>4856.1749999999993</v>
      </c>
      <c r="D531" s="4">
        <f t="shared" si="25"/>
        <v>2913.7049999999995</v>
      </c>
      <c r="E531" s="4">
        <f t="shared" si="26"/>
        <v>3884.9399999999996</v>
      </c>
    </row>
    <row r="532" spans="1:5" x14ac:dyDescent="0.45">
      <c r="A532" s="4">
        <v>9262.0686600000008</v>
      </c>
      <c r="B532" s="4">
        <v>827.62866000000031</v>
      </c>
      <c r="C532" s="4">
        <f t="shared" si="24"/>
        <v>206.90716500000008</v>
      </c>
      <c r="D532" s="4">
        <f t="shared" si="25"/>
        <v>124.14429900000005</v>
      </c>
      <c r="E532" s="4">
        <f t="shared" si="26"/>
        <v>165.52573200000006</v>
      </c>
    </row>
    <row r="533" spans="1:5" x14ac:dyDescent="0.45">
      <c r="A533" s="4">
        <v>618.19979999999987</v>
      </c>
      <c r="B533" s="4">
        <v>33.349799999999846</v>
      </c>
      <c r="C533" s="4">
        <f t="shared" si="24"/>
        <v>8.3374499999999614</v>
      </c>
      <c r="D533" s="4">
        <f t="shared" si="25"/>
        <v>5.0024699999999767</v>
      </c>
      <c r="E533" s="4">
        <f t="shared" si="26"/>
        <v>6.6699599999999695</v>
      </c>
    </row>
    <row r="534" spans="1:5" x14ac:dyDescent="0.45">
      <c r="A534" s="4">
        <v>534.57695999999999</v>
      </c>
      <c r="B534" s="4">
        <v>-1.0130400000000463</v>
      </c>
      <c r="C534" s="4">
        <f t="shared" si="24"/>
        <v>-0.25326000000001159</v>
      </c>
      <c r="D534" s="4">
        <f t="shared" si="25"/>
        <v>-0.15195600000000695</v>
      </c>
      <c r="E534" s="4">
        <f t="shared" si="26"/>
        <v>-0.20260800000000928</v>
      </c>
    </row>
    <row r="535" spans="1:5" x14ac:dyDescent="0.45">
      <c r="A535" s="4">
        <v>11924.0978</v>
      </c>
      <c r="B535" s="4">
        <v>5160.3977999999997</v>
      </c>
      <c r="C535" s="4">
        <f t="shared" si="24"/>
        <v>1290.0994499999999</v>
      </c>
      <c r="D535" s="4">
        <f t="shared" si="25"/>
        <v>774.05966999999998</v>
      </c>
      <c r="E535" s="4">
        <f t="shared" si="26"/>
        <v>1032.0795599999999</v>
      </c>
    </row>
    <row r="536" spans="1:5" x14ac:dyDescent="0.45">
      <c r="A536" s="4">
        <v>42433.254400000005</v>
      </c>
      <c r="B536" s="4">
        <v>19412.054400000008</v>
      </c>
      <c r="C536" s="4">
        <f t="shared" si="24"/>
        <v>4853.013600000002</v>
      </c>
      <c r="D536" s="4">
        <f t="shared" si="25"/>
        <v>2911.808160000001</v>
      </c>
      <c r="E536" s="4">
        <f t="shared" si="26"/>
        <v>3882.4108800000017</v>
      </c>
    </row>
    <row r="537" spans="1:5" x14ac:dyDescent="0.45">
      <c r="A537" s="4">
        <v>15155.326800000001</v>
      </c>
      <c r="B537" s="4">
        <v>6447.8868000000002</v>
      </c>
      <c r="C537" s="4">
        <f t="shared" si="24"/>
        <v>1611.9717000000001</v>
      </c>
      <c r="D537" s="4">
        <f t="shared" si="25"/>
        <v>967.18301999999994</v>
      </c>
      <c r="E537" s="4">
        <f t="shared" si="26"/>
        <v>1289.5773600000002</v>
      </c>
    </row>
    <row r="538" spans="1:5" x14ac:dyDescent="0.45">
      <c r="A538" s="4">
        <v>7823.4472399999995</v>
      </c>
      <c r="B538" s="4">
        <v>1110.4472399999995</v>
      </c>
      <c r="C538" s="4">
        <f t="shared" si="24"/>
        <v>277.61180999999988</v>
      </c>
      <c r="D538" s="4">
        <f t="shared" si="25"/>
        <v>166.56708599999993</v>
      </c>
      <c r="E538" s="4">
        <f t="shared" si="26"/>
        <v>222.08944799999992</v>
      </c>
    </row>
    <row r="539" spans="1:5" x14ac:dyDescent="0.45">
      <c r="A539" s="4">
        <v>50958.766320000002</v>
      </c>
      <c r="B539" s="4">
        <v>23833.066320000002</v>
      </c>
      <c r="C539" s="4">
        <f t="shared" si="24"/>
        <v>5958.2665800000004</v>
      </c>
      <c r="D539" s="4">
        <f t="shared" si="25"/>
        <v>3574.9599480000002</v>
      </c>
      <c r="E539" s="4">
        <f t="shared" si="26"/>
        <v>4766.6132640000005</v>
      </c>
    </row>
    <row r="540" spans="1:5" x14ac:dyDescent="0.45">
      <c r="A540" s="4">
        <v>20430.771599999996</v>
      </c>
      <c r="B540" s="4">
        <v>11241.921599999996</v>
      </c>
      <c r="C540" s="4">
        <f t="shared" si="24"/>
        <v>2810.480399999999</v>
      </c>
      <c r="D540" s="4">
        <f t="shared" si="25"/>
        <v>1686.2882399999994</v>
      </c>
      <c r="E540" s="4">
        <f t="shared" si="26"/>
        <v>2248.3843199999992</v>
      </c>
    </row>
    <row r="541" spans="1:5" x14ac:dyDescent="0.45">
      <c r="A541" s="4">
        <v>66260.314239999992</v>
      </c>
      <c r="B541" s="4">
        <v>29722.714239999994</v>
      </c>
      <c r="C541" s="4">
        <f t="shared" si="24"/>
        <v>7430.6785599999985</v>
      </c>
      <c r="D541" s="4">
        <f t="shared" si="25"/>
        <v>4458.4071359999989</v>
      </c>
      <c r="E541" s="4">
        <f t="shared" si="26"/>
        <v>5944.5428479999991</v>
      </c>
    </row>
    <row r="542" spans="1:5" x14ac:dyDescent="0.45">
      <c r="A542" s="4">
        <v>3340.6370000000002</v>
      </c>
      <c r="B542" s="4">
        <v>-1585.5629999999996</v>
      </c>
      <c r="C542" s="4">
        <f t="shared" si="24"/>
        <v>-396.39074999999991</v>
      </c>
      <c r="D542" s="4">
        <f t="shared" si="25"/>
        <v>-237.83444999999995</v>
      </c>
      <c r="E542" s="4">
        <f t="shared" si="26"/>
        <v>-317.11259999999993</v>
      </c>
    </row>
    <row r="543" spans="1:5" x14ac:dyDescent="0.45">
      <c r="A543" s="4">
        <v>19581.87</v>
      </c>
      <c r="B543" s="4">
        <v>10770.829999999998</v>
      </c>
      <c r="C543" s="4">
        <f t="shared" si="24"/>
        <v>2692.7074999999995</v>
      </c>
      <c r="D543" s="4">
        <f t="shared" si="25"/>
        <v>1615.6244999999997</v>
      </c>
      <c r="E543" s="4">
        <f t="shared" si="26"/>
        <v>2154.1659999999997</v>
      </c>
    </row>
    <row r="544" spans="1:5" x14ac:dyDescent="0.45">
      <c r="A544" s="4">
        <v>30652.403519999996</v>
      </c>
      <c r="B544" s="4">
        <v>8727.9235199999966</v>
      </c>
      <c r="C544" s="4">
        <f t="shared" si="24"/>
        <v>2181.9808799999992</v>
      </c>
      <c r="D544" s="4">
        <f t="shared" si="25"/>
        <v>1309.1885279999995</v>
      </c>
      <c r="E544" s="4">
        <f t="shared" si="26"/>
        <v>1745.5847039999994</v>
      </c>
    </row>
    <row r="545" spans="1:5" x14ac:dyDescent="0.45">
      <c r="A545" s="4">
        <v>4737.2198399999997</v>
      </c>
      <c r="B545" s="4">
        <v>-930.44016000000011</v>
      </c>
      <c r="C545" s="4">
        <f t="shared" si="24"/>
        <v>-232.61004000000003</v>
      </c>
      <c r="D545" s="4">
        <f t="shared" si="25"/>
        <v>-139.566024</v>
      </c>
      <c r="E545" s="4">
        <f t="shared" si="26"/>
        <v>-186.08803200000003</v>
      </c>
    </row>
    <row r="546" spans="1:5" x14ac:dyDescent="0.45">
      <c r="A546" s="4">
        <v>14114.068500000001</v>
      </c>
      <c r="B546" s="4">
        <v>7671.1285000000016</v>
      </c>
      <c r="C546" s="4">
        <f t="shared" si="24"/>
        <v>1917.7821250000004</v>
      </c>
      <c r="D546" s="4">
        <f t="shared" si="25"/>
        <v>1150.6692750000002</v>
      </c>
      <c r="E546" s="4">
        <f t="shared" si="26"/>
        <v>1534.2257000000004</v>
      </c>
    </row>
    <row r="547" spans="1:5" x14ac:dyDescent="0.45">
      <c r="A547" s="4">
        <v>10792.637119999999</v>
      </c>
      <c r="B547" s="4">
        <v>353.03711999999905</v>
      </c>
      <c r="C547" s="4">
        <f t="shared" si="24"/>
        <v>88.259279999999762</v>
      </c>
      <c r="D547" s="4">
        <f t="shared" si="25"/>
        <v>52.955567999999857</v>
      </c>
      <c r="E547" s="4">
        <f t="shared" si="26"/>
        <v>70.60742399999981</v>
      </c>
    </row>
    <row r="548" spans="1:5" x14ac:dyDescent="0.45">
      <c r="A548" s="4">
        <v>4826.5396199999996</v>
      </c>
      <c r="B548" s="4">
        <v>2180.0596199999995</v>
      </c>
      <c r="C548" s="4">
        <f t="shared" si="24"/>
        <v>545.01490499999989</v>
      </c>
      <c r="D548" s="4">
        <f t="shared" si="25"/>
        <v>327.00894299999993</v>
      </c>
      <c r="E548" s="4">
        <f t="shared" si="26"/>
        <v>436.01192399999991</v>
      </c>
    </row>
    <row r="549" spans="1:5" x14ac:dyDescent="0.45">
      <c r="A549" s="4">
        <v>15530.929919999999</v>
      </c>
      <c r="B549" s="4">
        <v>5138.6899199999989</v>
      </c>
      <c r="C549" s="4">
        <f t="shared" si="24"/>
        <v>1284.6724799999997</v>
      </c>
      <c r="D549" s="4">
        <f t="shared" si="25"/>
        <v>770.80348799999979</v>
      </c>
      <c r="E549" s="4">
        <f t="shared" si="26"/>
        <v>1027.7379839999999</v>
      </c>
    </row>
    <row r="550" spans="1:5" x14ac:dyDescent="0.45">
      <c r="A550" s="4">
        <v>31822.023930000003</v>
      </c>
      <c r="B550" s="4">
        <v>6301.4439300000049</v>
      </c>
      <c r="C550" s="4">
        <f t="shared" si="24"/>
        <v>1575.3609825000012</v>
      </c>
      <c r="D550" s="4">
        <f t="shared" si="25"/>
        <v>945.21658950000074</v>
      </c>
      <c r="E550" s="4">
        <f t="shared" si="26"/>
        <v>1260.288786000001</v>
      </c>
    </row>
    <row r="551" spans="1:5" x14ac:dyDescent="0.45">
      <c r="A551" s="4">
        <v>10937.519999999999</v>
      </c>
      <c r="B551" s="4">
        <v>2501.7599999999984</v>
      </c>
      <c r="C551" s="4">
        <f t="shared" si="24"/>
        <v>625.4399999999996</v>
      </c>
      <c r="D551" s="4">
        <f t="shared" si="25"/>
        <v>375.26399999999973</v>
      </c>
      <c r="E551" s="4">
        <f t="shared" si="26"/>
        <v>500.35199999999969</v>
      </c>
    </row>
    <row r="552" spans="1:5" x14ac:dyDescent="0.45">
      <c r="A552" s="4">
        <v>29673.454499999993</v>
      </c>
      <c r="B552" s="4">
        <v>14144.854499999992</v>
      </c>
      <c r="C552" s="4">
        <f t="shared" si="24"/>
        <v>3536.213624999998</v>
      </c>
      <c r="D552" s="4">
        <f t="shared" si="25"/>
        <v>2121.7281749999988</v>
      </c>
      <c r="E552" s="4">
        <f t="shared" si="26"/>
        <v>2828.9708999999984</v>
      </c>
    </row>
    <row r="553" spans="1:5" x14ac:dyDescent="0.45">
      <c r="A553" s="4">
        <v>1846.8040799999999</v>
      </c>
      <c r="B553" s="4">
        <v>893.76407999999992</v>
      </c>
      <c r="C553" s="4">
        <f t="shared" si="24"/>
        <v>223.44101999999998</v>
      </c>
      <c r="D553" s="4">
        <f t="shared" si="25"/>
        <v>134.06461199999998</v>
      </c>
      <c r="E553" s="4">
        <f t="shared" si="26"/>
        <v>178.752816</v>
      </c>
    </row>
    <row r="554" spans="1:5" x14ac:dyDescent="0.45">
      <c r="A554" s="4">
        <v>18830.12472</v>
      </c>
      <c r="B554" s="4">
        <v>5947.254719999999</v>
      </c>
      <c r="C554" s="4">
        <f t="shared" si="24"/>
        <v>1486.8136799999997</v>
      </c>
      <c r="D554" s="4">
        <f t="shared" si="25"/>
        <v>892.08820799999978</v>
      </c>
      <c r="E554" s="4">
        <f t="shared" si="26"/>
        <v>1189.4509439999999</v>
      </c>
    </row>
    <row r="555" spans="1:5" x14ac:dyDescent="0.45">
      <c r="A555" s="4">
        <v>20163.409200000002</v>
      </c>
      <c r="B555" s="4">
        <v>4094.1692000000021</v>
      </c>
      <c r="C555" s="4">
        <f t="shared" si="24"/>
        <v>1023.5423000000005</v>
      </c>
      <c r="D555" s="4">
        <f t="shared" si="25"/>
        <v>614.12538000000029</v>
      </c>
      <c r="E555" s="4">
        <f t="shared" si="26"/>
        <v>818.83384000000046</v>
      </c>
    </row>
    <row r="556" spans="1:5" x14ac:dyDescent="0.45">
      <c r="A556" s="4">
        <v>15860.782080000001</v>
      </c>
      <c r="B556" s="4">
        <v>1906.4620800000012</v>
      </c>
      <c r="C556" s="4">
        <f t="shared" si="24"/>
        <v>476.61552000000029</v>
      </c>
      <c r="D556" s="4">
        <f t="shared" si="25"/>
        <v>285.96931200000017</v>
      </c>
      <c r="E556" s="4">
        <f t="shared" si="26"/>
        <v>381.29241600000023</v>
      </c>
    </row>
    <row r="557" spans="1:5" x14ac:dyDescent="0.45">
      <c r="A557" s="4">
        <v>33551.927499999998</v>
      </c>
      <c r="B557" s="4">
        <v>18094.537499999999</v>
      </c>
      <c r="C557" s="4">
        <f t="shared" si="24"/>
        <v>4523.6343749999996</v>
      </c>
      <c r="D557" s="4">
        <f t="shared" si="25"/>
        <v>2714.1806249999995</v>
      </c>
      <c r="E557" s="4">
        <f t="shared" si="26"/>
        <v>3618.9074999999998</v>
      </c>
    </row>
    <row r="558" spans="1:5" x14ac:dyDescent="0.45">
      <c r="A558" s="4">
        <v>46450.26</v>
      </c>
      <c r="B558" s="4">
        <v>20471.22</v>
      </c>
      <c r="C558" s="4">
        <f t="shared" si="24"/>
        <v>5117.8050000000003</v>
      </c>
      <c r="D558" s="4">
        <f t="shared" si="25"/>
        <v>3070.683</v>
      </c>
      <c r="E558" s="4">
        <f t="shared" si="26"/>
        <v>4094.2440000000006</v>
      </c>
    </row>
    <row r="559" spans="1:5" x14ac:dyDescent="0.45">
      <c r="A559" s="4">
        <v>50545.319219999998</v>
      </c>
      <c r="B559" s="4">
        <v>26690.819219999998</v>
      </c>
      <c r="C559" s="4">
        <f t="shared" si="24"/>
        <v>6672.7048049999994</v>
      </c>
      <c r="D559" s="4">
        <f t="shared" si="25"/>
        <v>4003.6228829999995</v>
      </c>
      <c r="E559" s="4">
        <f t="shared" si="26"/>
        <v>5338.1638439999997</v>
      </c>
    </row>
    <row r="560" spans="1:5" x14ac:dyDescent="0.45">
      <c r="A560" s="4">
        <v>10519.776450000001</v>
      </c>
      <c r="B560" s="4">
        <v>4120.9564500000015</v>
      </c>
      <c r="C560" s="4">
        <f t="shared" si="24"/>
        <v>1030.2391125000004</v>
      </c>
      <c r="D560" s="4">
        <f t="shared" si="25"/>
        <v>618.14346750000016</v>
      </c>
      <c r="E560" s="4">
        <f t="shared" si="26"/>
        <v>824.19129000000032</v>
      </c>
    </row>
    <row r="561" spans="1:5" x14ac:dyDescent="0.45">
      <c r="A561" s="4">
        <v>13108.78584</v>
      </c>
      <c r="B561" s="4">
        <v>5392.0058400000007</v>
      </c>
      <c r="C561" s="4">
        <f t="shared" si="24"/>
        <v>1348.0014600000002</v>
      </c>
      <c r="D561" s="4">
        <f t="shared" si="25"/>
        <v>808.80087600000013</v>
      </c>
      <c r="E561" s="4">
        <f t="shared" si="26"/>
        <v>1078.4011680000001</v>
      </c>
    </row>
    <row r="562" spans="1:5" x14ac:dyDescent="0.45">
      <c r="A562" s="4">
        <v>13251.48</v>
      </c>
      <c r="B562" s="4">
        <v>-6806.52</v>
      </c>
      <c r="C562" s="4">
        <f t="shared" si="24"/>
        <v>-1701.63</v>
      </c>
      <c r="D562" s="4">
        <f t="shared" si="25"/>
        <v>-1020.9780000000001</v>
      </c>
      <c r="E562" s="4">
        <f t="shared" si="26"/>
        <v>-1361.3040000000001</v>
      </c>
    </row>
    <row r="563" spans="1:5" x14ac:dyDescent="0.45">
      <c r="A563" s="4">
        <v>6766.9829999999993</v>
      </c>
      <c r="B563" s="4">
        <v>67.082999999998719</v>
      </c>
      <c r="C563" s="4">
        <f t="shared" si="24"/>
        <v>16.77074999999968</v>
      </c>
      <c r="D563" s="4">
        <f t="shared" si="25"/>
        <v>10.062449999999808</v>
      </c>
      <c r="E563" s="4">
        <f t="shared" si="26"/>
        <v>13.416599999999745</v>
      </c>
    </row>
    <row r="564" spans="1:5" x14ac:dyDescent="0.45">
      <c r="A564" s="4">
        <v>33071.3145</v>
      </c>
      <c r="B564" s="4">
        <v>10347.694500000001</v>
      </c>
      <c r="C564" s="4">
        <f t="shared" si="24"/>
        <v>2586.9236250000004</v>
      </c>
      <c r="D564" s="4">
        <f t="shared" si="25"/>
        <v>1552.1541750000001</v>
      </c>
      <c r="E564" s="4">
        <f t="shared" si="26"/>
        <v>2069.5389000000005</v>
      </c>
    </row>
    <row r="565" spans="1:5" x14ac:dyDescent="0.45">
      <c r="A565" s="4">
        <v>8520.2954399999999</v>
      </c>
      <c r="B565" s="4">
        <v>4493.9954400000006</v>
      </c>
      <c r="C565" s="4">
        <f t="shared" si="24"/>
        <v>1123.4988600000001</v>
      </c>
      <c r="D565" s="4">
        <f t="shared" si="25"/>
        <v>674.09931600000004</v>
      </c>
      <c r="E565" s="4">
        <f t="shared" si="26"/>
        <v>898.79908800000021</v>
      </c>
    </row>
    <row r="566" spans="1:5" x14ac:dyDescent="0.45">
      <c r="A566" s="4">
        <v>10166.535600000001</v>
      </c>
      <c r="B566" s="4">
        <v>1373.3855999999996</v>
      </c>
      <c r="C566" s="4">
        <f t="shared" si="24"/>
        <v>343.3463999999999</v>
      </c>
      <c r="D566" s="4">
        <f t="shared" si="25"/>
        <v>206.00783999999993</v>
      </c>
      <c r="E566" s="4">
        <f t="shared" si="26"/>
        <v>274.67711999999995</v>
      </c>
    </row>
    <row r="567" spans="1:5" x14ac:dyDescent="0.45">
      <c r="A567" s="4">
        <v>4229.4321199999995</v>
      </c>
      <c r="B567" s="4">
        <v>2128.0721199999994</v>
      </c>
      <c r="C567" s="4">
        <f t="shared" si="24"/>
        <v>532.01802999999984</v>
      </c>
      <c r="D567" s="4">
        <f t="shared" si="25"/>
        <v>319.2108179999999</v>
      </c>
      <c r="E567" s="4">
        <f t="shared" si="26"/>
        <v>425.61442399999987</v>
      </c>
    </row>
    <row r="568" spans="1:5" x14ac:dyDescent="0.45">
      <c r="A568" s="4">
        <v>17540.201120000002</v>
      </c>
      <c r="B568" s="4">
        <v>1504.4411200000013</v>
      </c>
      <c r="C568" s="4">
        <f t="shared" si="24"/>
        <v>376.11028000000033</v>
      </c>
      <c r="D568" s="4">
        <f t="shared" si="25"/>
        <v>225.6661680000002</v>
      </c>
      <c r="E568" s="4">
        <f t="shared" si="26"/>
        <v>300.88822400000026</v>
      </c>
    </row>
    <row r="569" spans="1:5" x14ac:dyDescent="0.45">
      <c r="A569" s="4">
        <v>44173.627960000005</v>
      </c>
      <c r="B569" s="4">
        <v>17260.177960000005</v>
      </c>
      <c r="C569" s="4">
        <f t="shared" si="24"/>
        <v>4315.0444900000011</v>
      </c>
      <c r="D569" s="4">
        <f t="shared" si="25"/>
        <v>2589.0266940000006</v>
      </c>
      <c r="E569" s="4">
        <f t="shared" si="26"/>
        <v>3452.0355920000011</v>
      </c>
    </row>
    <row r="570" spans="1:5" x14ac:dyDescent="0.45">
      <c r="A570" s="4">
        <v>25079.480689999997</v>
      </c>
      <c r="B570" s="4">
        <v>12487.920689999997</v>
      </c>
      <c r="C570" s="4">
        <f t="shared" si="24"/>
        <v>3121.9801724999993</v>
      </c>
      <c r="D570" s="4">
        <f t="shared" si="25"/>
        <v>1873.1881034999994</v>
      </c>
      <c r="E570" s="4">
        <f t="shared" si="26"/>
        <v>2497.5841379999997</v>
      </c>
    </row>
    <row r="571" spans="1:5" x14ac:dyDescent="0.45">
      <c r="A571" s="4">
        <v>34307.159999999996</v>
      </c>
      <c r="B571" s="4">
        <v>17422.559999999998</v>
      </c>
      <c r="C571" s="4">
        <f t="shared" si="24"/>
        <v>4355.6399999999994</v>
      </c>
      <c r="D571" s="4">
        <f t="shared" si="25"/>
        <v>2613.3839999999996</v>
      </c>
      <c r="E571" s="4">
        <f t="shared" si="26"/>
        <v>3484.5119999999997</v>
      </c>
    </row>
    <row r="572" spans="1:5" x14ac:dyDescent="0.45">
      <c r="A572" s="4">
        <v>3378.1478400000001</v>
      </c>
      <c r="B572" s="4">
        <v>1711.3478399999999</v>
      </c>
      <c r="C572" s="4">
        <f t="shared" si="24"/>
        <v>427.83695999999998</v>
      </c>
      <c r="D572" s="4">
        <f t="shared" si="25"/>
        <v>256.70217599999995</v>
      </c>
      <c r="E572" s="4">
        <f t="shared" si="26"/>
        <v>342.26956799999999</v>
      </c>
    </row>
    <row r="573" spans="1:5" x14ac:dyDescent="0.45">
      <c r="A573" s="4">
        <v>4577.1480000000001</v>
      </c>
      <c r="B573" s="4">
        <v>1230.2980000000002</v>
      </c>
      <c r="C573" s="4">
        <f t="shared" si="24"/>
        <v>307.57450000000006</v>
      </c>
      <c r="D573" s="4">
        <f t="shared" si="25"/>
        <v>184.54470000000003</v>
      </c>
      <c r="E573" s="4">
        <f t="shared" si="26"/>
        <v>246.05960000000005</v>
      </c>
    </row>
    <row r="574" spans="1:5" x14ac:dyDescent="0.45">
      <c r="A574" s="4">
        <v>841.00536</v>
      </c>
      <c r="B574" s="4">
        <v>388.23536000000001</v>
      </c>
      <c r="C574" s="4">
        <f t="shared" si="24"/>
        <v>97.058840000000004</v>
      </c>
      <c r="D574" s="4">
        <f t="shared" si="25"/>
        <v>58.235303999999999</v>
      </c>
      <c r="E574" s="4">
        <f t="shared" si="26"/>
        <v>77.647072000000009</v>
      </c>
    </row>
    <row r="575" spans="1:5" x14ac:dyDescent="0.45">
      <c r="A575" s="4">
        <v>19139.594240000002</v>
      </c>
      <c r="B575" s="4">
        <v>4918.4742400000014</v>
      </c>
      <c r="C575" s="4">
        <f t="shared" si="24"/>
        <v>1229.6185600000003</v>
      </c>
      <c r="D575" s="4">
        <f t="shared" si="25"/>
        <v>737.77113600000018</v>
      </c>
      <c r="E575" s="4">
        <f t="shared" si="26"/>
        <v>983.69484800000032</v>
      </c>
    </row>
    <row r="576" spans="1:5" x14ac:dyDescent="0.45">
      <c r="A576" s="4">
        <v>14466.95104</v>
      </c>
      <c r="B576" s="4">
        <v>-86.748960000000807</v>
      </c>
      <c r="C576" s="4">
        <f t="shared" si="24"/>
        <v>-21.687240000000202</v>
      </c>
      <c r="D576" s="4">
        <f t="shared" si="25"/>
        <v>-13.012344000000121</v>
      </c>
      <c r="E576" s="4">
        <f t="shared" si="26"/>
        <v>-17.349792000000161</v>
      </c>
    </row>
    <row r="577" spans="1:5" x14ac:dyDescent="0.45">
      <c r="A577" s="4">
        <v>496.98660000000001</v>
      </c>
      <c r="B577" s="4">
        <v>89.536600000000021</v>
      </c>
      <c r="C577" s="4">
        <f t="shared" si="24"/>
        <v>22.384150000000005</v>
      </c>
      <c r="D577" s="4">
        <f t="shared" si="25"/>
        <v>13.430490000000002</v>
      </c>
      <c r="E577" s="4">
        <f t="shared" si="26"/>
        <v>17.907320000000006</v>
      </c>
    </row>
    <row r="578" spans="1:5" x14ac:dyDescent="0.45">
      <c r="A578" s="4">
        <v>12091.190399999999</v>
      </c>
      <c r="B578" s="4">
        <v>1611.2903999999999</v>
      </c>
      <c r="C578" s="4">
        <f t="shared" si="24"/>
        <v>402.82259999999997</v>
      </c>
      <c r="D578" s="4">
        <f t="shared" si="25"/>
        <v>241.69355999999996</v>
      </c>
      <c r="E578" s="4">
        <f t="shared" si="26"/>
        <v>322.25808000000001</v>
      </c>
    </row>
    <row r="579" spans="1:5" x14ac:dyDescent="0.45">
      <c r="A579" s="4">
        <v>13882.6016</v>
      </c>
      <c r="B579" s="4">
        <v>6341.2615999999998</v>
      </c>
      <c r="C579" s="4">
        <f t="shared" ref="C579:C633" si="27">IF(A579*25%,B579*25%)</f>
        <v>1585.3154</v>
      </c>
      <c r="D579" s="4">
        <f t="shared" ref="D579:D633" si="28">IF(A579*15%,B579*15%)</f>
        <v>951.18923999999993</v>
      </c>
      <c r="E579" s="4">
        <f t="shared" ref="E579:E633" si="29">IF(A579*20%,B579*20%)</f>
        <v>1268.2523200000001</v>
      </c>
    </row>
    <row r="580" spans="1:5" x14ac:dyDescent="0.45">
      <c r="A580" s="4">
        <v>6732.4334000000008</v>
      </c>
      <c r="B580" s="4">
        <v>1473.4734000000008</v>
      </c>
      <c r="C580" s="4">
        <f t="shared" si="27"/>
        <v>368.36835000000019</v>
      </c>
      <c r="D580" s="4">
        <f t="shared" si="28"/>
        <v>221.0210100000001</v>
      </c>
      <c r="E580" s="4">
        <f t="shared" si="29"/>
        <v>294.69468000000018</v>
      </c>
    </row>
    <row r="581" spans="1:5" x14ac:dyDescent="0.45">
      <c r="A581" s="4">
        <v>4280.6786400000001</v>
      </c>
      <c r="B581" s="4">
        <v>1977.25864</v>
      </c>
      <c r="C581" s="4">
        <f t="shared" si="27"/>
        <v>494.31466</v>
      </c>
      <c r="D581" s="4">
        <f t="shared" si="28"/>
        <v>296.588796</v>
      </c>
      <c r="E581" s="4">
        <f t="shared" si="29"/>
        <v>395.451728</v>
      </c>
    </row>
    <row r="582" spans="1:5" x14ac:dyDescent="0.45">
      <c r="A582" s="4">
        <v>7173.3342799999991</v>
      </c>
      <c r="B582" s="4">
        <v>544.52427999999873</v>
      </c>
      <c r="C582" s="4">
        <f t="shared" si="27"/>
        <v>136.13106999999968</v>
      </c>
      <c r="D582" s="4">
        <f t="shared" si="28"/>
        <v>81.678641999999812</v>
      </c>
      <c r="E582" s="4">
        <f t="shared" si="29"/>
        <v>108.90485599999975</v>
      </c>
    </row>
    <row r="583" spans="1:5" x14ac:dyDescent="0.45">
      <c r="A583" s="4">
        <v>6137.8019999999988</v>
      </c>
      <c r="B583" s="4">
        <v>3556.601999999999</v>
      </c>
      <c r="C583" s="4">
        <f t="shared" si="27"/>
        <v>889.15049999999974</v>
      </c>
      <c r="D583" s="4">
        <f t="shared" si="28"/>
        <v>533.49029999999982</v>
      </c>
      <c r="E583" s="4">
        <f t="shared" si="29"/>
        <v>711.32039999999984</v>
      </c>
    </row>
    <row r="584" spans="1:5" x14ac:dyDescent="0.45">
      <c r="A584" s="4">
        <v>1801.4076000000002</v>
      </c>
      <c r="B584" s="4">
        <v>671.72760000000017</v>
      </c>
      <c r="C584" s="4">
        <f t="shared" si="27"/>
        <v>167.93190000000004</v>
      </c>
      <c r="D584" s="4">
        <f t="shared" si="28"/>
        <v>100.75914000000002</v>
      </c>
      <c r="E584" s="4">
        <f t="shared" si="29"/>
        <v>134.34552000000005</v>
      </c>
    </row>
    <row r="585" spans="1:5" x14ac:dyDescent="0.45">
      <c r="A585" s="4">
        <v>40563.321749999996</v>
      </c>
      <c r="B585" s="4">
        <v>11831.751749999996</v>
      </c>
      <c r="C585" s="4">
        <f t="shared" si="27"/>
        <v>2957.937937499999</v>
      </c>
      <c r="D585" s="4">
        <f t="shared" si="28"/>
        <v>1774.7627624999993</v>
      </c>
      <c r="E585" s="4">
        <f t="shared" si="29"/>
        <v>2366.3503499999993</v>
      </c>
    </row>
    <row r="586" spans="1:5" x14ac:dyDescent="0.45">
      <c r="A586" s="4">
        <v>3823.6151599999998</v>
      </c>
      <c r="B586" s="4">
        <v>1250.7751599999997</v>
      </c>
      <c r="C586" s="4">
        <f t="shared" si="27"/>
        <v>312.69378999999992</v>
      </c>
      <c r="D586" s="4">
        <f t="shared" si="28"/>
        <v>187.61627399999995</v>
      </c>
      <c r="E586" s="4">
        <f t="shared" si="29"/>
        <v>250.15503199999995</v>
      </c>
    </row>
    <row r="587" spans="1:5" x14ac:dyDescent="0.45">
      <c r="A587" s="4">
        <v>22676.312610000001</v>
      </c>
      <c r="B587" s="4">
        <v>7568.7026100000021</v>
      </c>
      <c r="C587" s="4">
        <f t="shared" si="27"/>
        <v>1892.1756525000005</v>
      </c>
      <c r="D587" s="4">
        <f t="shared" si="28"/>
        <v>1135.3053915000003</v>
      </c>
      <c r="E587" s="4">
        <f t="shared" si="29"/>
        <v>1513.7405220000005</v>
      </c>
    </row>
    <row r="588" spans="1:5" x14ac:dyDescent="0.45">
      <c r="A588" s="4">
        <v>370.86</v>
      </c>
      <c r="B588" s="4">
        <v>177.36</v>
      </c>
      <c r="C588" s="4">
        <f t="shared" si="27"/>
        <v>44.34</v>
      </c>
      <c r="D588" s="4">
        <f t="shared" si="28"/>
        <v>26.604000000000003</v>
      </c>
      <c r="E588" s="4">
        <f t="shared" si="29"/>
        <v>35.472000000000001</v>
      </c>
    </row>
    <row r="589" spans="1:5" x14ac:dyDescent="0.45">
      <c r="A589" s="4">
        <v>25131.155999999999</v>
      </c>
      <c r="B589" s="4">
        <v>5406.6759999999995</v>
      </c>
      <c r="C589" s="4">
        <f t="shared" si="27"/>
        <v>1351.6689999999999</v>
      </c>
      <c r="D589" s="4">
        <f t="shared" si="28"/>
        <v>811.00139999999988</v>
      </c>
      <c r="E589" s="4">
        <f t="shared" si="29"/>
        <v>1081.3352</v>
      </c>
    </row>
    <row r="590" spans="1:5" x14ac:dyDescent="0.45">
      <c r="A590" s="4">
        <v>68665.574250000005</v>
      </c>
      <c r="B590" s="4">
        <v>34487.324250000005</v>
      </c>
      <c r="C590" s="4">
        <f t="shared" si="27"/>
        <v>8621.8310625000013</v>
      </c>
      <c r="D590" s="4">
        <f t="shared" si="28"/>
        <v>5173.0986375000002</v>
      </c>
      <c r="E590" s="4">
        <f t="shared" si="29"/>
        <v>6897.4648500000012</v>
      </c>
    </row>
    <row r="591" spans="1:5" x14ac:dyDescent="0.45">
      <c r="A591" s="4">
        <v>12040.64352</v>
      </c>
      <c r="B591" s="4">
        <v>5877.0835200000001</v>
      </c>
      <c r="C591" s="4">
        <f t="shared" si="27"/>
        <v>1469.27088</v>
      </c>
      <c r="D591" s="4">
        <f t="shared" si="28"/>
        <v>881.56252800000004</v>
      </c>
      <c r="E591" s="4">
        <f t="shared" si="29"/>
        <v>1175.416704</v>
      </c>
    </row>
    <row r="592" spans="1:5" x14ac:dyDescent="0.45">
      <c r="A592" s="4">
        <v>9022.35</v>
      </c>
      <c r="B592" s="4">
        <v>-2835.7499999999982</v>
      </c>
      <c r="C592" s="4">
        <f t="shared" si="27"/>
        <v>-708.93749999999955</v>
      </c>
      <c r="D592" s="4">
        <f t="shared" si="28"/>
        <v>-425.36249999999973</v>
      </c>
      <c r="E592" s="4">
        <f t="shared" si="29"/>
        <v>-567.14999999999964</v>
      </c>
    </row>
    <row r="593" spans="1:5" x14ac:dyDescent="0.45">
      <c r="A593" s="4">
        <v>11742.8703</v>
      </c>
      <c r="B593" s="4">
        <v>1784.3703000000005</v>
      </c>
      <c r="C593" s="4">
        <f t="shared" si="27"/>
        <v>446.09257500000012</v>
      </c>
      <c r="D593" s="4">
        <f t="shared" si="28"/>
        <v>267.65554500000007</v>
      </c>
      <c r="E593" s="4">
        <f t="shared" si="29"/>
        <v>356.8740600000001</v>
      </c>
    </row>
    <row r="594" spans="1:5" x14ac:dyDescent="0.45">
      <c r="A594" s="4">
        <v>51768.181920000003</v>
      </c>
      <c r="B594" s="4">
        <v>25354.521920000003</v>
      </c>
      <c r="C594" s="4">
        <f t="shared" si="27"/>
        <v>6338.6304800000007</v>
      </c>
      <c r="D594" s="4">
        <f t="shared" si="28"/>
        <v>3803.1782880000001</v>
      </c>
      <c r="E594" s="4">
        <f t="shared" si="29"/>
        <v>5070.9043840000013</v>
      </c>
    </row>
    <row r="595" spans="1:5" x14ac:dyDescent="0.45">
      <c r="A595" s="4">
        <v>5725.6496000000006</v>
      </c>
      <c r="B595" s="4">
        <v>-536.95039999999972</v>
      </c>
      <c r="C595" s="4">
        <f t="shared" si="27"/>
        <v>-134.23759999999993</v>
      </c>
      <c r="D595" s="4">
        <f t="shared" si="28"/>
        <v>-80.542559999999952</v>
      </c>
      <c r="E595" s="4">
        <f t="shared" si="29"/>
        <v>-107.39007999999995</v>
      </c>
    </row>
    <row r="596" spans="1:5" x14ac:dyDescent="0.45">
      <c r="A596" s="4">
        <v>8366.02</v>
      </c>
      <c r="B596" s="4">
        <v>4221.2300000000005</v>
      </c>
      <c r="C596" s="4">
        <f t="shared" si="27"/>
        <v>1055.3075000000001</v>
      </c>
      <c r="D596" s="4">
        <f t="shared" si="28"/>
        <v>633.18450000000007</v>
      </c>
      <c r="E596" s="4">
        <f t="shared" si="29"/>
        <v>844.24600000000009</v>
      </c>
    </row>
    <row r="597" spans="1:5" x14ac:dyDescent="0.45">
      <c r="A597" s="4">
        <v>14910.609600000002</v>
      </c>
      <c r="B597" s="4">
        <v>8129.7396000000017</v>
      </c>
      <c r="C597" s="4">
        <f t="shared" si="27"/>
        <v>2032.4349000000004</v>
      </c>
      <c r="D597" s="4">
        <f t="shared" si="28"/>
        <v>1219.4609400000002</v>
      </c>
      <c r="E597" s="4">
        <f t="shared" si="29"/>
        <v>1625.9479200000005</v>
      </c>
    </row>
    <row r="598" spans="1:5" x14ac:dyDescent="0.45">
      <c r="A598" s="4">
        <v>8128.5187499999993</v>
      </c>
      <c r="B598" s="4">
        <v>2461.1687499999989</v>
      </c>
      <c r="C598" s="4">
        <f t="shared" si="27"/>
        <v>615.29218749999973</v>
      </c>
      <c r="D598" s="4">
        <f t="shared" si="28"/>
        <v>369.17531249999985</v>
      </c>
      <c r="E598" s="4">
        <f t="shared" si="29"/>
        <v>492.23374999999982</v>
      </c>
    </row>
    <row r="599" spans="1:5" x14ac:dyDescent="0.45">
      <c r="A599" s="4">
        <v>3116.21</v>
      </c>
      <c r="B599" s="4">
        <v>1621.1100000000001</v>
      </c>
      <c r="C599" s="4">
        <f t="shared" si="27"/>
        <v>405.27750000000003</v>
      </c>
      <c r="D599" s="4">
        <f t="shared" si="28"/>
        <v>243.16650000000001</v>
      </c>
      <c r="E599" s="4">
        <f t="shared" si="29"/>
        <v>324.22200000000004</v>
      </c>
    </row>
    <row r="600" spans="1:5" x14ac:dyDescent="0.45">
      <c r="A600" s="4">
        <v>4409.5168800000001</v>
      </c>
      <c r="B600" s="4">
        <v>1274.63688</v>
      </c>
      <c r="C600" s="4">
        <f t="shared" si="27"/>
        <v>318.65922</v>
      </c>
      <c r="D600" s="4">
        <f t="shared" si="28"/>
        <v>191.19553199999999</v>
      </c>
      <c r="E600" s="4">
        <f t="shared" si="29"/>
        <v>254.92737600000001</v>
      </c>
    </row>
    <row r="601" spans="1:5" x14ac:dyDescent="0.45">
      <c r="A601" s="4">
        <v>5962.1422499999999</v>
      </c>
      <c r="B601" s="4">
        <v>1829.6422499999999</v>
      </c>
      <c r="C601" s="4">
        <f t="shared" si="27"/>
        <v>457.41056249999997</v>
      </c>
      <c r="D601" s="4">
        <f t="shared" si="28"/>
        <v>274.44633749999997</v>
      </c>
      <c r="E601" s="4">
        <f t="shared" si="29"/>
        <v>365.92845</v>
      </c>
    </row>
    <row r="602" spans="1:5" x14ac:dyDescent="0.45">
      <c r="A602" s="4">
        <v>33938.142760000002</v>
      </c>
      <c r="B602" s="4">
        <v>15214.592760000003</v>
      </c>
      <c r="C602" s="4">
        <f t="shared" si="27"/>
        <v>3803.6481900000008</v>
      </c>
      <c r="D602" s="4">
        <f t="shared" si="28"/>
        <v>2282.1889140000003</v>
      </c>
      <c r="E602" s="4">
        <f t="shared" si="29"/>
        <v>3042.918552000001</v>
      </c>
    </row>
    <row r="603" spans="1:5" x14ac:dyDescent="0.45">
      <c r="A603" s="4">
        <v>7466.3063999999986</v>
      </c>
      <c r="B603" s="4">
        <v>-1892.7636000000011</v>
      </c>
      <c r="C603" s="4">
        <f t="shared" si="27"/>
        <v>-473.19090000000028</v>
      </c>
      <c r="D603" s="4">
        <f t="shared" si="28"/>
        <v>-283.91454000000016</v>
      </c>
      <c r="E603" s="4">
        <f t="shared" si="29"/>
        <v>-378.55272000000025</v>
      </c>
    </row>
    <row r="604" spans="1:5" x14ac:dyDescent="0.45">
      <c r="A604" s="4">
        <v>1062.5902000000001</v>
      </c>
      <c r="B604" s="4">
        <v>230.27020000000005</v>
      </c>
      <c r="C604" s="4">
        <f t="shared" si="27"/>
        <v>57.567550000000011</v>
      </c>
      <c r="D604" s="4">
        <f t="shared" si="28"/>
        <v>34.540530000000004</v>
      </c>
      <c r="E604" s="4">
        <f t="shared" si="29"/>
        <v>46.054040000000015</v>
      </c>
    </row>
    <row r="605" spans="1:5" x14ac:dyDescent="0.45">
      <c r="A605" s="4">
        <v>39810.328000000001</v>
      </c>
      <c r="B605" s="4">
        <v>20355.867999999999</v>
      </c>
      <c r="C605" s="4">
        <f t="shared" si="27"/>
        <v>5088.9669999999996</v>
      </c>
      <c r="D605" s="4">
        <f t="shared" si="28"/>
        <v>3053.3801999999996</v>
      </c>
      <c r="E605" s="4">
        <f t="shared" si="29"/>
        <v>4071.1736000000001</v>
      </c>
    </row>
    <row r="606" spans="1:5" x14ac:dyDescent="0.45">
      <c r="A606" s="4">
        <v>5457.4317000000001</v>
      </c>
      <c r="B606" s="4">
        <v>2617.8116999999997</v>
      </c>
      <c r="C606" s="4">
        <f t="shared" si="27"/>
        <v>654.45292499999994</v>
      </c>
      <c r="D606" s="4">
        <f t="shared" si="28"/>
        <v>392.67175499999996</v>
      </c>
      <c r="E606" s="4">
        <f t="shared" si="29"/>
        <v>523.56233999999995</v>
      </c>
    </row>
    <row r="607" spans="1:5" x14ac:dyDescent="0.45">
      <c r="A607" s="4">
        <v>7071.6331400000008</v>
      </c>
      <c r="B607" s="4">
        <v>-1889.6568600000001</v>
      </c>
      <c r="C607" s="4">
        <f t="shared" si="27"/>
        <v>-472.41421500000001</v>
      </c>
      <c r="D607" s="4">
        <f t="shared" si="28"/>
        <v>-283.44852900000001</v>
      </c>
      <c r="E607" s="4">
        <f t="shared" si="29"/>
        <v>-377.93137200000001</v>
      </c>
    </row>
    <row r="608" spans="1:5" x14ac:dyDescent="0.45">
      <c r="A608" s="4">
        <v>13856.52411</v>
      </c>
      <c r="B608" s="4">
        <v>555.10411000000022</v>
      </c>
      <c r="C608" s="4">
        <f t="shared" si="27"/>
        <v>138.77602750000005</v>
      </c>
      <c r="D608" s="4">
        <f t="shared" si="28"/>
        <v>83.265616500000036</v>
      </c>
      <c r="E608" s="4">
        <f t="shared" si="29"/>
        <v>111.02082200000005</v>
      </c>
    </row>
    <row r="609" spans="1:5" x14ac:dyDescent="0.45">
      <c r="A609" s="4">
        <v>29175.036029999999</v>
      </c>
      <c r="B609" s="4">
        <v>15978.606029999999</v>
      </c>
      <c r="C609" s="4">
        <f t="shared" si="27"/>
        <v>3994.6515074999998</v>
      </c>
      <c r="D609" s="4">
        <f t="shared" si="28"/>
        <v>2396.7909044999997</v>
      </c>
      <c r="E609" s="4">
        <f t="shared" si="29"/>
        <v>3195.7212060000002</v>
      </c>
    </row>
    <row r="610" spans="1:5" x14ac:dyDescent="0.45">
      <c r="A610" s="4">
        <v>2736.27018</v>
      </c>
      <c r="B610" s="4">
        <v>729.65017999999986</v>
      </c>
      <c r="C610" s="4">
        <f t="shared" si="27"/>
        <v>182.41254499999997</v>
      </c>
      <c r="D610" s="4">
        <f t="shared" si="28"/>
        <v>109.44752699999998</v>
      </c>
      <c r="E610" s="4">
        <f t="shared" si="29"/>
        <v>145.93003599999997</v>
      </c>
    </row>
    <row r="611" spans="1:5" x14ac:dyDescent="0.45">
      <c r="A611" s="4">
        <v>2077.46</v>
      </c>
      <c r="B611" s="4">
        <v>-7.7899999999999636</v>
      </c>
      <c r="C611" s="4">
        <f t="shared" si="27"/>
        <v>-1.9474999999999909</v>
      </c>
      <c r="D611" s="4">
        <f t="shared" si="28"/>
        <v>-1.1684999999999945</v>
      </c>
      <c r="E611" s="4">
        <f t="shared" si="29"/>
        <v>-1.5579999999999927</v>
      </c>
    </row>
    <row r="612" spans="1:5" x14ac:dyDescent="0.45">
      <c r="A612" s="4">
        <v>10260.060159999999</v>
      </c>
      <c r="B612" s="4">
        <v>1466.8601599999984</v>
      </c>
      <c r="C612" s="4">
        <f t="shared" si="27"/>
        <v>366.71503999999959</v>
      </c>
      <c r="D612" s="4">
        <f t="shared" si="28"/>
        <v>220.02902399999974</v>
      </c>
      <c r="E612" s="4">
        <f t="shared" si="29"/>
        <v>293.37203199999971</v>
      </c>
    </row>
    <row r="613" spans="1:5" x14ac:dyDescent="0.45">
      <c r="A613" s="4">
        <v>18003.847679999999</v>
      </c>
      <c r="B613" s="4">
        <v>8001.8276800000003</v>
      </c>
      <c r="C613" s="4">
        <f t="shared" si="27"/>
        <v>2000.4569200000001</v>
      </c>
      <c r="D613" s="4">
        <f t="shared" si="28"/>
        <v>1200.274152</v>
      </c>
      <c r="E613" s="4">
        <f t="shared" si="29"/>
        <v>1600.3655360000002</v>
      </c>
    </row>
    <row r="614" spans="1:5" x14ac:dyDescent="0.45">
      <c r="A614" s="4">
        <v>9256.14</v>
      </c>
      <c r="B614" s="4">
        <v>777.95999999999913</v>
      </c>
      <c r="C614" s="4">
        <f t="shared" si="27"/>
        <v>194.48999999999978</v>
      </c>
      <c r="D614" s="4">
        <f t="shared" si="28"/>
        <v>116.69399999999986</v>
      </c>
      <c r="E614" s="4">
        <f t="shared" si="29"/>
        <v>155.59199999999984</v>
      </c>
    </row>
    <row r="615" spans="1:5" x14ac:dyDescent="0.45">
      <c r="A615" s="4">
        <v>82141.339799999987</v>
      </c>
      <c r="B615" s="4">
        <v>47729.039799999991</v>
      </c>
      <c r="C615" s="4">
        <f t="shared" si="27"/>
        <v>11932.259949999998</v>
      </c>
      <c r="D615" s="4">
        <f t="shared" si="28"/>
        <v>7159.3559699999987</v>
      </c>
      <c r="E615" s="4">
        <f t="shared" si="29"/>
        <v>9545.8079599999983</v>
      </c>
    </row>
    <row r="616" spans="1:5" x14ac:dyDescent="0.45">
      <c r="A616" s="4">
        <v>18500.693520000001</v>
      </c>
      <c r="B616" s="4">
        <v>7152.6135200000008</v>
      </c>
      <c r="C616" s="4">
        <f t="shared" si="27"/>
        <v>1788.1533800000002</v>
      </c>
      <c r="D616" s="4">
        <f t="shared" si="28"/>
        <v>1072.892028</v>
      </c>
      <c r="E616" s="4">
        <f t="shared" si="29"/>
        <v>1430.5227040000002</v>
      </c>
    </row>
    <row r="617" spans="1:5" x14ac:dyDescent="0.45">
      <c r="A617" s="4">
        <v>10464.138360000001</v>
      </c>
      <c r="B617" s="4">
        <v>2558.6583600000013</v>
      </c>
      <c r="C617" s="4">
        <f t="shared" si="27"/>
        <v>639.66459000000032</v>
      </c>
      <c r="D617" s="4">
        <f t="shared" si="28"/>
        <v>383.7987540000002</v>
      </c>
      <c r="E617" s="4">
        <f t="shared" si="29"/>
        <v>511.73167200000029</v>
      </c>
    </row>
    <row r="618" spans="1:5" x14ac:dyDescent="0.45">
      <c r="A618" s="4">
        <v>10786.32144</v>
      </c>
      <c r="B618" s="4">
        <v>6092.4014399999996</v>
      </c>
      <c r="C618" s="4">
        <f t="shared" si="27"/>
        <v>1523.1003599999999</v>
      </c>
      <c r="D618" s="4">
        <f t="shared" si="28"/>
        <v>913.86021599999992</v>
      </c>
      <c r="E618" s="4">
        <f t="shared" si="29"/>
        <v>1218.480288</v>
      </c>
    </row>
    <row r="619" spans="1:5" x14ac:dyDescent="0.45">
      <c r="A619" s="4">
        <v>-846.34703999999988</v>
      </c>
      <c r="B619" s="4">
        <v>-21086.707040000001</v>
      </c>
      <c r="C619" s="4">
        <f t="shared" si="27"/>
        <v>-5271.6767600000003</v>
      </c>
      <c r="D619" s="4">
        <f t="shared" si="28"/>
        <v>-3163.0060560000002</v>
      </c>
      <c r="E619" s="4">
        <f t="shared" si="29"/>
        <v>-4217.3414080000002</v>
      </c>
    </row>
    <row r="620" spans="1:5" x14ac:dyDescent="0.45">
      <c r="A620" s="4">
        <v>25174.028880000002</v>
      </c>
      <c r="B620" s="4">
        <v>993.24888000000283</v>
      </c>
      <c r="C620" s="4">
        <f t="shared" si="27"/>
        <v>248.31222000000071</v>
      </c>
      <c r="D620" s="4">
        <f t="shared" si="28"/>
        <v>148.98733200000041</v>
      </c>
      <c r="E620" s="4">
        <f t="shared" si="29"/>
        <v>198.64977600000057</v>
      </c>
    </row>
    <row r="621" spans="1:5" x14ac:dyDescent="0.45">
      <c r="A621" s="4">
        <v>41419.524249999995</v>
      </c>
      <c r="B621" s="4">
        <v>6301.4242499999964</v>
      </c>
      <c r="C621" s="4">
        <f t="shared" si="27"/>
        <v>1575.3560624999991</v>
      </c>
      <c r="D621" s="4">
        <f t="shared" si="28"/>
        <v>945.21363749999944</v>
      </c>
      <c r="E621" s="4">
        <f t="shared" si="29"/>
        <v>1260.2848499999993</v>
      </c>
    </row>
    <row r="622" spans="1:5" x14ac:dyDescent="0.45">
      <c r="A622" s="4">
        <v>1030.7574</v>
      </c>
      <c r="B622" s="4">
        <v>277.66739999999993</v>
      </c>
      <c r="C622" s="4">
        <f t="shared" si="27"/>
        <v>69.416849999999982</v>
      </c>
      <c r="D622" s="4">
        <f t="shared" si="28"/>
        <v>41.650109999999991</v>
      </c>
      <c r="E622" s="4">
        <f t="shared" si="29"/>
        <v>55.53347999999999</v>
      </c>
    </row>
    <row r="623" spans="1:5" x14ac:dyDescent="0.45">
      <c r="A623" s="4">
        <v>2355.2113199999999</v>
      </c>
      <c r="B623" s="4">
        <v>1174.4513199999999</v>
      </c>
      <c r="C623" s="4">
        <f t="shared" si="27"/>
        <v>293.61282999999997</v>
      </c>
      <c r="D623" s="4">
        <f t="shared" si="28"/>
        <v>176.16769799999997</v>
      </c>
      <c r="E623" s="4">
        <f t="shared" si="29"/>
        <v>234.890264</v>
      </c>
    </row>
    <row r="624" spans="1:5" x14ac:dyDescent="0.45">
      <c r="A624" s="4">
        <v>30229.994880000002</v>
      </c>
      <c r="B624" s="4">
        <v>-1911.76512</v>
      </c>
      <c r="C624" s="4">
        <f t="shared" si="27"/>
        <v>-477.94128000000001</v>
      </c>
      <c r="D624" s="4">
        <f t="shared" si="28"/>
        <v>-286.764768</v>
      </c>
      <c r="E624" s="4">
        <f t="shared" si="29"/>
        <v>-382.353024</v>
      </c>
    </row>
    <row r="625" spans="1:5" x14ac:dyDescent="0.45">
      <c r="A625" s="4">
        <v>10693.88488</v>
      </c>
      <c r="B625" s="4">
        <v>2018.9248800000005</v>
      </c>
      <c r="C625" s="4">
        <f t="shared" si="27"/>
        <v>504.73122000000012</v>
      </c>
      <c r="D625" s="4">
        <f t="shared" si="28"/>
        <v>302.83873200000005</v>
      </c>
      <c r="E625" s="4">
        <f t="shared" si="29"/>
        <v>403.78497600000014</v>
      </c>
    </row>
    <row r="626" spans="1:5" x14ac:dyDescent="0.45">
      <c r="A626" s="4">
        <v>50090.397499999999</v>
      </c>
      <c r="B626" s="4">
        <v>23519.177499999998</v>
      </c>
      <c r="C626" s="4">
        <f t="shared" si="27"/>
        <v>5879.7943749999995</v>
      </c>
      <c r="D626" s="4">
        <f t="shared" si="28"/>
        <v>3527.8766249999994</v>
      </c>
      <c r="E626" s="4">
        <f t="shared" si="29"/>
        <v>4703.8355000000001</v>
      </c>
    </row>
    <row r="627" spans="1:5" x14ac:dyDescent="0.45">
      <c r="A627" s="4">
        <v>32704.386400000003</v>
      </c>
      <c r="B627" s="4">
        <v>13817.826400000005</v>
      </c>
      <c r="C627" s="4">
        <f t="shared" si="27"/>
        <v>3454.4566000000013</v>
      </c>
      <c r="D627" s="4">
        <f t="shared" si="28"/>
        <v>2072.6739600000005</v>
      </c>
      <c r="E627" s="4">
        <f t="shared" si="29"/>
        <v>2763.5652800000012</v>
      </c>
    </row>
    <row r="628" spans="1:5" x14ac:dyDescent="0.45">
      <c r="A628" s="4">
        <v>13983.752729999998</v>
      </c>
      <c r="B628" s="4">
        <v>-8912.0172700000021</v>
      </c>
      <c r="C628" s="4">
        <f t="shared" si="27"/>
        <v>-2228.0043175000005</v>
      </c>
      <c r="D628" s="4">
        <f t="shared" si="28"/>
        <v>-1336.8025905000002</v>
      </c>
      <c r="E628" s="4">
        <f t="shared" si="29"/>
        <v>-1782.4034540000005</v>
      </c>
    </row>
    <row r="629" spans="1:5" x14ac:dyDescent="0.45">
      <c r="A629" s="4">
        <v>5096.4790800000001</v>
      </c>
      <c r="B629" s="4">
        <v>2610.03908</v>
      </c>
      <c r="C629" s="4">
        <f t="shared" si="27"/>
        <v>652.50977</v>
      </c>
      <c r="D629" s="4">
        <f t="shared" si="28"/>
        <v>391.50586199999998</v>
      </c>
      <c r="E629" s="4">
        <f t="shared" si="29"/>
        <v>522.00781600000005</v>
      </c>
    </row>
    <row r="630" spans="1:5" x14ac:dyDescent="0.45">
      <c r="A630" s="4">
        <v>33017.42</v>
      </c>
      <c r="B630" s="4">
        <v>14455.96</v>
      </c>
      <c r="C630" s="4">
        <f t="shared" si="27"/>
        <v>3613.99</v>
      </c>
      <c r="D630" s="4">
        <f t="shared" si="28"/>
        <v>2168.3939999999998</v>
      </c>
      <c r="E630" s="4">
        <f t="shared" si="29"/>
        <v>2891.192</v>
      </c>
    </row>
    <row r="631" spans="1:5" x14ac:dyDescent="0.45">
      <c r="A631" s="4">
        <v>40476.013200000001</v>
      </c>
      <c r="B631" s="4">
        <v>21180.193200000002</v>
      </c>
      <c r="C631" s="4">
        <f t="shared" si="27"/>
        <v>5295.0483000000004</v>
      </c>
      <c r="D631" s="4">
        <f t="shared" si="28"/>
        <v>3177.02898</v>
      </c>
      <c r="E631" s="4">
        <f t="shared" si="29"/>
        <v>4236.0386400000007</v>
      </c>
    </row>
    <row r="632" spans="1:5" x14ac:dyDescent="0.45">
      <c r="A632" s="4">
        <v>12769.38768</v>
      </c>
      <c r="B632" s="4">
        <v>6312.5076799999997</v>
      </c>
      <c r="C632" s="4">
        <f t="shared" si="27"/>
        <v>1578.1269199999999</v>
      </c>
      <c r="D632" s="4">
        <f t="shared" si="28"/>
        <v>946.87615199999993</v>
      </c>
      <c r="E632" s="4">
        <f t="shared" si="29"/>
        <v>1262.501536</v>
      </c>
    </row>
    <row r="633" spans="1:5" x14ac:dyDescent="0.45">
      <c r="A633" s="4">
        <v>266.17821999999995</v>
      </c>
      <c r="B633" s="4">
        <v>-96.841780000000028</v>
      </c>
      <c r="C633" s="4">
        <f t="shared" si="27"/>
        <v>-24.210445000000007</v>
      </c>
      <c r="D633" s="4">
        <f t="shared" si="28"/>
        <v>-14.526267000000004</v>
      </c>
      <c r="E633" s="4">
        <f t="shared" si="29"/>
        <v>-19.368356000000006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BC59C-838D-4F7A-923E-E0A2404251AF}">
  <sheetPr codeName="Sheet11"/>
  <dimension ref="A1:A5"/>
  <sheetViews>
    <sheetView showGridLines="0" workbookViewId="0">
      <selection activeCell="A5" sqref="A5"/>
    </sheetView>
  </sheetViews>
  <sheetFormatPr defaultColWidth="73.1328125" defaultRowHeight="14.25" x14ac:dyDescent="0.45"/>
  <sheetData>
    <row r="1" spans="1:1" x14ac:dyDescent="0.45">
      <c r="A1" t="s">
        <v>1465</v>
      </c>
    </row>
    <row r="2" spans="1:1" x14ac:dyDescent="0.45">
      <c r="A2" t="s">
        <v>1466</v>
      </c>
    </row>
    <row r="3" spans="1:1" x14ac:dyDescent="0.45">
      <c r="A3" t="s">
        <v>1467</v>
      </c>
    </row>
    <row r="4" spans="1:1" x14ac:dyDescent="0.45">
      <c r="A4" t="s">
        <v>1468</v>
      </c>
    </row>
    <row r="5" spans="1:1" x14ac:dyDescent="0.45">
      <c r="A5" t="s">
        <v>1469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Brief</vt:lpstr>
      <vt:lpstr>Data</vt:lpstr>
      <vt:lpstr>staging table</vt:lpstr>
      <vt:lpstr>DASHBOARD</vt:lpstr>
      <vt:lpstr>LEAD TIME</vt:lpstr>
      <vt:lpstr>Sheet1</vt:lpstr>
      <vt:lpstr>SALESPERSON </vt:lpstr>
      <vt:lpstr>Sheet3</vt:lpstr>
      <vt:lpstr>Calculations</vt:lpstr>
      <vt:lpstr>ABC ANALYSIS</vt:lpstr>
      <vt:lpstr>CHANEL </vt:lpstr>
      <vt:lpstr>WHAT IF</vt:lpstr>
      <vt:lpstr>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pc</cp:lastModifiedBy>
  <dcterms:created xsi:type="dcterms:W3CDTF">2025-09-28T10:49:35Z</dcterms:created>
  <dcterms:modified xsi:type="dcterms:W3CDTF">2026-02-02T16:41:37Z</dcterms:modified>
</cp:coreProperties>
</file>