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HEDOS/input/phantom/"/>
    </mc:Choice>
  </mc:AlternateContent>
  <xr:revisionPtr revIDLastSave="0" documentId="13_ncr:1_{2C65C740-2B28-554D-936E-F06D250AA1DC}" xr6:coauthVersionLast="47" xr6:coauthVersionMax="47" xr10:uidLastSave="{00000000-0000-0000-0000-000000000000}"/>
  <bookViews>
    <workbookView xWindow="1080" yWindow="1440" windowWidth="40260" windowHeight="21800" tabRatio="500" activeTab="3" xr2:uid="{00000000-000D-0000-FFFF-FFFF00000000}"/>
  </bookViews>
  <sheets>
    <sheet name="male" sheetId="1" r:id="rId1"/>
    <sheet name="female" sheetId="3" r:id="rId2"/>
    <sheet name="male_new" sheetId="6" r:id="rId3"/>
    <sheet name="female_new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" i="6"/>
  <c r="AH4" i="6"/>
  <c r="AH5" i="6"/>
  <c r="AL5" i="6" s="1"/>
  <c r="AH6" i="6"/>
  <c r="AH7" i="6"/>
  <c r="AH8" i="6"/>
  <c r="AL8" i="6" s="1"/>
  <c r="AH9" i="6"/>
  <c r="AL9" i="6" s="1"/>
  <c r="AH10" i="6"/>
  <c r="AH11" i="6"/>
  <c r="AH12" i="6"/>
  <c r="AH13" i="6"/>
  <c r="AL13" i="6" s="1"/>
  <c r="AH14" i="6"/>
  <c r="AH15" i="6"/>
  <c r="AL15" i="6" s="1"/>
  <c r="AH16" i="6"/>
  <c r="AH17" i="6"/>
  <c r="AL17" i="6" s="1"/>
  <c r="AH18" i="6"/>
  <c r="AL18" i="6" s="1"/>
  <c r="AH19" i="6"/>
  <c r="AL19" i="6" s="1"/>
  <c r="AH20" i="6"/>
  <c r="AH21" i="6"/>
  <c r="AL21" i="6" s="1"/>
  <c r="AH22" i="6"/>
  <c r="AL22" i="6" s="1"/>
  <c r="AH23" i="6"/>
  <c r="AL23" i="6" s="1"/>
  <c r="AH24" i="6"/>
  <c r="AL24" i="6" s="1"/>
  <c r="AH25" i="6"/>
  <c r="AL25" i="6" s="1"/>
  <c r="AH26" i="6"/>
  <c r="AL26" i="6" s="1"/>
  <c r="AH27" i="6"/>
  <c r="AL27" i="6" s="1"/>
  <c r="AH28" i="6"/>
  <c r="AH29" i="6"/>
  <c r="AH30" i="6"/>
  <c r="AH31" i="6"/>
  <c r="AL31" i="6" s="1"/>
  <c r="AH32" i="6"/>
  <c r="AL32" i="6" s="1"/>
  <c r="AH33" i="6"/>
  <c r="AL33" i="6" s="1"/>
  <c r="B34" i="6"/>
  <c r="AL4" i="6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B34" i="5"/>
  <c r="AI34" i="6"/>
  <c r="AL20" i="6"/>
  <c r="AL29" i="6"/>
  <c r="AL28" i="6"/>
  <c r="AL30" i="6"/>
  <c r="AH3" i="5"/>
  <c r="AH4" i="5"/>
  <c r="AL4" i="5" s="1"/>
  <c r="AH5" i="5"/>
  <c r="AL5" i="5" s="1"/>
  <c r="AH6" i="5"/>
  <c r="AL6" i="5" s="1"/>
  <c r="AH7" i="5"/>
  <c r="AL7" i="5" s="1"/>
  <c r="AH8" i="5"/>
  <c r="AL8" i="5" s="1"/>
  <c r="AH9" i="5"/>
  <c r="AH10" i="5"/>
  <c r="AL10" i="5" s="1"/>
  <c r="AH11" i="5"/>
  <c r="AH12" i="5"/>
  <c r="AH13" i="5"/>
  <c r="AL13" i="5" s="1"/>
  <c r="AH14" i="5"/>
  <c r="AH15" i="5"/>
  <c r="AL15" i="5" s="1"/>
  <c r="AH16" i="5"/>
  <c r="AH17" i="5"/>
  <c r="AL17" i="5" s="1"/>
  <c r="AH18" i="5"/>
  <c r="AL18" i="5" s="1"/>
  <c r="AH19" i="5"/>
  <c r="AH20" i="5"/>
  <c r="AL20" i="5" s="1"/>
  <c r="AH21" i="5"/>
  <c r="AL21" i="5" s="1"/>
  <c r="AH22" i="5"/>
  <c r="AH23" i="5"/>
  <c r="AL23" i="5" s="1"/>
  <c r="AH24" i="5"/>
  <c r="AL24" i="5" s="1"/>
  <c r="AH25" i="5"/>
  <c r="AL25" i="5" s="1"/>
  <c r="AH26" i="5"/>
  <c r="AL26" i="5" s="1"/>
  <c r="AH27" i="5"/>
  <c r="AH28" i="5"/>
  <c r="AL28" i="5" s="1"/>
  <c r="AH29" i="5"/>
  <c r="AL29" i="5" s="1"/>
  <c r="AH30" i="5"/>
  <c r="AL30" i="5" s="1"/>
  <c r="AH31" i="5"/>
  <c r="AL31" i="5" s="1"/>
  <c r="AH32" i="5"/>
  <c r="AL32" i="5" s="1"/>
  <c r="AH33" i="5"/>
  <c r="AH2" i="5"/>
  <c r="AL2" i="5" s="1"/>
  <c r="AH2" i="3"/>
  <c r="AL9" i="5"/>
  <c r="AL33" i="5"/>
  <c r="AL27" i="5"/>
  <c r="AL12" i="5"/>
  <c r="AL11" i="5"/>
  <c r="AL3" i="5"/>
  <c r="AL16" i="5"/>
  <c r="AL14" i="5"/>
  <c r="AL22" i="5"/>
  <c r="AL19" i="5"/>
  <c r="AI34" i="5"/>
  <c r="AL16" i="6" l="1"/>
  <c r="AL14" i="6"/>
  <c r="AL6" i="6"/>
  <c r="AL12" i="6"/>
  <c r="AD2" i="3"/>
  <c r="AD3" i="3"/>
  <c r="AD4" i="3"/>
  <c r="AH4" i="3" s="1"/>
  <c r="AD6" i="3"/>
  <c r="AH6" i="3" s="1"/>
  <c r="AD7" i="3"/>
  <c r="AD8" i="3"/>
  <c r="AD9" i="3"/>
  <c r="AH9" i="3" s="1"/>
  <c r="AD10" i="3"/>
  <c r="AD11" i="3"/>
  <c r="AD12" i="3"/>
  <c r="AH12" i="3" s="1"/>
  <c r="AD13" i="3"/>
  <c r="AH13" i="3" s="1"/>
  <c r="AD14" i="3"/>
  <c r="AH14" i="3" s="1"/>
  <c r="AD19" i="3"/>
  <c r="AD20" i="3"/>
  <c r="AH20" i="3" s="1"/>
  <c r="AD21" i="3"/>
  <c r="AH21" i="3" s="1"/>
  <c r="AD22" i="3"/>
  <c r="AH22" i="3" s="1"/>
  <c r="AD23" i="3"/>
  <c r="AD24" i="3"/>
  <c r="AD25" i="3"/>
  <c r="AH25" i="3" s="1"/>
  <c r="AD26" i="3"/>
  <c r="AD27" i="3"/>
  <c r="AD28" i="3"/>
  <c r="AH28" i="3" s="1"/>
  <c r="AD29" i="3"/>
  <c r="AH29" i="3" s="1"/>
  <c r="AB30" i="3"/>
  <c r="AC30" i="3"/>
  <c r="AE30" i="3"/>
  <c r="AH3" i="3"/>
  <c r="AH7" i="3"/>
  <c r="AH8" i="3"/>
  <c r="AH10" i="3"/>
  <c r="AH11" i="3"/>
  <c r="AH19" i="3"/>
  <c r="AH23" i="3"/>
  <c r="AH24" i="3"/>
  <c r="AH26" i="3"/>
  <c r="AH27" i="3"/>
  <c r="AL7" i="6" l="1"/>
  <c r="AH2" i="6"/>
  <c r="AL2" i="6" s="1"/>
  <c r="E20" i="1"/>
  <c r="AL10" i="6" l="1"/>
  <c r="AL11" i="6"/>
  <c r="E15" i="3"/>
  <c r="AL3" i="6" l="1"/>
  <c r="T30" i="1"/>
  <c r="R15" i="1"/>
  <c r="Y30" i="3"/>
  <c r="Z30" i="3"/>
  <c r="AA30" i="3"/>
  <c r="V30" i="3"/>
  <c r="W30" i="3"/>
  <c r="S30" i="3"/>
  <c r="T30" i="3"/>
  <c r="U30" i="3"/>
  <c r="R15" i="3"/>
  <c r="AD15" i="3" s="1"/>
  <c r="AH15" i="3" s="1"/>
  <c r="Q5" i="3"/>
  <c r="O30" i="3"/>
  <c r="F30" i="3"/>
  <c r="G30" i="3"/>
  <c r="H30" i="3"/>
  <c r="I30" i="3"/>
  <c r="J30" i="3"/>
  <c r="K30" i="3"/>
  <c r="L30" i="3"/>
  <c r="M30" i="3"/>
  <c r="N30" i="3"/>
  <c r="B30" i="3"/>
  <c r="C30" i="3"/>
  <c r="D30" i="3"/>
  <c r="E30" i="3"/>
  <c r="AC30" i="1"/>
  <c r="AB30" i="1"/>
  <c r="AA30" i="1"/>
  <c r="Z30" i="1"/>
  <c r="Y30" i="1"/>
  <c r="W30" i="1"/>
  <c r="O30" i="1"/>
  <c r="AD29" i="1"/>
  <c r="AH29" i="1" s="1"/>
  <c r="AD28" i="1"/>
  <c r="AH28" i="1" s="1"/>
  <c r="AD27" i="1"/>
  <c r="AH27" i="1" s="1"/>
  <c r="AD26" i="1"/>
  <c r="AH26" i="1" s="1"/>
  <c r="AD25" i="1"/>
  <c r="AH25" i="1" s="1"/>
  <c r="W24" i="1"/>
  <c r="V24" i="1"/>
  <c r="V30" i="1" s="1"/>
  <c r="U24" i="1"/>
  <c r="U30" i="1" s="1"/>
  <c r="S24" i="1"/>
  <c r="S30" i="1" s="1"/>
  <c r="N24" i="1"/>
  <c r="N30" i="1" s="1"/>
  <c r="M24" i="1"/>
  <c r="M30" i="1" s="1"/>
  <c r="L24" i="1"/>
  <c r="L30" i="1" s="1"/>
  <c r="K24" i="1"/>
  <c r="K30" i="1" s="1"/>
  <c r="J24" i="1"/>
  <c r="J30" i="1" s="1"/>
  <c r="I24" i="1"/>
  <c r="I30" i="1" s="1"/>
  <c r="H24" i="1"/>
  <c r="H30" i="1" s="1"/>
  <c r="G24" i="1"/>
  <c r="G30" i="1" s="1"/>
  <c r="F24" i="1"/>
  <c r="F30" i="1" s="1"/>
  <c r="D24" i="1"/>
  <c r="D30" i="1" s="1"/>
  <c r="C24" i="1"/>
  <c r="C30" i="1" s="1"/>
  <c r="B24" i="1"/>
  <c r="B30" i="1" s="1"/>
  <c r="AD23" i="1"/>
  <c r="AH23" i="1" s="1"/>
  <c r="AD22" i="1"/>
  <c r="AH22" i="1" s="1"/>
  <c r="AD21" i="1"/>
  <c r="AH21" i="1" s="1"/>
  <c r="AD20" i="1"/>
  <c r="AH20" i="1" s="1"/>
  <c r="AD19" i="1"/>
  <c r="AH19" i="1" s="1"/>
  <c r="E15" i="1"/>
  <c r="AD15" i="1" s="1"/>
  <c r="AH15" i="1" s="1"/>
  <c r="AD14" i="1"/>
  <c r="AH14" i="1" s="1"/>
  <c r="AD13" i="1"/>
  <c r="AH13" i="1" s="1"/>
  <c r="AD12" i="1"/>
  <c r="AH12" i="1" s="1"/>
  <c r="AD11" i="1"/>
  <c r="AH11" i="1" s="1"/>
  <c r="AD10" i="1"/>
  <c r="AH10" i="1" s="1"/>
  <c r="AD9" i="1"/>
  <c r="AH9" i="1" s="1"/>
  <c r="AD8" i="1"/>
  <c r="AH8" i="1" s="1"/>
  <c r="AD7" i="1"/>
  <c r="AH7" i="1" s="1"/>
  <c r="AD6" i="1"/>
  <c r="AH6" i="1" s="1"/>
  <c r="AD4" i="1"/>
  <c r="AH4" i="1" s="1"/>
  <c r="AE30" i="1"/>
  <c r="AD3" i="1"/>
  <c r="AH3" i="1" s="1"/>
  <c r="AD2" i="1"/>
  <c r="AH2" i="1" s="1"/>
  <c r="P17" i="3" l="1"/>
  <c r="AD17" i="3" s="1"/>
  <c r="AH17" i="3" s="1"/>
  <c r="AD5" i="3"/>
  <c r="AH5" i="3" s="1"/>
  <c r="E30" i="1"/>
  <c r="Q5" i="1"/>
  <c r="P17" i="1" s="1"/>
  <c r="R16" i="3"/>
  <c r="AD16" i="3" s="1"/>
  <c r="AH16" i="3" s="1"/>
  <c r="P30" i="3"/>
  <c r="Q30" i="3"/>
  <c r="Q30" i="1" l="1"/>
  <c r="AD5" i="1"/>
  <c r="AH5" i="1" s="1"/>
  <c r="AD24" i="1"/>
  <c r="AH24" i="1" s="1"/>
  <c r="X18" i="3"/>
  <c r="AD18" i="3" s="1"/>
  <c r="AH18" i="3" s="1"/>
  <c r="R30" i="3"/>
  <c r="P30" i="1"/>
  <c r="R16" i="1"/>
  <c r="X18" i="1" s="1"/>
  <c r="AD17" i="1"/>
  <c r="AH17" i="1" s="1"/>
  <c r="X30" i="3" l="1"/>
  <c r="AD16" i="1"/>
  <c r="AH16" i="1" s="1"/>
  <c r="R30" i="1"/>
  <c r="X30" i="1" l="1"/>
  <c r="AD18" i="1"/>
  <c r="AH18" i="1" s="1"/>
</calcChain>
</file>

<file path=xl/sharedStrings.xml><?xml version="1.0" encoding="utf-8"?>
<sst xmlns="http://schemas.openxmlformats.org/spreadsheetml/2006/main" count="258" uniqueCount="39">
  <si>
    <t>brain</t>
  </si>
  <si>
    <t>thyroid</t>
  </si>
  <si>
    <t>lymph_nodes</t>
  </si>
  <si>
    <t>large_veins</t>
  </si>
  <si>
    <t>all_other</t>
  </si>
  <si>
    <t>fat</t>
  </si>
  <si>
    <t>skeletal_muscle</t>
  </si>
  <si>
    <t>adrenals</t>
  </si>
  <si>
    <t>skin</t>
  </si>
  <si>
    <t>red_marrow</t>
  </si>
  <si>
    <t>spongy_bone</t>
  </si>
  <si>
    <t>compact_bone</t>
  </si>
  <si>
    <t>other_skeleton</t>
  </si>
  <si>
    <t>bronchial</t>
  </si>
  <si>
    <t>right_heart</t>
  </si>
  <si>
    <t>left_heart</t>
  </si>
  <si>
    <t>coronary</t>
  </si>
  <si>
    <t>liver</t>
  </si>
  <si>
    <t>kidneys</t>
  </si>
  <si>
    <t>bladder</t>
  </si>
  <si>
    <t>gonads</t>
  </si>
  <si>
    <t>aorta_large_arteries</t>
  </si>
  <si>
    <t>pancreas</t>
  </si>
  <si>
    <t>spleen</t>
  </si>
  <si>
    <t>stomach_oesophagus</t>
  </si>
  <si>
    <t>small_intestine</t>
  </si>
  <si>
    <t>large_intestine</t>
  </si>
  <si>
    <t>flow_sum</t>
  </si>
  <si>
    <t>volume</t>
  </si>
  <si>
    <t>sum</t>
  </si>
  <si>
    <t>lung</t>
  </si>
  <si>
    <t>MTT estimate</t>
  </si>
  <si>
    <t>superior_vena_cava</t>
  </si>
  <si>
    <t>inferior_vena_cava</t>
  </si>
  <si>
    <t>aorta</t>
  </si>
  <si>
    <t>large_arteries</t>
  </si>
  <si>
    <t>pulmonary_artery</t>
  </si>
  <si>
    <t xml:space="preserve">aorta </t>
  </si>
  <si>
    <t>The new version is an extension of the old where aorta_large_arteries is split up in aorta, pulmonary artery and large arteries and the inferior and superior vena cava are split off from large_veins.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</si>
</sst>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zoomScale="87" zoomScaleNormal="100" workbookViewId="0">
      <pane xSplit="1" topLeftCell="B1" activePane="topRight" state="frozen"/>
      <selection pane="topRight" activeCell="P1" sqref="P1:P1048576"/>
    </sheetView>
  </sheetViews>
  <sheetFormatPr baseColWidth="10" defaultColWidth="8.5" defaultRowHeight="15" x14ac:dyDescent="0.2"/>
  <cols>
    <col min="1" max="1" width="22.6640625" customWidth="1"/>
    <col min="2" max="2" width="5.6640625" customWidth="1"/>
    <col min="3" max="3" width="7.5" customWidth="1"/>
    <col min="4" max="4" width="13.33203125" customWidth="1"/>
    <col min="5" max="5" width="11.33203125" customWidth="1"/>
    <col min="7" max="7" width="3.5" customWidth="1"/>
    <col min="8" max="8" width="15.5" customWidth="1"/>
    <col min="11" max="11" width="12" customWidth="1"/>
    <col min="12" max="12" width="13" customWidth="1"/>
    <col min="13" max="13" width="14.33203125" customWidth="1"/>
    <col min="14" max="14" width="14.83203125" customWidth="1"/>
    <col min="16" max="16" width="9.5" customWidth="1"/>
    <col min="17" max="17" width="11" customWidth="1"/>
    <col min="18" max="18" width="10" customWidth="1"/>
    <col min="19" max="19" width="8.83203125" customWidth="1"/>
    <col min="24" max="24" width="19.33203125" customWidth="1"/>
    <col min="27" max="27" width="20.5" customWidth="1"/>
    <col min="28" max="28" width="15" customWidth="1"/>
    <col min="29" max="29" width="14.6640625" customWidth="1"/>
  </cols>
  <sheetData>
    <row r="1" spans="1:34" x14ac:dyDescent="0.2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H1" t="s">
        <v>31</v>
      </c>
    </row>
    <row r="2" spans="1:34" x14ac:dyDescent="0.2">
      <c r="A2" t="s">
        <v>0</v>
      </c>
      <c r="E2">
        <v>12</v>
      </c>
      <c r="AD2">
        <f t="shared" ref="AD2:AD29" si="0">SUM(B2:AC2)</f>
        <v>12</v>
      </c>
      <c r="AE2">
        <v>1.2</v>
      </c>
      <c r="AH2">
        <f>AE2 * 5.3 / (AD2 * (6.5/60))</f>
        <v>4.8923076923076918</v>
      </c>
    </row>
    <row r="3" spans="1:34" x14ac:dyDescent="0.2">
      <c r="A3" t="s">
        <v>1</v>
      </c>
      <c r="E3">
        <v>1.5</v>
      </c>
      <c r="AD3">
        <f t="shared" si="0"/>
        <v>1.5</v>
      </c>
      <c r="AE3">
        <v>0.06</v>
      </c>
      <c r="AH3">
        <f t="shared" ref="AH3:AH29" si="1">AE3 * 5.3 / (AD3 * (6.5/60))</f>
        <v>1.956923076923077</v>
      </c>
    </row>
    <row r="4" spans="1:34" x14ac:dyDescent="0.2">
      <c r="A4" t="s">
        <v>2</v>
      </c>
      <c r="E4">
        <v>1.7</v>
      </c>
      <c r="AD4">
        <f t="shared" si="0"/>
        <v>1.7</v>
      </c>
      <c r="AE4">
        <v>0.2</v>
      </c>
      <c r="AH4">
        <f t="shared" si="1"/>
        <v>5.755656108597285</v>
      </c>
    </row>
    <row r="5" spans="1:34" x14ac:dyDescent="0.2">
      <c r="A5" t="s">
        <v>3</v>
      </c>
      <c r="Q5">
        <f>SUM(E2:E4) + SUM(E6:E14) +E15 +E20+SUM(E21:E23)</f>
        <v>93.5</v>
      </c>
      <c r="AD5">
        <f t="shared" si="0"/>
        <v>93.5</v>
      </c>
      <c r="AE5">
        <v>18</v>
      </c>
      <c r="AH5">
        <f t="shared" si="1"/>
        <v>9.4183463595228289</v>
      </c>
    </row>
    <row r="6" spans="1:34" x14ac:dyDescent="0.2">
      <c r="A6" t="s">
        <v>4</v>
      </c>
      <c r="E6">
        <v>1.39</v>
      </c>
      <c r="AD6">
        <f t="shared" si="0"/>
        <v>1.39</v>
      </c>
      <c r="AE6">
        <v>1.92</v>
      </c>
      <c r="AH6">
        <f t="shared" si="1"/>
        <v>67.577199778638629</v>
      </c>
    </row>
    <row r="7" spans="1:34" x14ac:dyDescent="0.2">
      <c r="A7" t="s">
        <v>5</v>
      </c>
      <c r="E7">
        <v>5</v>
      </c>
      <c r="AD7">
        <f t="shared" si="0"/>
        <v>5</v>
      </c>
      <c r="AE7">
        <v>5</v>
      </c>
      <c r="AH7">
        <f t="shared" si="1"/>
        <v>48.92307692307692</v>
      </c>
    </row>
    <row r="8" spans="1:34" x14ac:dyDescent="0.2">
      <c r="A8" t="s">
        <v>6</v>
      </c>
      <c r="E8">
        <v>17</v>
      </c>
      <c r="AD8">
        <f t="shared" si="0"/>
        <v>17</v>
      </c>
      <c r="AE8">
        <v>14</v>
      </c>
      <c r="AH8">
        <f t="shared" si="1"/>
        <v>40.289592760180994</v>
      </c>
    </row>
    <row r="9" spans="1:34" x14ac:dyDescent="0.2">
      <c r="A9" t="s">
        <v>7</v>
      </c>
      <c r="E9">
        <v>0.3</v>
      </c>
      <c r="AD9">
        <f t="shared" si="0"/>
        <v>0.3</v>
      </c>
      <c r="AE9">
        <v>0.06</v>
      </c>
      <c r="AH9">
        <f t="shared" si="1"/>
        <v>9.7846153846153836</v>
      </c>
    </row>
    <row r="10" spans="1:34" x14ac:dyDescent="0.2">
      <c r="A10" t="s">
        <v>8</v>
      </c>
      <c r="E10">
        <v>5</v>
      </c>
      <c r="AD10">
        <f t="shared" si="0"/>
        <v>5</v>
      </c>
      <c r="AE10">
        <v>3</v>
      </c>
      <c r="AH10">
        <f t="shared" si="1"/>
        <v>29.353846153846145</v>
      </c>
    </row>
    <row r="11" spans="1:34" x14ac:dyDescent="0.2">
      <c r="A11" t="s">
        <v>9</v>
      </c>
      <c r="E11">
        <v>3</v>
      </c>
      <c r="AD11">
        <f t="shared" si="0"/>
        <v>3</v>
      </c>
      <c r="AE11">
        <v>4</v>
      </c>
      <c r="AH11">
        <f t="shared" si="1"/>
        <v>65.230769230769226</v>
      </c>
    </row>
    <row r="12" spans="1:34" x14ac:dyDescent="0.2">
      <c r="A12" t="s">
        <v>10</v>
      </c>
      <c r="E12">
        <v>0.9</v>
      </c>
      <c r="AD12">
        <f t="shared" si="0"/>
        <v>0.9</v>
      </c>
      <c r="AE12">
        <v>1.2</v>
      </c>
      <c r="AH12">
        <f t="shared" si="1"/>
        <v>65.230769230769226</v>
      </c>
    </row>
    <row r="13" spans="1:34" x14ac:dyDescent="0.2">
      <c r="A13" t="s">
        <v>11</v>
      </c>
      <c r="E13">
        <v>0.6</v>
      </c>
      <c r="AD13">
        <f t="shared" si="0"/>
        <v>0.6</v>
      </c>
      <c r="AE13">
        <v>0.8</v>
      </c>
      <c r="AH13">
        <f t="shared" si="1"/>
        <v>65.230769230769226</v>
      </c>
    </row>
    <row r="14" spans="1:34" x14ac:dyDescent="0.2">
      <c r="A14" t="s">
        <v>12</v>
      </c>
      <c r="E14">
        <v>0.5</v>
      </c>
      <c r="AD14">
        <f t="shared" si="0"/>
        <v>0.5</v>
      </c>
      <c r="AE14">
        <v>1</v>
      </c>
      <c r="AH14">
        <f t="shared" si="1"/>
        <v>97.84615384615384</v>
      </c>
    </row>
    <row r="15" spans="1:34" x14ac:dyDescent="0.2">
      <c r="A15" t="s">
        <v>13</v>
      </c>
      <c r="E15">
        <f>O24*B33</f>
        <v>0</v>
      </c>
      <c r="R15">
        <f>O24*(1-B33)</f>
        <v>2.5</v>
      </c>
      <c r="AD15">
        <f t="shared" si="0"/>
        <v>2.5</v>
      </c>
      <c r="AE15">
        <v>2</v>
      </c>
      <c r="AH15">
        <f t="shared" si="1"/>
        <v>39.138461538461534</v>
      </c>
    </row>
    <row r="16" spans="1:34" x14ac:dyDescent="0.2">
      <c r="A16" t="s">
        <v>30</v>
      </c>
      <c r="R16">
        <f>P17</f>
        <v>97.5</v>
      </c>
      <c r="AD16">
        <f t="shared" si="0"/>
        <v>97.5</v>
      </c>
      <c r="AE16">
        <v>10.5</v>
      </c>
      <c r="AH16">
        <f t="shared" si="1"/>
        <v>5.2686390532544376</v>
      </c>
    </row>
    <row r="17" spans="1:34" x14ac:dyDescent="0.2">
      <c r="A17" t="s">
        <v>14</v>
      </c>
      <c r="P17">
        <f>Q5+S24</f>
        <v>97.5</v>
      </c>
      <c r="AD17">
        <f t="shared" si="0"/>
        <v>97.5</v>
      </c>
      <c r="AE17">
        <v>4.5</v>
      </c>
      <c r="AH17">
        <f t="shared" si="1"/>
        <v>2.257988165680473</v>
      </c>
    </row>
    <row r="18" spans="1:34" x14ac:dyDescent="0.2">
      <c r="A18" t="s">
        <v>15</v>
      </c>
      <c r="X18">
        <f>R16+R15</f>
        <v>100</v>
      </c>
      <c r="AD18">
        <f t="shared" si="0"/>
        <v>100</v>
      </c>
      <c r="AE18">
        <v>4.5</v>
      </c>
      <c r="AH18">
        <f t="shared" si="1"/>
        <v>2.201538461538461</v>
      </c>
    </row>
    <row r="19" spans="1:34" x14ac:dyDescent="0.2">
      <c r="A19" t="s">
        <v>16</v>
      </c>
      <c r="Q19">
        <v>4</v>
      </c>
      <c r="AD19">
        <f t="shared" si="0"/>
        <v>4</v>
      </c>
      <c r="AE19">
        <v>1</v>
      </c>
      <c r="AH19">
        <f t="shared" si="1"/>
        <v>12.23076923076923</v>
      </c>
    </row>
    <row r="20" spans="1:34" x14ac:dyDescent="0.2">
      <c r="A20" t="s">
        <v>17</v>
      </c>
      <c r="E20">
        <f>SUM(T25:T29) + T24</f>
        <v>25.5</v>
      </c>
      <c r="AD20">
        <f t="shared" si="0"/>
        <v>25.5</v>
      </c>
      <c r="AE20">
        <v>10</v>
      </c>
      <c r="AH20">
        <f t="shared" si="1"/>
        <v>19.18552036199095</v>
      </c>
    </row>
    <row r="21" spans="1:34" x14ac:dyDescent="0.2">
      <c r="A21" t="s">
        <v>18</v>
      </c>
      <c r="E21">
        <v>19</v>
      </c>
      <c r="AD21">
        <f t="shared" si="0"/>
        <v>19</v>
      </c>
      <c r="AE21">
        <v>2</v>
      </c>
      <c r="AH21">
        <f t="shared" si="1"/>
        <v>5.1497975708502013</v>
      </c>
    </row>
    <row r="22" spans="1:34" x14ac:dyDescent="0.2">
      <c r="A22" t="s">
        <v>19</v>
      </c>
      <c r="E22">
        <v>0.06</v>
      </c>
      <c r="AD22">
        <f t="shared" si="0"/>
        <v>0.06</v>
      </c>
      <c r="AE22">
        <v>0.02</v>
      </c>
      <c r="AH22">
        <f t="shared" si="1"/>
        <v>16.307692307692307</v>
      </c>
    </row>
    <row r="23" spans="1:34" x14ac:dyDescent="0.2">
      <c r="A23" t="s">
        <v>20</v>
      </c>
      <c r="E23">
        <v>0.05</v>
      </c>
      <c r="AD23">
        <f t="shared" si="0"/>
        <v>0.05</v>
      </c>
      <c r="AE23">
        <v>0.04</v>
      </c>
      <c r="AH23">
        <f t="shared" si="1"/>
        <v>39.138461538461534</v>
      </c>
    </row>
    <row r="24" spans="1:34" x14ac:dyDescent="0.2">
      <c r="A24" t="s">
        <v>21</v>
      </c>
      <c r="B24">
        <f>E2</f>
        <v>12</v>
      </c>
      <c r="C24">
        <f>E3</f>
        <v>1.5</v>
      </c>
      <c r="D24">
        <f>E4</f>
        <v>1.7</v>
      </c>
      <c r="F24">
        <f>E6</f>
        <v>1.39</v>
      </c>
      <c r="G24">
        <f>E7</f>
        <v>5</v>
      </c>
      <c r="H24">
        <f>E8</f>
        <v>17</v>
      </c>
      <c r="I24">
        <f>E9</f>
        <v>0.3</v>
      </c>
      <c r="J24">
        <f>E10</f>
        <v>5</v>
      </c>
      <c r="K24">
        <f>E11</f>
        <v>3</v>
      </c>
      <c r="L24">
        <f>E12</f>
        <v>0.9</v>
      </c>
      <c r="M24">
        <f>E13</f>
        <v>0.6</v>
      </c>
      <c r="N24">
        <f>E14</f>
        <v>0.5</v>
      </c>
      <c r="O24">
        <v>2.5</v>
      </c>
      <c r="S24">
        <f>Q19</f>
        <v>4</v>
      </c>
      <c r="T24">
        <v>6.5</v>
      </c>
      <c r="U24">
        <f>E21</f>
        <v>19</v>
      </c>
      <c r="V24">
        <f>E22</f>
        <v>0.06</v>
      </c>
      <c r="W24">
        <f>E23</f>
        <v>0.05</v>
      </c>
      <c r="Y24">
        <v>1</v>
      </c>
      <c r="Z24">
        <v>3</v>
      </c>
      <c r="AA24">
        <v>1</v>
      </c>
      <c r="AB24">
        <v>10</v>
      </c>
      <c r="AC24">
        <v>4</v>
      </c>
      <c r="AD24">
        <f t="shared" si="0"/>
        <v>100</v>
      </c>
      <c r="AE24">
        <v>6</v>
      </c>
      <c r="AH24">
        <f t="shared" si="1"/>
        <v>2.9353846153846148</v>
      </c>
    </row>
    <row r="25" spans="1:34" x14ac:dyDescent="0.2">
      <c r="A25" t="s">
        <v>22</v>
      </c>
      <c r="T25">
        <v>1</v>
      </c>
      <c r="AD25">
        <f t="shared" si="0"/>
        <v>1</v>
      </c>
      <c r="AE25">
        <v>0.6</v>
      </c>
      <c r="AH25">
        <f t="shared" si="1"/>
        <v>29.353846153846149</v>
      </c>
    </row>
    <row r="26" spans="1:34" x14ac:dyDescent="0.2">
      <c r="A26" t="s">
        <v>23</v>
      </c>
      <c r="T26">
        <v>3</v>
      </c>
      <c r="AD26">
        <f t="shared" si="0"/>
        <v>3</v>
      </c>
      <c r="AE26">
        <v>1.4</v>
      </c>
      <c r="AH26">
        <f t="shared" si="1"/>
        <v>22.830769230769228</v>
      </c>
    </row>
    <row r="27" spans="1:34" x14ac:dyDescent="0.2">
      <c r="A27" t="s">
        <v>24</v>
      </c>
      <c r="T27">
        <v>1</v>
      </c>
      <c r="AD27">
        <f t="shared" si="0"/>
        <v>1</v>
      </c>
      <c r="AE27">
        <v>1</v>
      </c>
      <c r="AH27">
        <f t="shared" si="1"/>
        <v>48.92307692307692</v>
      </c>
    </row>
    <row r="28" spans="1:34" x14ac:dyDescent="0.2">
      <c r="A28" t="s">
        <v>25</v>
      </c>
      <c r="T28">
        <v>10</v>
      </c>
      <c r="AD28">
        <f t="shared" si="0"/>
        <v>10</v>
      </c>
      <c r="AE28">
        <v>3.8</v>
      </c>
      <c r="AH28">
        <f t="shared" si="1"/>
        <v>18.590769230769226</v>
      </c>
    </row>
    <row r="29" spans="1:34" x14ac:dyDescent="0.2">
      <c r="A29" t="s">
        <v>26</v>
      </c>
      <c r="T29">
        <v>4</v>
      </c>
      <c r="AD29">
        <f t="shared" si="0"/>
        <v>4</v>
      </c>
      <c r="AE29">
        <v>2.2000000000000002</v>
      </c>
      <c r="AH29">
        <f t="shared" si="1"/>
        <v>26.907692307692308</v>
      </c>
    </row>
    <row r="30" spans="1:34" x14ac:dyDescent="0.2">
      <c r="A30" t="s">
        <v>29</v>
      </c>
      <c r="B30">
        <f>SUM(B2:B29)</f>
        <v>12</v>
      </c>
      <c r="C30">
        <f t="shared" ref="C30:AC30" si="2">SUM(C2:C29)</f>
        <v>1.5</v>
      </c>
      <c r="D30">
        <f t="shared" si="2"/>
        <v>1.7</v>
      </c>
      <c r="E30">
        <f>SUM(E2:E29)</f>
        <v>93.5</v>
      </c>
      <c r="F30">
        <f t="shared" si="2"/>
        <v>1.39</v>
      </c>
      <c r="G30">
        <f t="shared" si="2"/>
        <v>5</v>
      </c>
      <c r="H30">
        <f t="shared" si="2"/>
        <v>17</v>
      </c>
      <c r="I30">
        <f t="shared" si="2"/>
        <v>0.3</v>
      </c>
      <c r="J30">
        <f t="shared" si="2"/>
        <v>5</v>
      </c>
      <c r="K30">
        <f t="shared" si="2"/>
        <v>3</v>
      </c>
      <c r="L30">
        <f t="shared" si="2"/>
        <v>0.9</v>
      </c>
      <c r="M30">
        <f t="shared" si="2"/>
        <v>0.6</v>
      </c>
      <c r="N30">
        <f t="shared" si="2"/>
        <v>0.5</v>
      </c>
      <c r="O30">
        <f t="shared" si="2"/>
        <v>2.5</v>
      </c>
      <c r="P30">
        <f t="shared" si="2"/>
        <v>97.5</v>
      </c>
      <c r="Q30">
        <f t="shared" si="2"/>
        <v>97.5</v>
      </c>
      <c r="R30">
        <f t="shared" si="2"/>
        <v>100</v>
      </c>
      <c r="S30">
        <f t="shared" si="2"/>
        <v>4</v>
      </c>
      <c r="T30">
        <f>SUM(T2:T29)</f>
        <v>25.5</v>
      </c>
      <c r="U30">
        <f t="shared" si="2"/>
        <v>19</v>
      </c>
      <c r="V30">
        <f t="shared" si="2"/>
        <v>0.06</v>
      </c>
      <c r="W30">
        <f t="shared" si="2"/>
        <v>0.05</v>
      </c>
      <c r="X30">
        <f t="shared" si="2"/>
        <v>100</v>
      </c>
      <c r="Y30">
        <f t="shared" si="2"/>
        <v>1</v>
      </c>
      <c r="Z30">
        <f t="shared" si="2"/>
        <v>3</v>
      </c>
      <c r="AA30">
        <f t="shared" si="2"/>
        <v>1</v>
      </c>
      <c r="AB30">
        <f t="shared" si="2"/>
        <v>10</v>
      </c>
      <c r="AC30">
        <f t="shared" si="2"/>
        <v>4</v>
      </c>
      <c r="AE30">
        <f>SUM(AE2:AE29)</f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39A8-5F89-2049-B5B5-657BB4C7A594}">
  <dimension ref="A1:AH30"/>
  <sheetViews>
    <sheetView zoomScaleNormal="60" workbookViewId="0">
      <pane xSplit="1" topLeftCell="B1" activePane="topRight" state="frozen"/>
      <selection pane="topRight" activeCell="A5" sqref="A5:XFD5"/>
    </sheetView>
  </sheetViews>
  <sheetFormatPr baseColWidth="10" defaultRowHeight="15" x14ac:dyDescent="0.2"/>
  <cols>
    <col min="1" max="1" width="22.6640625" customWidth="1"/>
    <col min="24" max="24" width="16.33203125" bestFit="1" customWidth="1"/>
  </cols>
  <sheetData>
    <row r="1" spans="1:34" x14ac:dyDescent="0.2">
      <c r="A1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H1" t="s">
        <v>31</v>
      </c>
    </row>
    <row r="2" spans="1:34" x14ac:dyDescent="0.2">
      <c r="A2" t="s">
        <v>0</v>
      </c>
      <c r="E2">
        <v>12</v>
      </c>
      <c r="AD2">
        <f t="shared" ref="AD2:AD29" si="0">SUM(B2:AC2)</f>
        <v>12</v>
      </c>
      <c r="AE2">
        <v>1.2</v>
      </c>
      <c r="AH2">
        <f>AE2 * 3.9 / (AD2 * (5.9/60))</f>
        <v>3.9661016949152534</v>
      </c>
    </row>
    <row r="3" spans="1:34" x14ac:dyDescent="0.2">
      <c r="A3" t="s">
        <v>1</v>
      </c>
      <c r="E3">
        <v>1.5</v>
      </c>
      <c r="AD3">
        <f t="shared" si="0"/>
        <v>1.5</v>
      </c>
      <c r="AE3">
        <v>0.06</v>
      </c>
      <c r="AH3">
        <f t="shared" ref="AH3:AH29" si="1">AE3 * 3.9 / (AD3 * (5.9/60))</f>
        <v>1.5864406779661013</v>
      </c>
    </row>
    <row r="4" spans="1:34" x14ac:dyDescent="0.2">
      <c r="A4" t="s">
        <v>2</v>
      </c>
      <c r="E4">
        <v>1.7</v>
      </c>
      <c r="AD4">
        <f t="shared" si="0"/>
        <v>1.7</v>
      </c>
      <c r="AE4">
        <v>0.2</v>
      </c>
      <c r="AH4">
        <f t="shared" si="1"/>
        <v>4.6660019940179458</v>
      </c>
    </row>
    <row r="5" spans="1:34" x14ac:dyDescent="0.2">
      <c r="A5" t="s">
        <v>3</v>
      </c>
      <c r="Q5">
        <f>SUM(E2:E4) + SUM(E6:E14) +E15 +E20+SUM(E21:E23)</f>
        <v>92.5</v>
      </c>
      <c r="AD5">
        <f t="shared" si="0"/>
        <v>92.5</v>
      </c>
      <c r="AE5">
        <v>18</v>
      </c>
      <c r="AH5">
        <f t="shared" si="1"/>
        <v>7.7178195144296824</v>
      </c>
    </row>
    <row r="6" spans="1:34" x14ac:dyDescent="0.2">
      <c r="A6" t="s">
        <v>4</v>
      </c>
      <c r="E6">
        <v>1.92</v>
      </c>
      <c r="AD6">
        <f t="shared" si="0"/>
        <v>1.92</v>
      </c>
      <c r="AE6">
        <v>1.92</v>
      </c>
      <c r="AH6">
        <f t="shared" si="1"/>
        <v>39.661016949152533</v>
      </c>
    </row>
    <row r="7" spans="1:34" x14ac:dyDescent="0.2">
      <c r="A7" t="s">
        <v>5</v>
      </c>
      <c r="E7">
        <v>8.5</v>
      </c>
      <c r="AD7">
        <f t="shared" si="0"/>
        <v>8.5</v>
      </c>
      <c r="AE7">
        <v>8.5</v>
      </c>
      <c r="AH7">
        <f t="shared" si="1"/>
        <v>39.66101694915254</v>
      </c>
    </row>
    <row r="8" spans="1:34" x14ac:dyDescent="0.2">
      <c r="A8" t="s">
        <v>6</v>
      </c>
      <c r="E8">
        <v>12</v>
      </c>
      <c r="AD8">
        <f t="shared" si="0"/>
        <v>12</v>
      </c>
      <c r="AE8">
        <v>10.5</v>
      </c>
      <c r="AH8">
        <f t="shared" si="1"/>
        <v>34.703389830508463</v>
      </c>
    </row>
    <row r="9" spans="1:34" x14ac:dyDescent="0.2">
      <c r="A9" t="s">
        <v>7</v>
      </c>
      <c r="E9">
        <v>0.3</v>
      </c>
      <c r="AD9">
        <f t="shared" si="0"/>
        <v>0.3</v>
      </c>
      <c r="AE9">
        <v>0.06</v>
      </c>
      <c r="AH9">
        <f t="shared" si="1"/>
        <v>7.9322033898305078</v>
      </c>
    </row>
    <row r="10" spans="1:34" x14ac:dyDescent="0.2">
      <c r="A10" t="s">
        <v>8</v>
      </c>
      <c r="E10">
        <v>5</v>
      </c>
      <c r="AD10">
        <f t="shared" si="0"/>
        <v>5</v>
      </c>
      <c r="AE10">
        <v>3</v>
      </c>
      <c r="AH10">
        <f t="shared" si="1"/>
        <v>23.796610169491522</v>
      </c>
    </row>
    <row r="11" spans="1:34" x14ac:dyDescent="0.2">
      <c r="A11" t="s">
        <v>9</v>
      </c>
      <c r="E11">
        <v>3</v>
      </c>
      <c r="AD11">
        <f t="shared" si="0"/>
        <v>3</v>
      </c>
      <c r="AE11">
        <v>4</v>
      </c>
      <c r="AH11">
        <f t="shared" si="1"/>
        <v>52.881355932203384</v>
      </c>
    </row>
    <row r="12" spans="1:34" x14ac:dyDescent="0.2">
      <c r="A12" t="s">
        <v>10</v>
      </c>
      <c r="E12">
        <v>0.9</v>
      </c>
      <c r="AD12">
        <f t="shared" si="0"/>
        <v>0.9</v>
      </c>
      <c r="AE12">
        <v>1.2</v>
      </c>
      <c r="AH12">
        <f t="shared" si="1"/>
        <v>52.881355932203384</v>
      </c>
    </row>
    <row r="13" spans="1:34" x14ac:dyDescent="0.2">
      <c r="A13" t="s">
        <v>11</v>
      </c>
      <c r="E13">
        <v>0.6</v>
      </c>
      <c r="AD13">
        <f t="shared" si="0"/>
        <v>0.6</v>
      </c>
      <c r="AE13">
        <v>0.8</v>
      </c>
      <c r="AH13">
        <f t="shared" si="1"/>
        <v>52.881355932203391</v>
      </c>
    </row>
    <row r="14" spans="1:34" x14ac:dyDescent="0.2">
      <c r="A14" t="s">
        <v>12</v>
      </c>
      <c r="E14">
        <v>0.5</v>
      </c>
      <c r="AD14">
        <f t="shared" si="0"/>
        <v>0.5</v>
      </c>
      <c r="AE14">
        <v>1</v>
      </c>
      <c r="AH14">
        <f t="shared" si="1"/>
        <v>79.322033898305079</v>
      </c>
    </row>
    <row r="15" spans="1:34" x14ac:dyDescent="0.2">
      <c r="A15" t="s">
        <v>13</v>
      </c>
      <c r="E15">
        <f>O24*B33</f>
        <v>0</v>
      </c>
      <c r="R15">
        <f>O24*(1-B33)</f>
        <v>2.5</v>
      </c>
      <c r="AD15">
        <f t="shared" si="0"/>
        <v>2.5</v>
      </c>
      <c r="AE15">
        <v>2</v>
      </c>
      <c r="AH15">
        <f t="shared" si="1"/>
        <v>31.728813559322031</v>
      </c>
    </row>
    <row r="16" spans="1:34" x14ac:dyDescent="0.2">
      <c r="A16" t="s">
        <v>30</v>
      </c>
      <c r="R16">
        <f>P17</f>
        <v>97.5</v>
      </c>
      <c r="AD16">
        <f t="shared" si="0"/>
        <v>97.5</v>
      </c>
      <c r="AE16">
        <v>10.5</v>
      </c>
      <c r="AH16">
        <f t="shared" si="1"/>
        <v>4.2711864406779654</v>
      </c>
    </row>
    <row r="17" spans="1:34" x14ac:dyDescent="0.2">
      <c r="A17" t="s">
        <v>14</v>
      </c>
      <c r="P17">
        <f>Q5+S24</f>
        <v>97.5</v>
      </c>
      <c r="AD17">
        <f t="shared" si="0"/>
        <v>97.5</v>
      </c>
      <c r="AE17">
        <v>4.5</v>
      </c>
      <c r="AH17">
        <f t="shared" si="1"/>
        <v>1.8305084745762712</v>
      </c>
    </row>
    <row r="18" spans="1:34" x14ac:dyDescent="0.2">
      <c r="A18" t="s">
        <v>15</v>
      </c>
      <c r="X18">
        <f>R16+R15</f>
        <v>100</v>
      </c>
      <c r="AD18">
        <f t="shared" si="0"/>
        <v>100</v>
      </c>
      <c r="AE18">
        <v>4.5</v>
      </c>
      <c r="AH18">
        <f t="shared" si="1"/>
        <v>1.7847457627118644</v>
      </c>
    </row>
    <row r="19" spans="1:34" x14ac:dyDescent="0.2">
      <c r="A19" t="s">
        <v>16</v>
      </c>
      <c r="Q19">
        <v>5</v>
      </c>
      <c r="AD19">
        <f t="shared" si="0"/>
        <v>5</v>
      </c>
      <c r="AE19">
        <v>1</v>
      </c>
      <c r="AH19">
        <f t="shared" si="1"/>
        <v>7.9322033898305078</v>
      </c>
    </row>
    <row r="20" spans="1:34" x14ac:dyDescent="0.2">
      <c r="A20" t="s">
        <v>17</v>
      </c>
      <c r="E20">
        <v>27.5</v>
      </c>
      <c r="AD20">
        <f t="shared" si="0"/>
        <v>27.5</v>
      </c>
      <c r="AE20">
        <v>10</v>
      </c>
      <c r="AH20">
        <f t="shared" si="1"/>
        <v>14.422187981510014</v>
      </c>
    </row>
    <row r="21" spans="1:34" x14ac:dyDescent="0.2">
      <c r="A21" t="s">
        <v>18</v>
      </c>
      <c r="E21">
        <v>17</v>
      </c>
      <c r="AD21">
        <f t="shared" si="0"/>
        <v>17</v>
      </c>
      <c r="AE21">
        <v>2</v>
      </c>
      <c r="AH21">
        <f t="shared" si="1"/>
        <v>4.6660019940179458</v>
      </c>
    </row>
    <row r="22" spans="1:34" x14ac:dyDescent="0.2">
      <c r="A22" t="s">
        <v>19</v>
      </c>
      <c r="E22">
        <v>0.06</v>
      </c>
      <c r="AD22">
        <f t="shared" si="0"/>
        <v>0.06</v>
      </c>
      <c r="AE22">
        <v>0.02</v>
      </c>
      <c r="AH22">
        <f t="shared" si="1"/>
        <v>13.220338983050846</v>
      </c>
    </row>
    <row r="23" spans="1:34" x14ac:dyDescent="0.2">
      <c r="A23" t="s">
        <v>20</v>
      </c>
      <c r="E23">
        <v>0.02</v>
      </c>
      <c r="AD23">
        <f t="shared" si="0"/>
        <v>0.02</v>
      </c>
      <c r="AE23">
        <v>0.02</v>
      </c>
      <c r="AH23">
        <f t="shared" si="1"/>
        <v>39.66101694915254</v>
      </c>
    </row>
    <row r="24" spans="1:34" x14ac:dyDescent="0.2">
      <c r="A24" t="s">
        <v>21</v>
      </c>
      <c r="B24">
        <v>12</v>
      </c>
      <c r="C24">
        <v>1.5</v>
      </c>
      <c r="D24">
        <v>1.7</v>
      </c>
      <c r="F24">
        <v>1.92</v>
      </c>
      <c r="G24">
        <v>8.5</v>
      </c>
      <c r="H24">
        <v>12</v>
      </c>
      <c r="I24">
        <v>0.3</v>
      </c>
      <c r="J24">
        <v>5</v>
      </c>
      <c r="K24">
        <v>3</v>
      </c>
      <c r="L24">
        <v>0.9</v>
      </c>
      <c r="M24">
        <v>0.6</v>
      </c>
      <c r="N24">
        <v>0.5</v>
      </c>
      <c r="O24">
        <v>2.5</v>
      </c>
      <c r="S24">
        <v>5</v>
      </c>
      <c r="T24">
        <v>6.5</v>
      </c>
      <c r="U24">
        <v>17</v>
      </c>
      <c r="V24">
        <v>0.06</v>
      </c>
      <c r="W24">
        <v>0.02</v>
      </c>
      <c r="Y24">
        <v>1</v>
      </c>
      <c r="Z24">
        <v>3</v>
      </c>
      <c r="AA24">
        <v>1</v>
      </c>
      <c r="AB24">
        <v>11</v>
      </c>
      <c r="AC24">
        <v>5</v>
      </c>
      <c r="AD24">
        <f t="shared" si="0"/>
        <v>99.999999999999986</v>
      </c>
      <c r="AE24">
        <v>6</v>
      </c>
      <c r="AH24">
        <f t="shared" si="1"/>
        <v>2.3796610169491528</v>
      </c>
    </row>
    <row r="25" spans="1:34" x14ac:dyDescent="0.2">
      <c r="A25" t="s">
        <v>22</v>
      </c>
      <c r="T25">
        <v>1</v>
      </c>
      <c r="AD25">
        <f t="shared" si="0"/>
        <v>1</v>
      </c>
      <c r="AE25">
        <v>0.6</v>
      </c>
      <c r="AH25">
        <f t="shared" si="1"/>
        <v>23.796610169491522</v>
      </c>
    </row>
    <row r="26" spans="1:34" x14ac:dyDescent="0.2">
      <c r="A26" t="s">
        <v>23</v>
      </c>
      <c r="T26">
        <v>3</v>
      </c>
      <c r="AD26">
        <f t="shared" si="0"/>
        <v>3</v>
      </c>
      <c r="AE26">
        <v>1.4</v>
      </c>
      <c r="AH26">
        <f t="shared" si="1"/>
        <v>18.508474576271183</v>
      </c>
    </row>
    <row r="27" spans="1:34" x14ac:dyDescent="0.2">
      <c r="A27" t="s">
        <v>24</v>
      </c>
      <c r="T27">
        <v>1</v>
      </c>
      <c r="AD27">
        <f t="shared" si="0"/>
        <v>1</v>
      </c>
      <c r="AE27">
        <v>1</v>
      </c>
      <c r="AH27">
        <f t="shared" si="1"/>
        <v>39.66101694915254</v>
      </c>
    </row>
    <row r="28" spans="1:34" x14ac:dyDescent="0.2">
      <c r="A28" t="s">
        <v>25</v>
      </c>
      <c r="T28">
        <v>11</v>
      </c>
      <c r="AD28">
        <f t="shared" si="0"/>
        <v>11</v>
      </c>
      <c r="AE28">
        <v>3.8</v>
      </c>
      <c r="AH28">
        <f t="shared" si="1"/>
        <v>13.701078582434512</v>
      </c>
    </row>
    <row r="29" spans="1:34" x14ac:dyDescent="0.2">
      <c r="A29" t="s">
        <v>26</v>
      </c>
      <c r="T29">
        <v>5</v>
      </c>
      <c r="AD29">
        <f t="shared" si="0"/>
        <v>5</v>
      </c>
      <c r="AE29">
        <v>2.2000000000000002</v>
      </c>
      <c r="AH29">
        <f t="shared" si="1"/>
        <v>17.450847457627116</v>
      </c>
    </row>
    <row r="30" spans="1:34" x14ac:dyDescent="0.2">
      <c r="A30" t="s">
        <v>29</v>
      </c>
      <c r="B30">
        <f t="shared" ref="B30:AB30" si="2">SUM(B2:B29)</f>
        <v>12</v>
      </c>
      <c r="C30">
        <f t="shared" si="2"/>
        <v>1.5</v>
      </c>
      <c r="D30">
        <f t="shared" si="2"/>
        <v>1.7</v>
      </c>
      <c r="E30">
        <f t="shared" si="2"/>
        <v>92.499999999999986</v>
      </c>
      <c r="F30">
        <f t="shared" si="2"/>
        <v>1.92</v>
      </c>
      <c r="G30">
        <f t="shared" si="2"/>
        <v>8.5</v>
      </c>
      <c r="H30">
        <f t="shared" si="2"/>
        <v>12</v>
      </c>
      <c r="I30">
        <f t="shared" si="2"/>
        <v>0.3</v>
      </c>
      <c r="J30">
        <f t="shared" si="2"/>
        <v>5</v>
      </c>
      <c r="K30">
        <f t="shared" si="2"/>
        <v>3</v>
      </c>
      <c r="L30">
        <f t="shared" si="2"/>
        <v>0.9</v>
      </c>
      <c r="M30">
        <f t="shared" si="2"/>
        <v>0.6</v>
      </c>
      <c r="N30">
        <f t="shared" si="2"/>
        <v>0.5</v>
      </c>
      <c r="O30">
        <f t="shared" si="2"/>
        <v>2.5</v>
      </c>
      <c r="P30">
        <f t="shared" si="2"/>
        <v>97.5</v>
      </c>
      <c r="Q30">
        <f t="shared" si="2"/>
        <v>97.5</v>
      </c>
      <c r="R30">
        <f t="shared" si="2"/>
        <v>100</v>
      </c>
      <c r="S30">
        <f t="shared" si="2"/>
        <v>5</v>
      </c>
      <c r="T30">
        <f t="shared" si="2"/>
        <v>27.5</v>
      </c>
      <c r="U30">
        <f t="shared" si="2"/>
        <v>17</v>
      </c>
      <c r="V30">
        <f t="shared" si="2"/>
        <v>0.06</v>
      </c>
      <c r="W30">
        <f t="shared" si="2"/>
        <v>0.02</v>
      </c>
      <c r="X30">
        <f t="shared" si="2"/>
        <v>100</v>
      </c>
      <c r="Y30">
        <f t="shared" si="2"/>
        <v>1</v>
      </c>
      <c r="Z30">
        <f t="shared" si="2"/>
        <v>3</v>
      </c>
      <c r="AA30">
        <f t="shared" si="2"/>
        <v>1</v>
      </c>
      <c r="AB30">
        <f t="shared" si="2"/>
        <v>11</v>
      </c>
      <c r="AC30">
        <f t="shared" ref="AC30" si="3">SUM(AC2:AC29)</f>
        <v>5</v>
      </c>
      <c r="AE30">
        <f>SUM(AE2:AE29)</f>
        <v>99.97999999999999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80C5-6CAE-9443-9374-82AE46D07216}">
  <dimension ref="A1:AL42"/>
  <sheetViews>
    <sheetView zoomScale="70" zoomScaleNormal="70" workbookViewId="0">
      <selection activeCell="A42" sqref="A42"/>
    </sheetView>
  </sheetViews>
  <sheetFormatPr baseColWidth="10" defaultColWidth="8.5" defaultRowHeight="15" x14ac:dyDescent="0.2"/>
  <cols>
    <col min="1" max="1" width="22.6640625" customWidth="1"/>
    <col min="2" max="33" width="18.6640625" customWidth="1"/>
  </cols>
  <sheetData>
    <row r="1" spans="1:38" x14ac:dyDescent="0.2">
      <c r="A1">
        <v>32</v>
      </c>
      <c r="B1" t="s">
        <v>14</v>
      </c>
      <c r="C1" t="s">
        <v>15</v>
      </c>
      <c r="D1" t="s">
        <v>34</v>
      </c>
      <c r="E1" t="s">
        <v>36</v>
      </c>
      <c r="F1" t="s">
        <v>35</v>
      </c>
      <c r="G1" t="s">
        <v>3</v>
      </c>
      <c r="H1" t="s">
        <v>32</v>
      </c>
      <c r="I1" t="s">
        <v>33</v>
      </c>
      <c r="J1" t="s">
        <v>16</v>
      </c>
      <c r="K1" t="s">
        <v>30</v>
      </c>
      <c r="L1" t="s">
        <v>13</v>
      </c>
      <c r="M1" t="s">
        <v>0</v>
      </c>
      <c r="N1" t="s">
        <v>18</v>
      </c>
      <c r="O1" t="s">
        <v>7</v>
      </c>
      <c r="P1" t="s">
        <v>17</v>
      </c>
      <c r="Q1" t="s">
        <v>23</v>
      </c>
      <c r="R1" t="s">
        <v>22</v>
      </c>
      <c r="S1" t="s">
        <v>24</v>
      </c>
      <c r="T1" t="s">
        <v>25</v>
      </c>
      <c r="U1" t="s">
        <v>26</v>
      </c>
      <c r="V1" t="s">
        <v>19</v>
      </c>
      <c r="W1" t="s">
        <v>20</v>
      </c>
      <c r="X1" t="s">
        <v>1</v>
      </c>
      <c r="Y1" t="s">
        <v>2</v>
      </c>
      <c r="Z1" t="s">
        <v>11</v>
      </c>
      <c r="AA1" t="s">
        <v>10</v>
      </c>
      <c r="AB1" t="s">
        <v>9</v>
      </c>
      <c r="AC1" t="s">
        <v>12</v>
      </c>
      <c r="AD1" t="s">
        <v>6</v>
      </c>
      <c r="AE1" t="s">
        <v>5</v>
      </c>
      <c r="AF1" t="s">
        <v>8</v>
      </c>
      <c r="AG1" t="s">
        <v>4</v>
      </c>
      <c r="AH1" t="s">
        <v>27</v>
      </c>
      <c r="AI1" t="s">
        <v>28</v>
      </c>
      <c r="AL1" t="s">
        <v>31</v>
      </c>
    </row>
    <row r="2" spans="1:38" x14ac:dyDescent="0.2">
      <c r="A2" t="s">
        <v>14</v>
      </c>
      <c r="E2">
        <v>97.5</v>
      </c>
      <c r="AH2">
        <f>SUM(B2:AG2)</f>
        <v>97.5</v>
      </c>
      <c r="AI2">
        <v>4.5</v>
      </c>
      <c r="AL2">
        <f t="shared" ref="AL2:AL7" si="0">AI2 * 5.3 / (AH2 * (6.5/60))</f>
        <v>2.257988165680473</v>
      </c>
    </row>
    <row r="3" spans="1:38" x14ac:dyDescent="0.2">
      <c r="A3" t="s">
        <v>15</v>
      </c>
      <c r="D3">
        <v>100</v>
      </c>
      <c r="AH3">
        <f t="shared" ref="AH3:AH33" si="1">SUM(B3:AG3)</f>
        <v>100</v>
      </c>
      <c r="AI3">
        <v>4.5</v>
      </c>
      <c r="AL3">
        <f t="shared" si="0"/>
        <v>2.201538461538461</v>
      </c>
    </row>
    <row r="4" spans="1:38" x14ac:dyDescent="0.2">
      <c r="A4" t="s">
        <v>37</v>
      </c>
      <c r="F4">
        <v>100</v>
      </c>
      <c r="AH4">
        <f t="shared" si="1"/>
        <v>100</v>
      </c>
      <c r="AI4">
        <v>2.7</v>
      </c>
      <c r="AL4">
        <f t="shared" si="0"/>
        <v>1.3209230769230769</v>
      </c>
    </row>
    <row r="5" spans="1:38" x14ac:dyDescent="0.2">
      <c r="A5" t="s">
        <v>36</v>
      </c>
      <c r="K5">
        <v>97.5</v>
      </c>
      <c r="AH5">
        <f t="shared" si="1"/>
        <v>97.5</v>
      </c>
      <c r="AI5">
        <v>0.5</v>
      </c>
      <c r="AL5">
        <f t="shared" si="0"/>
        <v>0.25088757396449701</v>
      </c>
    </row>
    <row r="6" spans="1:38" x14ac:dyDescent="0.2">
      <c r="A6" t="s">
        <v>35</v>
      </c>
      <c r="J6">
        <v>4</v>
      </c>
      <c r="L6">
        <v>2.5</v>
      </c>
      <c r="M6">
        <v>12</v>
      </c>
      <c r="N6">
        <v>19</v>
      </c>
      <c r="O6">
        <v>0.3</v>
      </c>
      <c r="P6">
        <v>6.5</v>
      </c>
      <c r="Q6">
        <v>3</v>
      </c>
      <c r="R6">
        <v>1</v>
      </c>
      <c r="S6">
        <v>1</v>
      </c>
      <c r="T6">
        <v>10</v>
      </c>
      <c r="U6">
        <v>4</v>
      </c>
      <c r="V6">
        <v>0.06</v>
      </c>
      <c r="W6">
        <v>0.05</v>
      </c>
      <c r="X6">
        <v>1.5</v>
      </c>
      <c r="Y6">
        <v>1.7</v>
      </c>
      <c r="Z6">
        <v>0.6</v>
      </c>
      <c r="AA6">
        <v>0.9</v>
      </c>
      <c r="AB6">
        <v>3</v>
      </c>
      <c r="AC6">
        <v>0.5</v>
      </c>
      <c r="AD6">
        <v>17</v>
      </c>
      <c r="AE6">
        <v>5</v>
      </c>
      <c r="AF6">
        <v>5</v>
      </c>
      <c r="AG6">
        <v>1.39</v>
      </c>
      <c r="AH6">
        <f t="shared" si="1"/>
        <v>100</v>
      </c>
      <c r="AI6">
        <v>2.8</v>
      </c>
      <c r="AL6">
        <f t="shared" si="0"/>
        <v>1.3698461538461535</v>
      </c>
    </row>
    <row r="7" spans="1:38" x14ac:dyDescent="0.2">
      <c r="A7" t="s">
        <v>3</v>
      </c>
      <c r="H7">
        <v>32.700000000000003</v>
      </c>
      <c r="I7">
        <v>60.8</v>
      </c>
      <c r="AH7">
        <f t="shared" si="1"/>
        <v>93.5</v>
      </c>
      <c r="AI7">
        <v>14</v>
      </c>
      <c r="AL7">
        <f t="shared" si="0"/>
        <v>7.3253805018510905</v>
      </c>
    </row>
    <row r="8" spans="1:38" x14ac:dyDescent="0.2">
      <c r="A8" t="s">
        <v>32</v>
      </c>
      <c r="B8">
        <v>32.700000000000003</v>
      </c>
      <c r="AH8">
        <f t="shared" si="1"/>
        <v>32.700000000000003</v>
      </c>
      <c r="AI8">
        <v>1.5</v>
      </c>
      <c r="AL8">
        <f>AI8 * 3.9 / (AH8 * (5.9/60))</f>
        <v>1.8193127040895658</v>
      </c>
    </row>
    <row r="9" spans="1:38" x14ac:dyDescent="0.2">
      <c r="A9" t="s">
        <v>33</v>
      </c>
      <c r="B9">
        <v>60.8</v>
      </c>
      <c r="AH9">
        <f t="shared" si="1"/>
        <v>60.8</v>
      </c>
      <c r="AI9">
        <v>2.5</v>
      </c>
      <c r="AL9">
        <f>AI9 * 3.9 / (AH9 * (5.9/60))</f>
        <v>1.6307983942908115</v>
      </c>
    </row>
    <row r="10" spans="1:38" x14ac:dyDescent="0.2">
      <c r="A10" t="s">
        <v>16</v>
      </c>
      <c r="B10">
        <v>4</v>
      </c>
      <c r="AH10">
        <f t="shared" si="1"/>
        <v>4</v>
      </c>
      <c r="AI10">
        <v>1</v>
      </c>
      <c r="AL10">
        <f t="shared" ref="AL10:AL33" si="2">AI10 * 5.3 / (AH10 * (6.5/60))</f>
        <v>12.23076923076923</v>
      </c>
    </row>
    <row r="11" spans="1:38" x14ac:dyDescent="0.2">
      <c r="A11" t="s">
        <v>30</v>
      </c>
      <c r="C11">
        <v>97.5</v>
      </c>
      <c r="AH11">
        <f t="shared" si="1"/>
        <v>97.5</v>
      </c>
      <c r="AI11">
        <v>10.5</v>
      </c>
      <c r="AL11">
        <f t="shared" si="2"/>
        <v>5.2686390532544376</v>
      </c>
    </row>
    <row r="12" spans="1:38" x14ac:dyDescent="0.2">
      <c r="A12" t="s">
        <v>13</v>
      </c>
      <c r="C12">
        <v>2.5</v>
      </c>
      <c r="G12">
        <v>0</v>
      </c>
      <c r="AH12">
        <f t="shared" si="1"/>
        <v>2.5</v>
      </c>
      <c r="AI12">
        <v>2</v>
      </c>
      <c r="AL12">
        <f t="shared" si="2"/>
        <v>39.138461538461534</v>
      </c>
    </row>
    <row r="13" spans="1:38" x14ac:dyDescent="0.2">
      <c r="A13" t="s">
        <v>0</v>
      </c>
      <c r="G13">
        <v>12</v>
      </c>
      <c r="AH13">
        <f t="shared" si="1"/>
        <v>12</v>
      </c>
      <c r="AI13">
        <v>1.2</v>
      </c>
      <c r="AL13">
        <f t="shared" si="2"/>
        <v>4.8923076923076918</v>
      </c>
    </row>
    <row r="14" spans="1:38" x14ac:dyDescent="0.2">
      <c r="A14" t="s">
        <v>18</v>
      </c>
      <c r="G14">
        <v>19</v>
      </c>
      <c r="AH14">
        <f t="shared" si="1"/>
        <v>19</v>
      </c>
      <c r="AI14">
        <v>2</v>
      </c>
      <c r="AL14">
        <f t="shared" si="2"/>
        <v>5.1497975708502013</v>
      </c>
    </row>
    <row r="15" spans="1:38" x14ac:dyDescent="0.2">
      <c r="A15" t="s">
        <v>7</v>
      </c>
      <c r="G15">
        <v>0.3</v>
      </c>
      <c r="AH15">
        <f t="shared" si="1"/>
        <v>0.3</v>
      </c>
      <c r="AI15">
        <v>0.06</v>
      </c>
      <c r="AL15">
        <f t="shared" si="2"/>
        <v>9.7846153846153836</v>
      </c>
    </row>
    <row r="16" spans="1:38" x14ac:dyDescent="0.2">
      <c r="A16" t="s">
        <v>17</v>
      </c>
      <c r="G16">
        <v>25.5</v>
      </c>
      <c r="AH16">
        <f t="shared" si="1"/>
        <v>25.5</v>
      </c>
      <c r="AI16">
        <v>10</v>
      </c>
      <c r="AL16">
        <f t="shared" si="2"/>
        <v>19.18552036199095</v>
      </c>
    </row>
    <row r="17" spans="1:38" x14ac:dyDescent="0.2">
      <c r="A17" t="s">
        <v>23</v>
      </c>
      <c r="P17">
        <v>3</v>
      </c>
      <c r="AH17">
        <f t="shared" si="1"/>
        <v>3</v>
      </c>
      <c r="AI17">
        <v>1.4</v>
      </c>
      <c r="AL17">
        <f t="shared" si="2"/>
        <v>22.830769230769228</v>
      </c>
    </row>
    <row r="18" spans="1:38" x14ac:dyDescent="0.2">
      <c r="A18" t="s">
        <v>22</v>
      </c>
      <c r="P18">
        <v>1</v>
      </c>
      <c r="AH18">
        <f t="shared" si="1"/>
        <v>1</v>
      </c>
      <c r="AI18">
        <v>0.6</v>
      </c>
      <c r="AL18">
        <f t="shared" si="2"/>
        <v>29.353846153846149</v>
      </c>
    </row>
    <row r="19" spans="1:38" x14ac:dyDescent="0.2">
      <c r="A19" t="s">
        <v>24</v>
      </c>
      <c r="P19">
        <v>1</v>
      </c>
      <c r="AH19">
        <f t="shared" si="1"/>
        <v>1</v>
      </c>
      <c r="AI19">
        <v>1</v>
      </c>
      <c r="AL19">
        <f t="shared" si="2"/>
        <v>48.92307692307692</v>
      </c>
    </row>
    <row r="20" spans="1:38" x14ac:dyDescent="0.2">
      <c r="A20" t="s">
        <v>25</v>
      </c>
      <c r="P20">
        <v>10</v>
      </c>
      <c r="AH20">
        <f t="shared" si="1"/>
        <v>10</v>
      </c>
      <c r="AI20">
        <v>3.8</v>
      </c>
      <c r="AL20">
        <f t="shared" si="2"/>
        <v>18.590769230769226</v>
      </c>
    </row>
    <row r="21" spans="1:38" x14ac:dyDescent="0.2">
      <c r="A21" t="s">
        <v>26</v>
      </c>
      <c r="P21">
        <v>4</v>
      </c>
      <c r="AH21">
        <f t="shared" si="1"/>
        <v>4</v>
      </c>
      <c r="AI21">
        <v>2.2000000000000002</v>
      </c>
      <c r="AL21">
        <f t="shared" si="2"/>
        <v>26.907692307692308</v>
      </c>
    </row>
    <row r="22" spans="1:38" x14ac:dyDescent="0.2">
      <c r="A22" t="s">
        <v>19</v>
      </c>
      <c r="G22">
        <v>0.06</v>
      </c>
      <c r="AH22">
        <f t="shared" si="1"/>
        <v>0.06</v>
      </c>
      <c r="AI22">
        <v>0.02</v>
      </c>
      <c r="AL22">
        <f t="shared" si="2"/>
        <v>16.307692307692307</v>
      </c>
    </row>
    <row r="23" spans="1:38" x14ac:dyDescent="0.2">
      <c r="A23" t="s">
        <v>20</v>
      </c>
      <c r="G23">
        <v>0.05</v>
      </c>
      <c r="AH23">
        <f t="shared" si="1"/>
        <v>0.05</v>
      </c>
      <c r="AI23">
        <v>0.04</v>
      </c>
      <c r="AL23">
        <f t="shared" si="2"/>
        <v>39.138461538461534</v>
      </c>
    </row>
    <row r="24" spans="1:38" x14ac:dyDescent="0.2">
      <c r="A24" t="s">
        <v>1</v>
      </c>
      <c r="G24">
        <v>1.5</v>
      </c>
      <c r="AH24">
        <f t="shared" si="1"/>
        <v>1.5</v>
      </c>
      <c r="AI24">
        <v>0.06</v>
      </c>
      <c r="AL24">
        <f t="shared" si="2"/>
        <v>1.956923076923077</v>
      </c>
    </row>
    <row r="25" spans="1:38" x14ac:dyDescent="0.2">
      <c r="A25" t="s">
        <v>2</v>
      </c>
      <c r="G25">
        <v>1.7</v>
      </c>
      <c r="AH25">
        <f t="shared" si="1"/>
        <v>1.7</v>
      </c>
      <c r="AI25">
        <v>0.2</v>
      </c>
      <c r="AL25">
        <f t="shared" si="2"/>
        <v>5.755656108597285</v>
      </c>
    </row>
    <row r="26" spans="1:38" x14ac:dyDescent="0.2">
      <c r="A26" t="s">
        <v>11</v>
      </c>
      <c r="G26">
        <v>0.6</v>
      </c>
      <c r="AH26">
        <f t="shared" si="1"/>
        <v>0.6</v>
      </c>
      <c r="AI26">
        <v>0.8</v>
      </c>
      <c r="AL26">
        <f t="shared" si="2"/>
        <v>65.230769230769226</v>
      </c>
    </row>
    <row r="27" spans="1:38" x14ac:dyDescent="0.2">
      <c r="A27" t="s">
        <v>10</v>
      </c>
      <c r="G27">
        <v>0.9</v>
      </c>
      <c r="AH27">
        <f t="shared" si="1"/>
        <v>0.9</v>
      </c>
      <c r="AI27">
        <v>1.2</v>
      </c>
      <c r="AL27">
        <f t="shared" si="2"/>
        <v>65.230769230769226</v>
      </c>
    </row>
    <row r="28" spans="1:38" x14ac:dyDescent="0.2">
      <c r="A28" t="s">
        <v>9</v>
      </c>
      <c r="G28">
        <v>3</v>
      </c>
      <c r="AH28">
        <f t="shared" si="1"/>
        <v>3</v>
      </c>
      <c r="AI28">
        <v>4</v>
      </c>
      <c r="AL28">
        <f t="shared" si="2"/>
        <v>65.230769230769226</v>
      </c>
    </row>
    <row r="29" spans="1:38" x14ac:dyDescent="0.2">
      <c r="A29" t="s">
        <v>12</v>
      </c>
      <c r="G29">
        <v>0.5</v>
      </c>
      <c r="AH29">
        <f t="shared" si="1"/>
        <v>0.5</v>
      </c>
      <c r="AI29">
        <v>1</v>
      </c>
      <c r="AL29">
        <f t="shared" si="2"/>
        <v>97.84615384615384</v>
      </c>
    </row>
    <row r="30" spans="1:38" x14ac:dyDescent="0.2">
      <c r="A30" t="s">
        <v>6</v>
      </c>
      <c r="G30">
        <v>17</v>
      </c>
      <c r="AH30">
        <f t="shared" si="1"/>
        <v>17</v>
      </c>
      <c r="AI30">
        <v>14</v>
      </c>
      <c r="AL30">
        <f t="shared" si="2"/>
        <v>40.289592760180994</v>
      </c>
    </row>
    <row r="31" spans="1:38" x14ac:dyDescent="0.2">
      <c r="A31" t="s">
        <v>5</v>
      </c>
      <c r="G31">
        <v>5</v>
      </c>
      <c r="AH31">
        <f t="shared" si="1"/>
        <v>5</v>
      </c>
      <c r="AI31">
        <v>5</v>
      </c>
      <c r="AL31">
        <f t="shared" si="2"/>
        <v>48.92307692307692</v>
      </c>
    </row>
    <row r="32" spans="1:38" x14ac:dyDescent="0.2">
      <c r="A32" t="s">
        <v>8</v>
      </c>
      <c r="G32">
        <v>5</v>
      </c>
      <c r="AH32">
        <f t="shared" si="1"/>
        <v>5</v>
      </c>
      <c r="AI32">
        <v>3</v>
      </c>
      <c r="AL32">
        <f t="shared" si="2"/>
        <v>29.353846153846145</v>
      </c>
    </row>
    <row r="33" spans="1:38" x14ac:dyDescent="0.2">
      <c r="A33" t="s">
        <v>4</v>
      </c>
      <c r="G33">
        <v>1.39</v>
      </c>
      <c r="AH33">
        <f t="shared" si="1"/>
        <v>1.39</v>
      </c>
      <c r="AI33">
        <v>1.92</v>
      </c>
      <c r="AL33">
        <f t="shared" si="2"/>
        <v>67.577199778638629</v>
      </c>
    </row>
    <row r="34" spans="1:38" x14ac:dyDescent="0.2">
      <c r="A34" t="s">
        <v>29</v>
      </c>
      <c r="B34">
        <f>SUM(B2:B33)</f>
        <v>97.5</v>
      </c>
      <c r="C34">
        <f t="shared" ref="C34:AG34" si="3">SUM(C2:C33)</f>
        <v>100</v>
      </c>
      <c r="D34">
        <f t="shared" si="3"/>
        <v>100</v>
      </c>
      <c r="E34">
        <f t="shared" si="3"/>
        <v>97.5</v>
      </c>
      <c r="F34">
        <f t="shared" si="3"/>
        <v>100</v>
      </c>
      <c r="G34">
        <f t="shared" si="3"/>
        <v>93.5</v>
      </c>
      <c r="H34">
        <f t="shared" si="3"/>
        <v>32.700000000000003</v>
      </c>
      <c r="I34">
        <f t="shared" si="3"/>
        <v>60.8</v>
      </c>
      <c r="J34">
        <f t="shared" si="3"/>
        <v>4</v>
      </c>
      <c r="K34">
        <f t="shared" si="3"/>
        <v>97.5</v>
      </c>
      <c r="L34">
        <f t="shared" si="3"/>
        <v>2.5</v>
      </c>
      <c r="M34">
        <f t="shared" si="3"/>
        <v>12</v>
      </c>
      <c r="N34">
        <f t="shared" si="3"/>
        <v>19</v>
      </c>
      <c r="O34">
        <f t="shared" si="3"/>
        <v>0.3</v>
      </c>
      <c r="P34">
        <f t="shared" si="3"/>
        <v>25.5</v>
      </c>
      <c r="Q34">
        <f t="shared" si="3"/>
        <v>3</v>
      </c>
      <c r="R34">
        <f t="shared" si="3"/>
        <v>1</v>
      </c>
      <c r="S34">
        <f t="shared" si="3"/>
        <v>1</v>
      </c>
      <c r="T34">
        <f t="shared" si="3"/>
        <v>10</v>
      </c>
      <c r="U34">
        <f t="shared" si="3"/>
        <v>4</v>
      </c>
      <c r="V34">
        <f t="shared" si="3"/>
        <v>0.06</v>
      </c>
      <c r="W34">
        <f t="shared" si="3"/>
        <v>0.05</v>
      </c>
      <c r="X34">
        <f t="shared" si="3"/>
        <v>1.5</v>
      </c>
      <c r="Y34">
        <f t="shared" si="3"/>
        <v>1.7</v>
      </c>
      <c r="Z34">
        <f t="shared" si="3"/>
        <v>0.6</v>
      </c>
      <c r="AA34">
        <f t="shared" si="3"/>
        <v>0.9</v>
      </c>
      <c r="AB34">
        <f t="shared" si="3"/>
        <v>3</v>
      </c>
      <c r="AC34">
        <f t="shared" si="3"/>
        <v>0.5</v>
      </c>
      <c r="AD34">
        <f t="shared" si="3"/>
        <v>17</v>
      </c>
      <c r="AE34">
        <f t="shared" si="3"/>
        <v>5</v>
      </c>
      <c r="AF34">
        <f t="shared" si="3"/>
        <v>5</v>
      </c>
      <c r="AG34">
        <f t="shared" si="3"/>
        <v>1.39</v>
      </c>
      <c r="AI34">
        <f>SUM(AI2:AI33)</f>
        <v>100.00000000000001</v>
      </c>
    </row>
    <row r="42" spans="1:38" x14ac:dyDescent="0.2">
      <c r="A4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AE5-F11A-6F43-AF73-082AA98166C0}">
  <dimension ref="A1:AL41"/>
  <sheetViews>
    <sheetView tabSelected="1" zoomScale="70" zoomScaleNormal="70" workbookViewId="0">
      <selection activeCell="C48" sqref="C48"/>
    </sheetView>
  </sheetViews>
  <sheetFormatPr baseColWidth="10" defaultRowHeight="15" x14ac:dyDescent="0.2"/>
  <cols>
    <col min="1" max="1" width="20.5" customWidth="1"/>
    <col min="3" max="3" width="16.6640625" customWidth="1"/>
    <col min="11" max="11" width="14.5" customWidth="1"/>
    <col min="13" max="13" width="16.6640625" customWidth="1"/>
    <col min="14" max="14" width="13.83203125" customWidth="1"/>
    <col min="17" max="17" width="16.6640625" customWidth="1"/>
    <col min="20" max="20" width="13.83203125" customWidth="1"/>
    <col min="21" max="21" width="16" customWidth="1"/>
    <col min="22" max="22" width="18.83203125" customWidth="1"/>
    <col min="23" max="23" width="16.83203125" customWidth="1"/>
    <col min="28" max="28" width="19.33203125" customWidth="1"/>
  </cols>
  <sheetData>
    <row r="1" spans="1:38" x14ac:dyDescent="0.2">
      <c r="A1">
        <v>32</v>
      </c>
      <c r="B1" t="s">
        <v>14</v>
      </c>
      <c r="C1" t="s">
        <v>15</v>
      </c>
      <c r="D1" t="s">
        <v>34</v>
      </c>
      <c r="E1" t="s">
        <v>36</v>
      </c>
      <c r="F1" t="s">
        <v>35</v>
      </c>
      <c r="G1" t="s">
        <v>3</v>
      </c>
      <c r="H1" t="s">
        <v>32</v>
      </c>
      <c r="I1" t="s">
        <v>33</v>
      </c>
      <c r="J1" t="s">
        <v>16</v>
      </c>
      <c r="K1" t="s">
        <v>30</v>
      </c>
      <c r="L1" t="s">
        <v>13</v>
      </c>
      <c r="M1" t="s">
        <v>0</v>
      </c>
      <c r="N1" t="s">
        <v>18</v>
      </c>
      <c r="O1" t="s">
        <v>7</v>
      </c>
      <c r="P1" t="s">
        <v>17</v>
      </c>
      <c r="Q1" t="s">
        <v>23</v>
      </c>
      <c r="R1" t="s">
        <v>22</v>
      </c>
      <c r="S1" t="s">
        <v>24</v>
      </c>
      <c r="T1" t="s">
        <v>25</v>
      </c>
      <c r="U1" t="s">
        <v>26</v>
      </c>
      <c r="V1" t="s">
        <v>19</v>
      </c>
      <c r="W1" t="s">
        <v>20</v>
      </c>
      <c r="X1" t="s">
        <v>1</v>
      </c>
      <c r="Y1" t="s">
        <v>2</v>
      </c>
      <c r="Z1" t="s">
        <v>11</v>
      </c>
      <c r="AA1" t="s">
        <v>10</v>
      </c>
      <c r="AB1" t="s">
        <v>9</v>
      </c>
      <c r="AC1" t="s">
        <v>12</v>
      </c>
      <c r="AD1" t="s">
        <v>6</v>
      </c>
      <c r="AE1" t="s">
        <v>5</v>
      </c>
      <c r="AF1" t="s">
        <v>8</v>
      </c>
      <c r="AG1" t="s">
        <v>4</v>
      </c>
      <c r="AH1" t="s">
        <v>27</v>
      </c>
      <c r="AI1" t="s">
        <v>28</v>
      </c>
      <c r="AL1" t="s">
        <v>31</v>
      </c>
    </row>
    <row r="2" spans="1:38" x14ac:dyDescent="0.2">
      <c r="A2" t="s">
        <v>14</v>
      </c>
      <c r="E2">
        <v>99.5</v>
      </c>
      <c r="AH2">
        <f>SUM(B2:AG2)</f>
        <v>99.5</v>
      </c>
      <c r="AI2">
        <v>4.5</v>
      </c>
      <c r="AL2">
        <f t="shared" ref="AL2:AL33" si="0">AI2 * 3.9 / (AH2 * (5.9/60))</f>
        <v>1.7937143343837831</v>
      </c>
    </row>
    <row r="3" spans="1:38" x14ac:dyDescent="0.2">
      <c r="A3" t="s">
        <v>15</v>
      </c>
      <c r="D3">
        <v>100</v>
      </c>
      <c r="AH3">
        <f t="shared" ref="AH3:AH33" si="1">SUM(B3:AG3)</f>
        <v>100</v>
      </c>
      <c r="AI3">
        <v>4.5</v>
      </c>
      <c r="AL3">
        <f t="shared" si="0"/>
        <v>1.7847457627118644</v>
      </c>
    </row>
    <row r="4" spans="1:38" x14ac:dyDescent="0.2">
      <c r="A4" t="s">
        <v>34</v>
      </c>
      <c r="F4">
        <v>100</v>
      </c>
      <c r="AH4">
        <f t="shared" si="1"/>
        <v>100</v>
      </c>
      <c r="AI4">
        <v>2.7</v>
      </c>
      <c r="AL4">
        <f t="shared" si="0"/>
        <v>1.0708474576271187</v>
      </c>
    </row>
    <row r="5" spans="1:38" x14ac:dyDescent="0.2">
      <c r="A5" t="s">
        <v>36</v>
      </c>
      <c r="K5">
        <v>99.5</v>
      </c>
      <c r="AH5">
        <f t="shared" si="1"/>
        <v>99.5</v>
      </c>
      <c r="AI5">
        <v>0.5</v>
      </c>
      <c r="AL5">
        <f t="shared" si="0"/>
        <v>0.19930159270930922</v>
      </c>
    </row>
    <row r="6" spans="1:38" x14ac:dyDescent="0.2">
      <c r="A6" t="s">
        <v>35</v>
      </c>
      <c r="J6">
        <v>5</v>
      </c>
      <c r="L6">
        <v>2.5</v>
      </c>
      <c r="M6">
        <v>12</v>
      </c>
      <c r="N6">
        <v>17</v>
      </c>
      <c r="O6">
        <v>0.3</v>
      </c>
      <c r="P6">
        <v>6.5</v>
      </c>
      <c r="Q6">
        <v>3</v>
      </c>
      <c r="R6">
        <v>1</v>
      </c>
      <c r="S6">
        <v>1</v>
      </c>
      <c r="T6">
        <v>11</v>
      </c>
      <c r="U6">
        <v>5</v>
      </c>
      <c r="V6">
        <v>0.06</v>
      </c>
      <c r="W6">
        <v>0.02</v>
      </c>
      <c r="X6">
        <v>1.5</v>
      </c>
      <c r="Y6">
        <v>1.7</v>
      </c>
      <c r="Z6">
        <v>0.6</v>
      </c>
      <c r="AA6">
        <v>0.9</v>
      </c>
      <c r="AB6">
        <v>3</v>
      </c>
      <c r="AC6">
        <v>0.5</v>
      </c>
      <c r="AD6">
        <v>12</v>
      </c>
      <c r="AE6">
        <v>8.5</v>
      </c>
      <c r="AF6">
        <v>5</v>
      </c>
      <c r="AG6">
        <v>1.92</v>
      </c>
      <c r="AH6">
        <f t="shared" si="1"/>
        <v>100</v>
      </c>
      <c r="AI6">
        <v>2.8</v>
      </c>
      <c r="AL6">
        <f t="shared" si="0"/>
        <v>1.1105084745762712</v>
      </c>
    </row>
    <row r="7" spans="1:38" x14ac:dyDescent="0.2">
      <c r="A7" t="s">
        <v>3</v>
      </c>
      <c r="H7">
        <v>32.4</v>
      </c>
      <c r="I7">
        <v>60.1</v>
      </c>
      <c r="AH7">
        <f t="shared" si="1"/>
        <v>92.5</v>
      </c>
      <c r="AI7">
        <v>14</v>
      </c>
      <c r="AL7">
        <f t="shared" si="0"/>
        <v>6.0027485112230865</v>
      </c>
    </row>
    <row r="8" spans="1:38" x14ac:dyDescent="0.2">
      <c r="A8" t="s">
        <v>32</v>
      </c>
      <c r="B8">
        <v>32.4</v>
      </c>
      <c r="AH8">
        <f t="shared" si="1"/>
        <v>32.4</v>
      </c>
      <c r="AI8">
        <v>1.5</v>
      </c>
      <c r="AL8">
        <f t="shared" si="0"/>
        <v>1.8361581920903953</v>
      </c>
    </row>
    <row r="9" spans="1:38" x14ac:dyDescent="0.2">
      <c r="A9" t="s">
        <v>33</v>
      </c>
      <c r="B9">
        <v>60.1</v>
      </c>
      <c r="AH9">
        <f t="shared" si="1"/>
        <v>60.1</v>
      </c>
      <c r="AI9">
        <v>2.5</v>
      </c>
      <c r="AL9">
        <f t="shared" si="0"/>
        <v>1.649792718350771</v>
      </c>
    </row>
    <row r="10" spans="1:38" x14ac:dyDescent="0.2">
      <c r="A10" t="s">
        <v>16</v>
      </c>
      <c r="B10">
        <v>5</v>
      </c>
      <c r="AH10">
        <f t="shared" si="1"/>
        <v>5</v>
      </c>
      <c r="AI10">
        <v>1</v>
      </c>
      <c r="AL10">
        <f t="shared" si="0"/>
        <v>7.9322033898305078</v>
      </c>
    </row>
    <row r="11" spans="1:38" x14ac:dyDescent="0.2">
      <c r="A11" t="s">
        <v>30</v>
      </c>
      <c r="C11">
        <v>99.5</v>
      </c>
      <c r="AH11">
        <f t="shared" si="1"/>
        <v>99.5</v>
      </c>
      <c r="AI11">
        <v>10.5</v>
      </c>
      <c r="AL11">
        <f t="shared" si="0"/>
        <v>4.1853334468954939</v>
      </c>
    </row>
    <row r="12" spans="1:38" x14ac:dyDescent="0.2">
      <c r="A12" t="s">
        <v>13</v>
      </c>
      <c r="C12">
        <v>0.49999999999999989</v>
      </c>
      <c r="G12">
        <v>2</v>
      </c>
      <c r="AH12">
        <f t="shared" si="1"/>
        <v>2.5</v>
      </c>
      <c r="AI12">
        <v>2</v>
      </c>
      <c r="AL12">
        <f t="shared" si="0"/>
        <v>31.728813559322031</v>
      </c>
    </row>
    <row r="13" spans="1:38" x14ac:dyDescent="0.2">
      <c r="A13" t="s">
        <v>0</v>
      </c>
      <c r="G13">
        <v>12</v>
      </c>
      <c r="AH13">
        <f t="shared" si="1"/>
        <v>12</v>
      </c>
      <c r="AI13">
        <v>1.2</v>
      </c>
      <c r="AL13">
        <f t="shared" si="0"/>
        <v>3.9661016949152534</v>
      </c>
    </row>
    <row r="14" spans="1:38" x14ac:dyDescent="0.2">
      <c r="A14" t="s">
        <v>18</v>
      </c>
      <c r="G14">
        <v>17</v>
      </c>
      <c r="AH14">
        <f t="shared" si="1"/>
        <v>17</v>
      </c>
      <c r="AI14">
        <v>2</v>
      </c>
      <c r="AL14">
        <f t="shared" si="0"/>
        <v>4.6660019940179458</v>
      </c>
    </row>
    <row r="15" spans="1:38" x14ac:dyDescent="0.2">
      <c r="A15" t="s">
        <v>7</v>
      </c>
      <c r="G15">
        <v>0.3</v>
      </c>
      <c r="AH15">
        <f t="shared" si="1"/>
        <v>0.3</v>
      </c>
      <c r="AI15">
        <v>0.06</v>
      </c>
      <c r="AL15">
        <f t="shared" si="0"/>
        <v>7.9322033898305078</v>
      </c>
    </row>
    <row r="16" spans="1:38" x14ac:dyDescent="0.2">
      <c r="A16" t="s">
        <v>17</v>
      </c>
      <c r="G16">
        <v>27.5</v>
      </c>
      <c r="AH16">
        <f t="shared" si="1"/>
        <v>27.5</v>
      </c>
      <c r="AI16">
        <v>10</v>
      </c>
      <c r="AL16">
        <f t="shared" si="0"/>
        <v>14.422187981510014</v>
      </c>
    </row>
    <row r="17" spans="1:38" x14ac:dyDescent="0.2">
      <c r="A17" t="s">
        <v>23</v>
      </c>
      <c r="P17">
        <v>3</v>
      </c>
      <c r="AH17">
        <f t="shared" si="1"/>
        <v>3</v>
      </c>
      <c r="AI17">
        <v>1.4</v>
      </c>
      <c r="AL17">
        <f t="shared" si="0"/>
        <v>18.508474576271183</v>
      </c>
    </row>
    <row r="18" spans="1:38" x14ac:dyDescent="0.2">
      <c r="A18" t="s">
        <v>22</v>
      </c>
      <c r="P18">
        <v>1</v>
      </c>
      <c r="AH18">
        <f t="shared" si="1"/>
        <v>1</v>
      </c>
      <c r="AI18">
        <v>0.6</v>
      </c>
      <c r="AL18">
        <f t="shared" si="0"/>
        <v>23.796610169491522</v>
      </c>
    </row>
    <row r="19" spans="1:38" x14ac:dyDescent="0.2">
      <c r="A19" t="s">
        <v>24</v>
      </c>
      <c r="P19">
        <v>1</v>
      </c>
      <c r="AH19">
        <f t="shared" si="1"/>
        <v>1</v>
      </c>
      <c r="AI19">
        <v>1</v>
      </c>
      <c r="AL19">
        <f t="shared" si="0"/>
        <v>39.66101694915254</v>
      </c>
    </row>
    <row r="20" spans="1:38" x14ac:dyDescent="0.2">
      <c r="A20" t="s">
        <v>25</v>
      </c>
      <c r="P20">
        <v>11</v>
      </c>
      <c r="AH20">
        <f t="shared" si="1"/>
        <v>11</v>
      </c>
      <c r="AI20">
        <v>3.8</v>
      </c>
      <c r="AL20">
        <f t="shared" si="0"/>
        <v>13.701078582434512</v>
      </c>
    </row>
    <row r="21" spans="1:38" x14ac:dyDescent="0.2">
      <c r="A21" t="s">
        <v>26</v>
      </c>
      <c r="P21">
        <v>5</v>
      </c>
      <c r="AH21">
        <f t="shared" si="1"/>
        <v>5</v>
      </c>
      <c r="AI21">
        <v>2.2000000000000002</v>
      </c>
      <c r="AL21">
        <f t="shared" si="0"/>
        <v>17.450847457627116</v>
      </c>
    </row>
    <row r="22" spans="1:38" x14ac:dyDescent="0.2">
      <c r="A22" t="s">
        <v>19</v>
      </c>
      <c r="G22">
        <v>0.06</v>
      </c>
      <c r="AH22">
        <f t="shared" si="1"/>
        <v>0.06</v>
      </c>
      <c r="AI22">
        <v>0.02</v>
      </c>
      <c r="AL22">
        <f t="shared" si="0"/>
        <v>13.220338983050846</v>
      </c>
    </row>
    <row r="23" spans="1:38" x14ac:dyDescent="0.2">
      <c r="A23" t="s">
        <v>20</v>
      </c>
      <c r="G23">
        <v>0.02</v>
      </c>
      <c r="AH23">
        <f t="shared" si="1"/>
        <v>0.02</v>
      </c>
      <c r="AI23">
        <v>0.02</v>
      </c>
      <c r="AL23">
        <f t="shared" si="0"/>
        <v>39.66101694915254</v>
      </c>
    </row>
    <row r="24" spans="1:38" x14ac:dyDescent="0.2">
      <c r="A24" t="s">
        <v>1</v>
      </c>
      <c r="G24">
        <v>1.5</v>
      </c>
      <c r="AH24">
        <f t="shared" si="1"/>
        <v>1.5</v>
      </c>
      <c r="AI24">
        <v>0.06</v>
      </c>
      <c r="AL24">
        <f t="shared" si="0"/>
        <v>1.5864406779661013</v>
      </c>
    </row>
    <row r="25" spans="1:38" x14ac:dyDescent="0.2">
      <c r="A25" t="s">
        <v>2</v>
      </c>
      <c r="G25">
        <v>1.7</v>
      </c>
      <c r="AH25">
        <f t="shared" si="1"/>
        <v>1.7</v>
      </c>
      <c r="AI25">
        <v>0.2</v>
      </c>
      <c r="AL25">
        <f t="shared" si="0"/>
        <v>4.6660019940179458</v>
      </c>
    </row>
    <row r="26" spans="1:38" x14ac:dyDescent="0.2">
      <c r="A26" t="s">
        <v>11</v>
      </c>
      <c r="G26">
        <v>0.6</v>
      </c>
      <c r="AH26">
        <f t="shared" si="1"/>
        <v>0.6</v>
      </c>
      <c r="AI26">
        <v>0.8</v>
      </c>
      <c r="AL26">
        <f t="shared" si="0"/>
        <v>52.881355932203391</v>
      </c>
    </row>
    <row r="27" spans="1:38" x14ac:dyDescent="0.2">
      <c r="A27" t="s">
        <v>10</v>
      </c>
      <c r="G27">
        <v>0.9</v>
      </c>
      <c r="AH27">
        <f t="shared" si="1"/>
        <v>0.9</v>
      </c>
      <c r="AI27">
        <v>1.2</v>
      </c>
      <c r="AL27">
        <f t="shared" si="0"/>
        <v>52.881355932203384</v>
      </c>
    </row>
    <row r="28" spans="1:38" x14ac:dyDescent="0.2">
      <c r="A28" t="s">
        <v>9</v>
      </c>
      <c r="G28">
        <v>3</v>
      </c>
      <c r="AH28">
        <f t="shared" si="1"/>
        <v>3</v>
      </c>
      <c r="AI28">
        <v>4</v>
      </c>
      <c r="AL28">
        <f t="shared" si="0"/>
        <v>52.881355932203384</v>
      </c>
    </row>
    <row r="29" spans="1:38" x14ac:dyDescent="0.2">
      <c r="A29" t="s">
        <v>12</v>
      </c>
      <c r="G29">
        <v>0.5</v>
      </c>
      <c r="AH29">
        <f t="shared" si="1"/>
        <v>0.5</v>
      </c>
      <c r="AI29">
        <v>1</v>
      </c>
      <c r="AL29">
        <f t="shared" si="0"/>
        <v>79.322033898305079</v>
      </c>
    </row>
    <row r="30" spans="1:38" x14ac:dyDescent="0.2">
      <c r="A30" t="s">
        <v>6</v>
      </c>
      <c r="G30">
        <v>12</v>
      </c>
      <c r="AH30">
        <f t="shared" si="1"/>
        <v>12</v>
      </c>
      <c r="AI30">
        <v>10.5</v>
      </c>
      <c r="AL30">
        <f t="shared" si="0"/>
        <v>34.703389830508463</v>
      </c>
    </row>
    <row r="31" spans="1:38" x14ac:dyDescent="0.2">
      <c r="A31" t="s">
        <v>5</v>
      </c>
      <c r="G31">
        <v>8.5</v>
      </c>
      <c r="AH31">
        <f t="shared" si="1"/>
        <v>8.5</v>
      </c>
      <c r="AI31">
        <v>8.5</v>
      </c>
      <c r="AL31">
        <f t="shared" si="0"/>
        <v>39.66101694915254</v>
      </c>
    </row>
    <row r="32" spans="1:38" x14ac:dyDescent="0.2">
      <c r="A32" t="s">
        <v>8</v>
      </c>
      <c r="G32">
        <v>5</v>
      </c>
      <c r="AH32">
        <f t="shared" si="1"/>
        <v>5</v>
      </c>
      <c r="AI32">
        <v>3</v>
      </c>
      <c r="AL32">
        <f t="shared" si="0"/>
        <v>23.796610169491522</v>
      </c>
    </row>
    <row r="33" spans="1:38" x14ac:dyDescent="0.2">
      <c r="A33" t="s">
        <v>4</v>
      </c>
      <c r="G33">
        <v>1.92</v>
      </c>
      <c r="AH33">
        <f t="shared" si="1"/>
        <v>1.92</v>
      </c>
      <c r="AI33">
        <v>1.92</v>
      </c>
      <c r="AL33">
        <f t="shared" si="0"/>
        <v>39.661016949152533</v>
      </c>
    </row>
    <row r="34" spans="1:38" x14ac:dyDescent="0.2">
      <c r="A34" t="s">
        <v>29</v>
      </c>
      <c r="B34">
        <f>SUM(B2:B33)</f>
        <v>97.5</v>
      </c>
      <c r="C34">
        <f t="shared" ref="C34:AG34" si="2">SUM(C2:C33)</f>
        <v>100</v>
      </c>
      <c r="D34">
        <f t="shared" si="2"/>
        <v>100</v>
      </c>
      <c r="E34">
        <f t="shared" si="2"/>
        <v>99.5</v>
      </c>
      <c r="F34">
        <f t="shared" si="2"/>
        <v>100</v>
      </c>
      <c r="G34">
        <f t="shared" si="2"/>
        <v>94.500000000000014</v>
      </c>
      <c r="H34">
        <f t="shared" si="2"/>
        <v>32.4</v>
      </c>
      <c r="I34">
        <f t="shared" si="2"/>
        <v>60.1</v>
      </c>
      <c r="J34">
        <f t="shared" si="2"/>
        <v>5</v>
      </c>
      <c r="K34">
        <f t="shared" si="2"/>
        <v>99.5</v>
      </c>
      <c r="L34">
        <f t="shared" si="2"/>
        <v>2.5</v>
      </c>
      <c r="M34">
        <f t="shared" si="2"/>
        <v>12</v>
      </c>
      <c r="N34">
        <f t="shared" si="2"/>
        <v>17</v>
      </c>
      <c r="O34">
        <f t="shared" si="2"/>
        <v>0.3</v>
      </c>
      <c r="P34">
        <f t="shared" si="2"/>
        <v>27.5</v>
      </c>
      <c r="Q34">
        <f t="shared" si="2"/>
        <v>3</v>
      </c>
      <c r="R34">
        <f t="shared" si="2"/>
        <v>1</v>
      </c>
      <c r="S34">
        <f t="shared" si="2"/>
        <v>1</v>
      </c>
      <c r="T34">
        <f t="shared" si="2"/>
        <v>11</v>
      </c>
      <c r="U34">
        <f t="shared" si="2"/>
        <v>5</v>
      </c>
      <c r="V34">
        <f t="shared" si="2"/>
        <v>0.06</v>
      </c>
      <c r="W34">
        <f t="shared" si="2"/>
        <v>0.02</v>
      </c>
      <c r="X34">
        <f t="shared" si="2"/>
        <v>1.5</v>
      </c>
      <c r="Y34">
        <f t="shared" si="2"/>
        <v>1.7</v>
      </c>
      <c r="Z34">
        <f t="shared" si="2"/>
        <v>0.6</v>
      </c>
      <c r="AA34">
        <f t="shared" si="2"/>
        <v>0.9</v>
      </c>
      <c r="AB34">
        <f t="shared" si="2"/>
        <v>3</v>
      </c>
      <c r="AC34">
        <f t="shared" si="2"/>
        <v>0.5</v>
      </c>
      <c r="AD34">
        <f t="shared" si="2"/>
        <v>12</v>
      </c>
      <c r="AE34">
        <f t="shared" si="2"/>
        <v>8.5</v>
      </c>
      <c r="AF34">
        <f t="shared" si="2"/>
        <v>5</v>
      </c>
      <c r="AG34">
        <f t="shared" si="2"/>
        <v>1.92</v>
      </c>
      <c r="AI34">
        <f>SUM(AI2:AI33)</f>
        <v>99.98</v>
      </c>
    </row>
    <row r="41" spans="1:38" x14ac:dyDescent="0.2">
      <c r="A41" t="s">
        <v>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</vt:lpstr>
      <vt:lpstr>female</vt:lpstr>
      <vt:lpstr>male_new</vt:lpstr>
      <vt:lpstr>female_new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2020-08-06T14:53:35Z</dcterms:created>
  <dcterms:modified xsi:type="dcterms:W3CDTF">2023-05-31T14:16:08Z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