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sgrupa-my.sharepoint.com/personal/edo_seifried_mgs-grupa_com/Documents/MGS POSLOVANJE 2023/"/>
    </mc:Choice>
  </mc:AlternateContent>
  <xr:revisionPtr revIDLastSave="7" documentId="8_{741A0202-AC6D-4521-B76F-C179A88152D6}" xr6:coauthVersionLast="47" xr6:coauthVersionMax="47" xr10:uidLastSave="{14502E10-184D-4B8D-8941-7A7A3728F9AF}"/>
  <bookViews>
    <workbookView xWindow="-108" yWindow="-108" windowWidth="23256" windowHeight="12576" xr2:uid="{A3383441-7B8D-407E-BA62-A357826B2825}"/>
  </bookViews>
  <sheets>
    <sheet name="Knjiga narudžbi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18" i="1"/>
  <c r="D18" i="1"/>
  <c r="E18" i="1" s="1"/>
  <c r="F18" i="1" s="1"/>
  <c r="H17" i="1"/>
  <c r="G17" i="1"/>
  <c r="D17" i="1"/>
  <c r="F17" i="1" s="1"/>
  <c r="G16" i="1"/>
  <c r="H16" i="1" s="1"/>
  <c r="D16" i="1"/>
  <c r="F16" i="1" s="1"/>
  <c r="G15" i="1"/>
  <c r="H15" i="1" s="1"/>
  <c r="D15" i="1"/>
  <c r="F15" i="1" s="1"/>
  <c r="G14" i="1"/>
  <c r="D14" i="1"/>
  <c r="F14" i="1" s="1"/>
  <c r="G13" i="1"/>
  <c r="D13" i="1"/>
  <c r="F13" i="1" s="1"/>
  <c r="G12" i="1"/>
  <c r="F12" i="1"/>
  <c r="D12" i="1"/>
  <c r="E12" i="1" s="1"/>
  <c r="G11" i="1"/>
  <c r="F11" i="1"/>
  <c r="D11" i="1"/>
  <c r="E11" i="1" s="1"/>
  <c r="G10" i="1"/>
  <c r="D10" i="1"/>
  <c r="F10" i="1" s="1"/>
  <c r="H9" i="1"/>
  <c r="F9" i="1"/>
  <c r="E9" i="1"/>
  <c r="H8" i="1"/>
  <c r="F8" i="1"/>
  <c r="E8" i="1"/>
  <c r="G7" i="1"/>
  <c r="E7" i="1"/>
  <c r="D7" i="1"/>
  <c r="F7" i="1" s="1"/>
  <c r="H6" i="1"/>
  <c r="F6" i="1"/>
  <c r="G5" i="1"/>
  <c r="F5" i="1"/>
  <c r="E5" i="1"/>
  <c r="G4" i="1"/>
  <c r="F4" i="1"/>
  <c r="E4" i="1"/>
  <c r="H3" i="1"/>
  <c r="G3" i="1"/>
  <c r="F3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I2" i="1"/>
  <c r="H2" i="1"/>
  <c r="G2" i="1"/>
  <c r="E2" i="1"/>
  <c r="F2" i="1" s="1"/>
  <c r="D2" i="1" l="1"/>
  <c r="H10" i="1"/>
  <c r="E13" i="1"/>
  <c r="H11" i="1"/>
  <c r="E14" i="1"/>
  <c r="H7" i="1"/>
  <c r="H12" i="1"/>
  <c r="E15" i="1"/>
  <c r="H13" i="1"/>
  <c r="E16" i="1"/>
  <c r="H14" i="1"/>
  <c r="E17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tc={704C006E-643D-45C2-B8E2-F8C622DADAD2}</author>
  </authors>
  <commentList>
    <comment ref="I2" authorId="0" shapeId="0" xr:uid="{704C006E-643D-45C2-B8E2-F8C622DADA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Nadogradnja sa opremom - donacija
</t>
      </text>
    </comment>
  </commentList>
</comments>
</file>

<file path=xl/sharedStrings.xml><?xml version="1.0" encoding="utf-8"?>
<sst xmlns="http://schemas.openxmlformats.org/spreadsheetml/2006/main" count="30" uniqueCount="30">
  <si>
    <t>r.b</t>
  </si>
  <si>
    <t>naziv projekta</t>
  </si>
  <si>
    <t>datum potpisa</t>
  </si>
  <si>
    <t>Predviđena isporuka - datum</t>
  </si>
  <si>
    <t>Krajnji rok isporuke - ugovorni datum isporuke</t>
  </si>
  <si>
    <t>rok plaćanja</t>
  </si>
  <si>
    <t>Ugovorena neto cijena €</t>
  </si>
  <si>
    <t>Ugovorena cijena sa PDV €</t>
  </si>
  <si>
    <t>Marketinška vrijednost - poklon</t>
  </si>
  <si>
    <t>Veza - dokumentacija</t>
  </si>
  <si>
    <t>DVD Kraljevica</t>
  </si>
  <si>
    <t>Zadra Nova</t>
  </si>
  <si>
    <t>ZL Dubrovnik</t>
  </si>
  <si>
    <t>JVP Delnice</t>
  </si>
  <si>
    <t>MUP - Cisterne 4x</t>
  </si>
  <si>
    <t>DVD RAB</t>
  </si>
  <si>
    <t>DVD CRES</t>
  </si>
  <si>
    <t>DVD ADAMOVEC</t>
  </si>
  <si>
    <t>MUP EFKK 8 - VIBRAFON</t>
  </si>
  <si>
    <t>MUP EFKK 8 - ALAT</t>
  </si>
  <si>
    <t>MUP EFKK 9 - PRSLUK</t>
  </si>
  <si>
    <t>MUP EFKK 9 - DASKA</t>
  </si>
  <si>
    <t>MUP EFKK 11 - MAČETA</t>
  </si>
  <si>
    <t>MUP EFKK 11 - REFLEKTOR</t>
  </si>
  <si>
    <t>MUP EFKK 11 - RAČUNALO</t>
  </si>
  <si>
    <t>MUP EFKK 11 - NOSILO</t>
  </si>
  <si>
    <t>Marina Lav - PUG</t>
  </si>
  <si>
    <t>senken ukupno</t>
  </si>
  <si>
    <t>transport</t>
  </si>
  <si>
    <t>carina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</si>
</sst>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.mm\.yy\.;@"/>
    <numFmt numFmtId="165" formatCode="_-* #,##0.00\ _k_n_-;\-* #,##0.00\ _k_n_-;_-* &quot;-&quot;??\ _k_n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  <xf numFmtId="43" fontId="0" fillId="0" borderId="0" xfId="1" applyFont="1" applyAlignment="1">
      <alignment horizontal="right" vertical="center"/>
    </xf>
    <xf numFmtId="43" fontId="0" fillId="0" borderId="0" xfId="1" applyFont="1" applyAlignment="1">
      <alignment vertical="center"/>
    </xf>
    <xf numFmtId="43" fontId="0" fillId="0" borderId="0" xfId="1" applyFont="1" applyAlignment="1">
      <alignment horizontal="right"/>
    </xf>
    <xf numFmtId="43" fontId="0" fillId="0" borderId="0" xfId="1" applyFont="1"/>
    <xf numFmtId="16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o Seifried" id="{AF55CC11-FF89-4EBE-9F1B-9AAB69A43A24}" userId="Edo Seifrie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1-05T09:09:13.09" personId="{AF55CC11-FF89-4EBE-9F1B-9AAB69A43A24}" id="{704C006E-643D-45C2-B8E2-F8C622DADAD2}">
    <text xml:space="preserve">Nadogradnja sa opremom - donacija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1091-C425-4067-A915-D1DB4C8E44B2}">
  <dimension ref="A1:J28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" customHeight="1" x14ac:dyDescent="0.3"/>
  <cols>
    <col min="1" max="1" width="3.33203125" bestFit="1" customWidth="1"/>
    <col min="2" max="2" width="24.109375" bestFit="1" customWidth="1"/>
    <col min="3" max="3" width="16" customWidth="1"/>
    <col min="4" max="4" width="17.88671875" customWidth="1"/>
    <col min="5" max="5" width="22.109375" style="14" customWidth="1"/>
    <col min="6" max="6" width="13.88671875" style="14" customWidth="1"/>
    <col min="7" max="7" width="17" style="14" customWidth="1"/>
    <col min="8" max="8" width="15.44140625" style="14" customWidth="1"/>
    <col min="9" max="9" width="22.33203125" style="14" customWidth="1"/>
    <col min="10" max="10" width="20.6640625" customWidth="1"/>
  </cols>
  <sheetData>
    <row r="1" spans="1:10" s="1" customFormat="1" ht="46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s="4" customFormat="1" ht="23.4" customHeight="1" x14ac:dyDescent="0.3">
      <c r="A2" s="16">
        <v>1</v>
      </c>
      <c r="B2" s="16" t="s">
        <v>10</v>
      </c>
      <c r="C2" s="5">
        <v>44928</v>
      </c>
      <c r="D2" s="5">
        <f>+E2</f>
        <v>44943</v>
      </c>
      <c r="E2" s="6">
        <f>+C2+15</f>
        <v>44943</v>
      </c>
      <c r="F2" s="6">
        <f>+E2+7</f>
        <v>44950</v>
      </c>
      <c r="G2" s="7">
        <f>44413.53/1.25</f>
        <v>35530.824000000001</v>
      </c>
      <c r="H2" s="7">
        <f>44413.53</f>
        <v>44413.53</v>
      </c>
      <c r="I2" s="7">
        <f>150000*1.25/7.5345</f>
        <v>24885.526577742385</v>
      </c>
      <c r="J2" s="8"/>
    </row>
    <row r="3" spans="1:10" s="4" customFormat="1" ht="23.4" customHeight="1" x14ac:dyDescent="0.3">
      <c r="A3" s="16">
        <f>+A2+1</f>
        <v>2</v>
      </c>
      <c r="B3" s="16" t="s">
        <v>11</v>
      </c>
      <c r="C3" s="5">
        <v>44950</v>
      </c>
      <c r="D3" s="5">
        <v>44972</v>
      </c>
      <c r="E3" s="6">
        <f>+C3+45</f>
        <v>44995</v>
      </c>
      <c r="F3" s="6">
        <f>+D3+30</f>
        <v>45002</v>
      </c>
      <c r="G3" s="7">
        <f>375505/7.5345</f>
        <v>49838.078173734153</v>
      </c>
      <c r="H3" s="7">
        <f>483381.25/7.5345</f>
        <v>64155.717034972455</v>
      </c>
      <c r="I3" s="7"/>
      <c r="J3" s="8"/>
    </row>
    <row r="4" spans="1:10" s="4" customFormat="1" ht="23.4" customHeight="1" x14ac:dyDescent="0.3">
      <c r="A4" s="16">
        <f t="shared" ref="A4:A17" si="0">+A3+1</f>
        <v>3</v>
      </c>
      <c r="B4" s="16" t="s">
        <v>12</v>
      </c>
      <c r="C4" s="5">
        <v>44945</v>
      </c>
      <c r="D4" s="5">
        <v>45000</v>
      </c>
      <c r="E4" s="6">
        <f>+C4+90</f>
        <v>45035</v>
      </c>
      <c r="F4" s="6">
        <f>+D4+30</f>
        <v>45030</v>
      </c>
      <c r="G4" s="7">
        <f>+H4/1.25</f>
        <v>97273.743999999992</v>
      </c>
      <c r="H4" s="7">
        <v>121592.18</v>
      </c>
      <c r="I4" s="7"/>
      <c r="J4" s="8"/>
    </row>
    <row r="5" spans="1:10" s="4" customFormat="1" ht="23.4" customHeight="1" x14ac:dyDescent="0.3">
      <c r="A5" s="16">
        <f t="shared" si="0"/>
        <v>4</v>
      </c>
      <c r="B5" s="16" t="s">
        <v>13</v>
      </c>
      <c r="C5" s="5">
        <v>44924</v>
      </c>
      <c r="D5" s="5">
        <v>45031</v>
      </c>
      <c r="E5" s="6">
        <f>+C5+210</f>
        <v>45134</v>
      </c>
      <c r="F5" s="6">
        <f>+D5+7</f>
        <v>45038</v>
      </c>
      <c r="G5" s="7">
        <f>+H5/1.25</f>
        <v>68313.36</v>
      </c>
      <c r="H5" s="7">
        <v>85391.7</v>
      </c>
      <c r="I5" s="7"/>
      <c r="J5" s="8"/>
    </row>
    <row r="6" spans="1:10" s="4" customFormat="1" ht="23.4" customHeight="1" x14ac:dyDescent="0.3">
      <c r="A6" s="16">
        <f t="shared" si="0"/>
        <v>5</v>
      </c>
      <c r="B6" s="16" t="s">
        <v>14</v>
      </c>
      <c r="C6" s="5"/>
      <c r="D6" s="5">
        <v>45153</v>
      </c>
      <c r="E6" s="6">
        <v>45245</v>
      </c>
      <c r="F6" s="6">
        <f>+D6+30</f>
        <v>45183</v>
      </c>
      <c r="G6" s="7">
        <v>822615.97</v>
      </c>
      <c r="H6" s="7">
        <f>+G6*1.25</f>
        <v>1028269.9624999999</v>
      </c>
      <c r="I6" s="7"/>
      <c r="J6" s="8"/>
    </row>
    <row r="7" spans="1:10" s="4" customFormat="1" ht="23.4" customHeight="1" x14ac:dyDescent="0.3">
      <c r="A7" s="16">
        <f t="shared" si="0"/>
        <v>6</v>
      </c>
      <c r="B7" s="16" t="s">
        <v>15</v>
      </c>
      <c r="C7" s="6">
        <v>44869</v>
      </c>
      <c r="D7" s="6">
        <f>C7+90</f>
        <v>44959</v>
      </c>
      <c r="E7" s="6">
        <f>D7</f>
        <v>44959</v>
      </c>
      <c r="F7" s="6">
        <f>+D7+30</f>
        <v>44989</v>
      </c>
      <c r="G7" s="7">
        <f>82471/7.5345</f>
        <v>10945.782732762626</v>
      </c>
      <c r="H7" s="7">
        <f t="shared" ref="H7:H9" si="1">G7*1.25</f>
        <v>13682.228415953283</v>
      </c>
      <c r="I7" s="7"/>
      <c r="J7" s="8"/>
    </row>
    <row r="8" spans="1:10" ht="14.4" x14ac:dyDescent="0.3">
      <c r="A8" s="16">
        <f t="shared" si="0"/>
        <v>7</v>
      </c>
      <c r="B8" s="16" t="s">
        <v>16</v>
      </c>
      <c r="C8" s="6">
        <v>44813</v>
      </c>
      <c r="D8" s="6">
        <v>44955</v>
      </c>
      <c r="E8" s="6">
        <f t="shared" ref="E8:E17" si="2">D8</f>
        <v>44955</v>
      </c>
      <c r="F8" s="6">
        <f t="shared" ref="F8:F17" si="3">+D8+30</f>
        <v>44985</v>
      </c>
      <c r="G8" s="7">
        <v>8185.02</v>
      </c>
      <c r="H8" s="7">
        <f t="shared" si="1"/>
        <v>10231.275000000001</v>
      </c>
      <c r="I8" s="9"/>
      <c r="J8" s="10"/>
    </row>
    <row r="9" spans="1:10" ht="14.4" x14ac:dyDescent="0.3">
      <c r="A9" s="16">
        <f t="shared" si="0"/>
        <v>8</v>
      </c>
      <c r="B9" s="16" t="s">
        <v>17</v>
      </c>
      <c r="C9" s="6">
        <v>44850</v>
      </c>
      <c r="D9" s="6">
        <v>44955</v>
      </c>
      <c r="E9" s="6">
        <f t="shared" si="2"/>
        <v>44955</v>
      </c>
      <c r="F9" s="6">
        <f t="shared" si="3"/>
        <v>44985</v>
      </c>
      <c r="G9" s="7">
        <v>3627.58</v>
      </c>
      <c r="H9" s="7">
        <f t="shared" si="1"/>
        <v>4534.4750000000004</v>
      </c>
      <c r="I9" s="9"/>
      <c r="J9" s="10"/>
    </row>
    <row r="10" spans="1:10" ht="14.4" x14ac:dyDescent="0.3">
      <c r="A10" s="16">
        <f t="shared" si="0"/>
        <v>9</v>
      </c>
      <c r="B10" s="16" t="s">
        <v>18</v>
      </c>
      <c r="C10" s="6">
        <v>44901</v>
      </c>
      <c r="D10" s="6">
        <f>C10+120</f>
        <v>45021</v>
      </c>
      <c r="E10" s="6">
        <f t="shared" si="2"/>
        <v>45021</v>
      </c>
      <c r="F10" s="6">
        <f t="shared" si="3"/>
        <v>45051</v>
      </c>
      <c r="G10" s="7">
        <f>317500/7.5345</f>
        <v>42139.491671643773</v>
      </c>
      <c r="H10" s="7">
        <f>G10*1.25</f>
        <v>52674.364589554716</v>
      </c>
      <c r="I10" s="9"/>
      <c r="J10" s="10"/>
    </row>
    <row r="11" spans="1:10" ht="14.4" x14ac:dyDescent="0.3">
      <c r="A11" s="16">
        <f t="shared" si="0"/>
        <v>10</v>
      </c>
      <c r="B11" s="16" t="s">
        <v>19</v>
      </c>
      <c r="C11" s="6">
        <v>44901</v>
      </c>
      <c r="D11" s="6">
        <f t="shared" ref="D11:D17" si="4">C11+120</f>
        <v>45021</v>
      </c>
      <c r="E11" s="6">
        <f t="shared" si="2"/>
        <v>45021</v>
      </c>
      <c r="F11" s="6">
        <f t="shared" si="3"/>
        <v>45051</v>
      </c>
      <c r="G11" s="7">
        <f>49250/7.5345</f>
        <v>6536.5983144203328</v>
      </c>
      <c r="H11" s="7">
        <f t="shared" ref="H11:H17" si="5">G11*1.25</f>
        <v>8170.7478930254165</v>
      </c>
      <c r="I11" s="9"/>
      <c r="J11" s="10"/>
    </row>
    <row r="12" spans="1:10" ht="14.4" x14ac:dyDescent="0.3">
      <c r="A12" s="16">
        <f t="shared" si="0"/>
        <v>11</v>
      </c>
      <c r="B12" s="16" t="s">
        <v>20</v>
      </c>
      <c r="C12" s="6">
        <v>44862</v>
      </c>
      <c r="D12" s="6">
        <f>C12+120</f>
        <v>44982</v>
      </c>
      <c r="E12" s="6">
        <f t="shared" si="2"/>
        <v>44982</v>
      </c>
      <c r="F12" s="6">
        <f t="shared" si="3"/>
        <v>45012</v>
      </c>
      <c r="G12" s="7">
        <f>37500/7.5345</f>
        <v>4977.1053155484769</v>
      </c>
      <c r="H12" s="7">
        <f t="shared" si="5"/>
        <v>6221.3816444355962</v>
      </c>
      <c r="I12" s="9"/>
      <c r="J12" s="10"/>
    </row>
    <row r="13" spans="1:10" ht="14.4" x14ac:dyDescent="0.3">
      <c r="A13" s="16">
        <f t="shared" si="0"/>
        <v>12</v>
      </c>
      <c r="B13" s="16" t="s">
        <v>21</v>
      </c>
      <c r="C13" s="6">
        <v>44862</v>
      </c>
      <c r="D13" s="6">
        <f>C13+120</f>
        <v>44982</v>
      </c>
      <c r="E13" s="6">
        <f t="shared" si="2"/>
        <v>44982</v>
      </c>
      <c r="F13" s="6">
        <f t="shared" si="3"/>
        <v>45012</v>
      </c>
      <c r="G13" s="7">
        <f>78600/7.5345</f>
        <v>10432.012741389608</v>
      </c>
      <c r="H13" s="7">
        <f t="shared" si="5"/>
        <v>13040.015926737011</v>
      </c>
      <c r="I13" s="9"/>
      <c r="J13" s="10"/>
    </row>
    <row r="14" spans="1:10" ht="14.4" x14ac:dyDescent="0.3">
      <c r="A14" s="16">
        <f t="shared" si="0"/>
        <v>13</v>
      </c>
      <c r="B14" s="16" t="s">
        <v>22</v>
      </c>
      <c r="C14" s="6">
        <v>44902</v>
      </c>
      <c r="D14" s="6">
        <f t="shared" si="4"/>
        <v>45022</v>
      </c>
      <c r="E14" s="6">
        <f t="shared" si="2"/>
        <v>45022</v>
      </c>
      <c r="F14" s="6">
        <f t="shared" si="3"/>
        <v>45052</v>
      </c>
      <c r="G14" s="7">
        <f>19750/7.5345</f>
        <v>2621.2754661888644</v>
      </c>
      <c r="H14" s="7">
        <f t="shared" si="5"/>
        <v>3276.5943327360806</v>
      </c>
      <c r="I14" s="9"/>
      <c r="J14" s="10"/>
    </row>
    <row r="15" spans="1:10" ht="14.4" x14ac:dyDescent="0.3">
      <c r="A15" s="16">
        <f t="shared" si="0"/>
        <v>14</v>
      </c>
      <c r="B15" s="16" t="s">
        <v>23</v>
      </c>
      <c r="C15" s="6">
        <v>44902</v>
      </c>
      <c r="D15" s="6">
        <f t="shared" si="4"/>
        <v>45022</v>
      </c>
      <c r="E15" s="6">
        <f t="shared" si="2"/>
        <v>45022</v>
      </c>
      <c r="F15" s="6">
        <f t="shared" si="3"/>
        <v>45052</v>
      </c>
      <c r="G15" s="7">
        <f>58000/7.5345</f>
        <v>7697.9228880483106</v>
      </c>
      <c r="H15" s="7">
        <f t="shared" si="5"/>
        <v>9622.403610060388</v>
      </c>
      <c r="I15" s="9"/>
      <c r="J15" s="10"/>
    </row>
    <row r="16" spans="1:10" ht="14.4" x14ac:dyDescent="0.3">
      <c r="A16" s="16">
        <f t="shared" si="0"/>
        <v>15</v>
      </c>
      <c r="B16" s="16" t="s">
        <v>24</v>
      </c>
      <c r="C16" s="6">
        <v>44902</v>
      </c>
      <c r="D16" s="6">
        <f t="shared" si="4"/>
        <v>45022</v>
      </c>
      <c r="E16" s="6">
        <f t="shared" si="2"/>
        <v>45022</v>
      </c>
      <c r="F16" s="6">
        <f t="shared" si="3"/>
        <v>45052</v>
      </c>
      <c r="G16" s="7">
        <f>43600/7.5345</f>
        <v>5786.714446877696</v>
      </c>
      <c r="H16" s="7">
        <f t="shared" si="5"/>
        <v>7233.3930585971202</v>
      </c>
      <c r="I16" s="9"/>
      <c r="J16" s="10"/>
    </row>
    <row r="17" spans="1:10" ht="14.4" x14ac:dyDescent="0.3">
      <c r="A17" s="16">
        <f t="shared" si="0"/>
        <v>16</v>
      </c>
      <c r="B17" s="16" t="s">
        <v>25</v>
      </c>
      <c r="C17" s="6">
        <v>44902</v>
      </c>
      <c r="D17" s="6">
        <f t="shared" si="4"/>
        <v>45022</v>
      </c>
      <c r="E17" s="6">
        <f t="shared" si="2"/>
        <v>45022</v>
      </c>
      <c r="F17" s="6">
        <f t="shared" si="3"/>
        <v>45052</v>
      </c>
      <c r="G17" s="7">
        <f>12800/7.5345</f>
        <v>1698.8519477072134</v>
      </c>
      <c r="H17" s="7">
        <f t="shared" si="5"/>
        <v>2123.5649346340169</v>
      </c>
      <c r="I17" s="9"/>
      <c r="J17" s="10"/>
    </row>
    <row r="18" spans="1:10" ht="14.4" x14ac:dyDescent="0.3">
      <c r="A18" s="17">
        <v>17</v>
      </c>
      <c r="B18" s="16" t="s">
        <v>26</v>
      </c>
      <c r="C18" s="6">
        <v>44966</v>
      </c>
      <c r="D18" s="11">
        <f>C18+15</f>
        <v>44981</v>
      </c>
      <c r="E18" s="12">
        <f>D18</f>
        <v>44981</v>
      </c>
      <c r="F18" s="12">
        <f>E18</f>
        <v>44981</v>
      </c>
      <c r="G18" s="7">
        <v>2405.6</v>
      </c>
      <c r="H18" s="7">
        <f>G18*1.25</f>
        <v>3007</v>
      </c>
      <c r="I18" s="9"/>
      <c r="J18" s="10"/>
    </row>
    <row r="19" spans="1:10" ht="14.4" x14ac:dyDescent="0.3">
      <c r="B19" s="4"/>
      <c r="C19" s="13"/>
      <c r="E19" s="12"/>
      <c r="G19" s="9"/>
      <c r="H19" s="9"/>
      <c r="I19" s="9"/>
      <c r="J19" s="10"/>
    </row>
    <row r="20" spans="1:10" ht="14.4" x14ac:dyDescent="0.3">
      <c r="B20" s="4"/>
      <c r="C20" s="13"/>
      <c r="E20" s="12"/>
      <c r="G20" s="9"/>
      <c r="H20" s="9"/>
      <c r="I20" s="9"/>
      <c r="J20" s="10"/>
    </row>
    <row r="21" spans="1:10" ht="14.4" x14ac:dyDescent="0.3">
      <c r="B21" s="4"/>
      <c r="C21" s="13"/>
      <c r="E21" s="12"/>
      <c r="G21" s="9"/>
      <c r="H21" s="9"/>
      <c r="I21" s="9"/>
      <c r="J21" s="10"/>
    </row>
    <row r="22" spans="1:10" ht="14.4" x14ac:dyDescent="0.3">
      <c r="B22" s="4"/>
      <c r="C22" s="13"/>
      <c r="E22" s="12"/>
      <c r="G22" s="9"/>
      <c r="H22" s="9"/>
      <c r="I22" s="9"/>
      <c r="J22" s="10"/>
    </row>
    <row r="23" spans="1:10" ht="14.4" x14ac:dyDescent="0.3">
      <c r="G23" s="9"/>
      <c r="H23" s="9"/>
      <c r="I23" s="9"/>
      <c r="J23" s="10"/>
    </row>
    <row r="24" spans="1:10" ht="14.4" x14ac:dyDescent="0.3">
      <c r="E24" s="14" t="s">
        <v>27</v>
      </c>
      <c r="G24" s="14">
        <v>3770</v>
      </c>
      <c r="H24" s="14" t="e">
        <f>11100/#REF!</f>
        <v>#REF!</v>
      </c>
    </row>
    <row r="25" spans="1:10" ht="14.4" x14ac:dyDescent="0.3">
      <c r="E25" s="14" t="s">
        <v>28</v>
      </c>
      <c r="G25" s="14">
        <v>2000</v>
      </c>
    </row>
    <row r="26" spans="1:10" ht="14.4" x14ac:dyDescent="0.3">
      <c r="E26" s="14" t="s">
        <v>29</v>
      </c>
    </row>
    <row r="27" spans="1:10" ht="14.4" x14ac:dyDescent="0.3"/>
    <row r="28" spans="1:10" ht="14.4" x14ac:dyDescent="0.3">
      <c r="H28" s="1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Knjiga narudžbi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38591</dc:creator>
  <cp:lastModifiedBy>Edo Seifried</cp:lastModifiedBy>
  <dcterms:created xsi:type="dcterms:W3CDTF">2023-03-15T14:44:33Z</dcterms:created>
  <dcterms:modified xsi:type="dcterms:W3CDTF">2023-03-15T15:11:11Z</dcterms:modified>
</cp:coreProperties>
</file>