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53e688fdcbf3308d/Studium/5. Semester/Praxisnachbereitung/"/>
    </mc:Choice>
  </mc:AlternateContent>
  <xr:revisionPtr revIDLastSave="196" documentId="11_AD4DB114E441178AC67DF4479616EED4683EDF27" xr6:coauthVersionLast="47" xr6:coauthVersionMax="47" xr10:uidLastSave="{FF102D4B-88A5-4C40-B30C-A7044B87337A}"/>
  <bookViews>
    <workbookView xWindow="-108" yWindow="-108" windowWidth="23256" windowHeight="12456" xr2:uid="{00000000-000D-0000-FFFF-FFFF00000000}"/>
  </bookViews>
  <sheets>
    <sheet name="Tabelle1" sheetId="1" r:id="rId1"/>
  </sheets>
  <definedNames>
    <definedName name="kontostand">Tabelle1!$I$6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B6" i="1"/>
  <c r="I25" i="1" l="1"/>
  <c r="U19" i="1"/>
  <c r="U18" i="1"/>
  <c r="U17" i="1"/>
  <c r="O16" i="1" l="1"/>
  <c r="O20" i="1" s="1"/>
  <c r="T16" i="1"/>
  <c r="T20" i="1" s="1"/>
  <c r="N16" i="1"/>
  <c r="N20" i="1" s="1"/>
  <c r="S16" i="1"/>
  <c r="S20" i="1" s="1"/>
  <c r="M16" i="1"/>
  <c r="M20" i="1" s="1"/>
  <c r="R16" i="1"/>
  <c r="R20" i="1" s="1"/>
  <c r="L16" i="1"/>
  <c r="L20" i="1" s="1"/>
  <c r="Q16" i="1"/>
  <c r="Q20" i="1" s="1"/>
  <c r="K16" i="1"/>
  <c r="K20" i="1" s="1"/>
  <c r="I16" i="1"/>
  <c r="I20" i="1" s="1"/>
  <c r="P16" i="1"/>
  <c r="P20" i="1" s="1"/>
  <c r="J16" i="1"/>
  <c r="J20" i="1" s="1"/>
  <c r="J9" i="1"/>
  <c r="P9" i="1"/>
  <c r="P12" i="1" s="1"/>
  <c r="K9" i="1"/>
  <c r="K12" i="1" s="1"/>
  <c r="K26" i="1" s="1"/>
  <c r="L9" i="1"/>
  <c r="L12" i="1" s="1"/>
  <c r="Q9" i="1"/>
  <c r="Q12" i="1" s="1"/>
  <c r="M9" i="1"/>
  <c r="M12" i="1" s="1"/>
  <c r="M26" i="1" s="1"/>
  <c r="N9" i="1"/>
  <c r="N12" i="1" s="1"/>
  <c r="I9" i="1"/>
  <c r="I12" i="1" s="1"/>
  <c r="O9" i="1"/>
  <c r="O12" i="1" s="1"/>
  <c r="S9" i="1"/>
  <c r="S12" i="1" s="1"/>
  <c r="T9" i="1"/>
  <c r="T12" i="1" s="1"/>
  <c r="R9" i="1"/>
  <c r="R12" i="1" s="1"/>
  <c r="J12" i="1"/>
  <c r="J26" i="1" l="1"/>
  <c r="N26" i="1"/>
  <c r="R26" i="1"/>
  <c r="S26" i="1"/>
  <c r="P26" i="1"/>
  <c r="T26" i="1"/>
  <c r="Q26" i="1"/>
  <c r="L26" i="1"/>
  <c r="U16" i="1"/>
  <c r="U20" i="1" s="1"/>
  <c r="O26" i="1"/>
  <c r="U9" i="1"/>
  <c r="U12" i="1" s="1"/>
  <c r="M21" i="1" l="1"/>
  <c r="S21" i="1"/>
  <c r="N21" i="1"/>
  <c r="O21" i="1"/>
  <c r="I21" i="1"/>
  <c r="J21" i="1"/>
  <c r="P21" i="1"/>
  <c r="K21" i="1"/>
  <c r="Q21" i="1"/>
  <c r="L21" i="1"/>
  <c r="R21" i="1"/>
  <c r="T21" i="1"/>
  <c r="V16" i="1"/>
  <c r="V20" i="1"/>
  <c r="V18" i="1"/>
  <c r="U21" i="1"/>
  <c r="V19" i="1"/>
  <c r="V17" i="1"/>
  <c r="I26" i="1"/>
  <c r="V11" i="1"/>
  <c r="V12" i="1"/>
  <c r="V10" i="1"/>
  <c r="V9" i="1"/>
  <c r="I27" i="1" l="1"/>
  <c r="J25" i="1" s="1"/>
  <c r="J27" i="1" l="1"/>
  <c r="K25" i="1" s="1"/>
  <c r="K27" i="1" s="1"/>
  <c r="L25" i="1" s="1"/>
  <c r="L27" i="1" s="1"/>
  <c r="M25" i="1" s="1"/>
  <c r="M27" i="1" l="1"/>
  <c r="N25" i="1" s="1"/>
  <c r="N27" i="1" l="1"/>
  <c r="O25" i="1" s="1"/>
  <c r="O27" i="1" l="1"/>
  <c r="P25" i="1" s="1"/>
  <c r="P27" i="1" l="1"/>
  <c r="Q25" i="1" s="1"/>
  <c r="Q27" i="1" l="1"/>
  <c r="R25" i="1" s="1"/>
  <c r="R27" i="1" l="1"/>
  <c r="S25" i="1" s="1"/>
  <c r="S27" i="1" l="1"/>
  <c r="T25" i="1" s="1"/>
  <c r="T27" i="1" s="1"/>
</calcChain>
</file>

<file path=xl/sharedStrings.xml><?xml version="1.0" encoding="utf-8"?>
<sst xmlns="http://schemas.openxmlformats.org/spreadsheetml/2006/main" count="73" uniqueCount="36">
  <si>
    <t>Ausgaben fix</t>
  </si>
  <si>
    <t>Einnahmen fix</t>
  </si>
  <si>
    <t>Ausgaben Bez.</t>
  </si>
  <si>
    <t>Einnahmen Bez.</t>
  </si>
  <si>
    <t>Miete</t>
  </si>
  <si>
    <t>BAföG</t>
  </si>
  <si>
    <t>Arbeit</t>
  </si>
  <si>
    <t>Kindergeld</t>
  </si>
  <si>
    <t>Versicherung</t>
  </si>
  <si>
    <t>Netflix</t>
  </si>
  <si>
    <t>Jan</t>
  </si>
  <si>
    <t>Feb</t>
  </si>
  <si>
    <t>Mrz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</si>
  <si>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</si>
  <si>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</si>
  <si>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</si>
  <si>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</si>
  <si>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</si>
  <si>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</si>
  <si>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</si>
  <si>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</si>
  <si>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</si>
  <si>
    <t>Jahressumme</t>
  </si>
  <si>
    <t>fixe Einnahmen</t>
  </si>
  <si>
    <t>Sparzinsen</t>
  </si>
  <si>
    <t>Monatssumme</t>
  </si>
  <si>
    <t>Backen</t>
  </si>
  <si>
    <t>Lebensmittel</t>
  </si>
  <si>
    <t>Freizeit</t>
  </si>
  <si>
    <t>Tanken</t>
  </si>
  <si>
    <t>fixe Ausgaben</t>
  </si>
  <si>
    <t>Anfangskontostand</t>
  </si>
  <si>
    <t>Saldo</t>
  </si>
  <si>
    <t>Endkontostand</t>
  </si>
  <si>
    <t>Kontostand</t>
  </si>
  <si>
    <t>Anteil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</si>
</sst>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8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/>
    <xf numFmtId="168" fontId="0" fillId="0" borderId="0" xfId="0" applyNumberFormat="1"/>
    <xf numFmtId="10" fontId="0" fillId="0" borderId="0" xfId="0" applyNumberFormat="1"/>
    <xf numFmtId="9" fontId="0" fillId="0" borderId="0" xfId="3" applyFont="1"/>
    <xf numFmtId="0" fontId="3" fillId="0" borderId="0" xfId="2"/>
    <xf numFmtId="44" fontId="2" fillId="2" borderId="1" xfId="1" applyFont="1" applyFill="1" applyBorder="1"/>
    <xf numFmtId="168" fontId="4" fillId="3" borderId="0" xfId="0" applyNumberFormat="1" applyFont="1" applyFill="1"/>
    <xf numFmtId="168" fontId="4" fillId="4" borderId="0" xfId="0" applyNumberFormat="1" applyFont="1" applyFill="1"/>
    <xf numFmtId="0" fontId="4" fillId="0" borderId="0" xfId="0" applyFont="1"/>
    <xf numFmtId="0" fontId="4" fillId="4" borderId="0" xfId="0" applyFont="1" applyFill="1"/>
    <xf numFmtId="0" fontId="4" fillId="5" borderId="0" xfId="0" applyFont="1" applyFill="1"/>
  </cellXfs>
  <cellStyles count="4">
    <cellStyle name="Erklärender Text" xfId="2" builtinId="53"/>
    <cellStyle name="Prozent 2" xfId="3" xr:uid="{37B42365-26C7-4B13-B580-65C0ABFF9630}"/>
    <cellStyle name="Standard" xfId="0" builtinId="0"/>
    <cellStyle name="Währung" xfId="1" builtinId="4"/>
  </cellStyles>
  <dxfs count="4"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7C0E6A-F6D7-41E1-AE0A-48F222FD4BCB}" name="Tabelle1" displayName="Tabelle1" ref="A1:B6" totalsRowCount="1">
  <autoFilter ref="A1:B5" xr:uid="{497C0E6A-F6D7-41E1-AE0A-48F222FD4BCB}"/>
  <tableColumns count="2">
    <tableColumn id="1" xr3:uid="{CEA254E8-88DC-4973-815D-9D9FA4F16A28}" name="Ausgaben Bez."/>
    <tableColumn id="2" xr3:uid="{31A62F84-B2BF-4BFE-B797-379AFEFA0D9E}" name="Ausgaben fix" totalsRowFunction="sum" totalsRowDxfId="0" dataCellStyle="Währung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381EB7-F612-4BF5-B5EF-E900FBC7F951}" name="Tabelle13" displayName="Tabelle13" ref="D1:E6" totalsRowCount="1">
  <autoFilter ref="D1:E5" xr:uid="{F5381EB7-F612-4BF5-B5EF-E900FBC7F951}"/>
  <tableColumns count="2">
    <tableColumn id="3" xr3:uid="{97FF83D3-6E98-420F-9655-C9E73E662BF8}" name="Einnahmen Bez."/>
    <tableColumn id="4" xr3:uid="{3B0886D2-A546-49BE-9594-295C9D95171A}" name="Einnahmen fix" totalsRowFunction="sum" totalsRowDxfId="1" dataCellStyle="Währung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"/>
  <sheetViews>
    <sheetView tabSelected="1" workbookViewId="0">
      <selection activeCell="D15" sqref="D15"/>
    </sheetView>
  </sheetViews>
  <sheetFormatPr baseColWidth="10" defaultColWidth="8.88671875" defaultRowHeight="14.4" x14ac:dyDescent="0.3"/>
  <cols>
    <col min="1" max="1" width="15.44140625" bestFit="1" customWidth="1"/>
    <col min="2" max="2" width="14" bestFit="1" customWidth="1"/>
    <col min="4" max="4" width="16.6640625" bestFit="1" customWidth="1"/>
    <col min="5" max="5" width="15.21875" bestFit="1" customWidth="1"/>
    <col min="8" max="8" width="17.6640625" bestFit="1" customWidth="1"/>
    <col min="9" max="9" width="10.77734375" bestFit="1" customWidth="1"/>
    <col min="10" max="19" width="9.44140625" bestFit="1" customWidth="1"/>
    <col min="20" max="20" width="10.109375" bestFit="1" customWidth="1"/>
    <col min="21" max="21" width="12" bestFit="1" customWidth="1"/>
    <col min="22" max="22" width="11.33203125" bestFit="1" customWidth="1"/>
  </cols>
  <sheetData>
    <row r="1" spans="1:22" x14ac:dyDescent="0.3">
      <c r="A1" t="s">
        <v>2</v>
      </c>
      <c r="B1" t="s">
        <v>0</v>
      </c>
      <c r="D1" t="s">
        <v>3</v>
      </c>
      <c r="E1" t="s">
        <v>1</v>
      </c>
    </row>
    <row r="2" spans="1:22" x14ac:dyDescent="0.3">
      <c r="A2" t="s">
        <v>4</v>
      </c>
      <c r="B2" s="1">
        <v>320</v>
      </c>
      <c r="D2" t="s">
        <v>5</v>
      </c>
      <c r="E2" s="1">
        <v>250</v>
      </c>
    </row>
    <row r="3" spans="1:22" x14ac:dyDescent="0.3">
      <c r="A3" t="s">
        <v>8</v>
      </c>
      <c r="B3" s="1">
        <v>230</v>
      </c>
      <c r="D3" t="s">
        <v>6</v>
      </c>
      <c r="E3" s="1">
        <v>150</v>
      </c>
    </row>
    <row r="4" spans="1:22" x14ac:dyDescent="0.3">
      <c r="A4" t="s">
        <v>9</v>
      </c>
      <c r="B4" s="1">
        <v>12</v>
      </c>
      <c r="D4" t="s">
        <v>7</v>
      </c>
      <c r="E4" s="1">
        <v>350</v>
      </c>
    </row>
    <row r="5" spans="1:22" x14ac:dyDescent="0.3">
      <c r="B5" s="1"/>
      <c r="E5" s="1"/>
    </row>
    <row r="6" spans="1:22" x14ac:dyDescent="0.3">
      <c r="B6" s="2">
        <f>SUBTOTAL(109,Tabelle1[Ausgaben fix])</f>
        <v>562</v>
      </c>
      <c r="E6" s="2">
        <f>SUBTOTAL(109,Tabelle13[Einnahmen fix])</f>
        <v>750</v>
      </c>
      <c r="H6" s="7" t="s">
        <v>34</v>
      </c>
      <c r="I6" s="8">
        <v>6500</v>
      </c>
    </row>
    <row r="8" spans="1:22" x14ac:dyDescent="0.3">
      <c r="H8" s="11"/>
      <c r="I8" s="9" t="s">
        <v>10</v>
      </c>
      <c r="J8" s="9" t="s">
        <v>11</v>
      </c>
      <c r="K8" s="9" t="s">
        <v>12</v>
      </c>
      <c r="L8" s="9" t="s">
        <v>13</v>
      </c>
      <c r="M8" s="9" t="s">
        <v>14</v>
      </c>
      <c r="N8" s="9" t="s">
        <v>15</v>
      </c>
      <c r="O8" s="9" t="s">
        <v>16</v>
      </c>
      <c r="P8" s="9" t="s">
        <v>17</v>
      </c>
      <c r="Q8" s="9" t="s">
        <v>18</v>
      </c>
      <c r="R8" s="9" t="s">
        <v>19</v>
      </c>
      <c r="S8" s="9" t="s">
        <v>20</v>
      </c>
      <c r="T8" s="9" t="s">
        <v>21</v>
      </c>
      <c r="U8" s="10" t="s">
        <v>22</v>
      </c>
      <c r="V8" s="9" t="s">
        <v>35</v>
      </c>
    </row>
    <row r="9" spans="1:22" x14ac:dyDescent="0.3">
      <c r="A9" t="s">
        <v>2</v>
      </c>
      <c r="B9" t="s">
        <v>0</v>
      </c>
      <c r="D9" t="s">
        <v>3</v>
      </c>
      <c r="E9" t="s">
        <v>1</v>
      </c>
      <c r="H9" s="13" t="s">
        <v>23</v>
      </c>
      <c r="I9" s="4">
        <f>Tabelle13[[#Totals],[Einnahmen fix]]</f>
        <v>750</v>
      </c>
      <c r="J9" s="4">
        <f>Tabelle13[[#Totals],[Einnahmen fix]]</f>
        <v>750</v>
      </c>
      <c r="K9" s="4">
        <f>Tabelle13[[#Totals],[Einnahmen fix]]</f>
        <v>750</v>
      </c>
      <c r="L9" s="4">
        <f>Tabelle13[[#Totals],[Einnahmen fix]]</f>
        <v>750</v>
      </c>
      <c r="M9" s="4">
        <f>Tabelle13[[#Totals],[Einnahmen fix]]</f>
        <v>750</v>
      </c>
      <c r="N9" s="4">
        <f>Tabelle13[[#Totals],[Einnahmen fix]]</f>
        <v>750</v>
      </c>
      <c r="O9" s="4">
        <f>Tabelle13[[#Totals],[Einnahmen fix]]</f>
        <v>750</v>
      </c>
      <c r="P9" s="4">
        <f>Tabelle13[[#Totals],[Einnahmen fix]]</f>
        <v>750</v>
      </c>
      <c r="Q9" s="4">
        <f>Tabelle13[[#Totals],[Einnahmen fix]]</f>
        <v>750</v>
      </c>
      <c r="R9" s="4">
        <f>Tabelle13[[#Totals],[Einnahmen fix]]</f>
        <v>750</v>
      </c>
      <c r="S9" s="4">
        <f>Tabelle13[[#Totals],[Einnahmen fix]]</f>
        <v>750</v>
      </c>
      <c r="T9" s="4">
        <f>Tabelle13[[#Totals],[Einnahmen fix]]</f>
        <v>750</v>
      </c>
      <c r="U9" s="4">
        <f>SUM(I9:T9)</f>
        <v>9000</v>
      </c>
      <c r="V9" s="6">
        <f>U9/$U$12</f>
        <v>0.92773940830842183</v>
      </c>
    </row>
    <row r="10" spans="1:22" x14ac:dyDescent="0.3">
      <c r="A10" t="s">
        <v>4</v>
      </c>
      <c r="B10">
        <v>320</v>
      </c>
      <c r="D10" t="s">
        <v>5</v>
      </c>
      <c r="E10">
        <v>250</v>
      </c>
      <c r="H10" s="13" t="s">
        <v>24</v>
      </c>
      <c r="I10" s="4">
        <v>5</v>
      </c>
      <c r="J10" s="4">
        <v>6</v>
      </c>
      <c r="K10" s="4">
        <v>7</v>
      </c>
      <c r="L10" s="4">
        <v>8</v>
      </c>
      <c r="M10" s="4">
        <v>9</v>
      </c>
      <c r="N10" s="4">
        <v>10</v>
      </c>
      <c r="O10" s="4">
        <v>11</v>
      </c>
      <c r="P10" s="4">
        <v>12</v>
      </c>
      <c r="Q10" s="4">
        <v>13</v>
      </c>
      <c r="R10" s="4">
        <v>14</v>
      </c>
      <c r="S10" s="4">
        <v>15</v>
      </c>
      <c r="T10" s="4">
        <v>16</v>
      </c>
      <c r="U10" s="4">
        <v>126</v>
      </c>
      <c r="V10" s="6">
        <f>U10/$U$12</f>
        <v>1.2988351716317905E-2</v>
      </c>
    </row>
    <row r="11" spans="1:22" x14ac:dyDescent="0.3">
      <c r="A11" t="s">
        <v>8</v>
      </c>
      <c r="B11">
        <v>230</v>
      </c>
      <c r="D11" t="s">
        <v>6</v>
      </c>
      <c r="E11">
        <v>150</v>
      </c>
      <c r="H11" s="13" t="s">
        <v>26</v>
      </c>
      <c r="I11" s="4">
        <v>0</v>
      </c>
      <c r="J11" s="4">
        <v>15</v>
      </c>
      <c r="K11" s="4">
        <v>0</v>
      </c>
      <c r="L11" s="4">
        <v>55</v>
      </c>
      <c r="M11" s="4">
        <v>10</v>
      </c>
      <c r="N11" s="4">
        <v>5</v>
      </c>
      <c r="O11" s="4">
        <v>0</v>
      </c>
      <c r="P11" s="4">
        <v>60</v>
      </c>
      <c r="Q11" s="4">
        <v>5</v>
      </c>
      <c r="R11" s="4">
        <v>425</v>
      </c>
      <c r="S11" s="4">
        <v>0</v>
      </c>
      <c r="T11" s="4">
        <v>0</v>
      </c>
      <c r="U11" s="4">
        <v>575</v>
      </c>
      <c r="V11" s="6">
        <f>U11/$U$12</f>
        <v>5.927223997526028E-2</v>
      </c>
    </row>
    <row r="12" spans="1:22" x14ac:dyDescent="0.3">
      <c r="A12" t="s">
        <v>9</v>
      </c>
      <c r="B12">
        <v>12</v>
      </c>
      <c r="D12" t="s">
        <v>7</v>
      </c>
      <c r="E12">
        <v>350</v>
      </c>
      <c r="H12" s="12" t="s">
        <v>25</v>
      </c>
      <c r="I12" s="4">
        <f>SUM(I9:I11)</f>
        <v>755</v>
      </c>
      <c r="J12" s="4">
        <f t="shared" ref="J12:U12" si="0">SUM(J9:J11)</f>
        <v>771</v>
      </c>
      <c r="K12" s="4">
        <f t="shared" si="0"/>
        <v>757</v>
      </c>
      <c r="L12" s="4">
        <f t="shared" si="0"/>
        <v>813</v>
      </c>
      <c r="M12" s="4">
        <f t="shared" si="0"/>
        <v>769</v>
      </c>
      <c r="N12" s="4">
        <f t="shared" si="0"/>
        <v>765</v>
      </c>
      <c r="O12" s="4">
        <f t="shared" si="0"/>
        <v>761</v>
      </c>
      <c r="P12" s="4">
        <f t="shared" si="0"/>
        <v>822</v>
      </c>
      <c r="Q12" s="4">
        <f t="shared" si="0"/>
        <v>768</v>
      </c>
      <c r="R12" s="4">
        <f t="shared" si="0"/>
        <v>1189</v>
      </c>
      <c r="S12" s="4">
        <f t="shared" si="0"/>
        <v>765</v>
      </c>
      <c r="T12" s="4">
        <f t="shared" si="0"/>
        <v>766</v>
      </c>
      <c r="U12" s="4">
        <f t="shared" si="0"/>
        <v>9701</v>
      </c>
      <c r="V12" s="6">
        <f>U12/$U$12</f>
        <v>1</v>
      </c>
    </row>
    <row r="14" spans="1:22" x14ac:dyDescent="0.3">
      <c r="B14">
        <v>562</v>
      </c>
      <c r="E14">
        <v>750</v>
      </c>
    </row>
    <row r="15" spans="1:22" x14ac:dyDescent="0.3">
      <c r="H15" s="3"/>
      <c r="I15" s="9" t="s">
        <v>10</v>
      </c>
      <c r="J15" s="9" t="s">
        <v>11</v>
      </c>
      <c r="K15" s="9" t="s">
        <v>12</v>
      </c>
      <c r="L15" s="9" t="s">
        <v>13</v>
      </c>
      <c r="M15" s="9" t="s">
        <v>14</v>
      </c>
      <c r="N15" s="9" t="s">
        <v>15</v>
      </c>
      <c r="O15" s="9" t="s">
        <v>16</v>
      </c>
      <c r="P15" s="9" t="s">
        <v>17</v>
      </c>
      <c r="Q15" s="9" t="s">
        <v>18</v>
      </c>
      <c r="R15" s="9" t="s">
        <v>19</v>
      </c>
      <c r="S15" s="9" t="s">
        <v>20</v>
      </c>
      <c r="T15" s="9" t="s">
        <v>21</v>
      </c>
      <c r="U15" s="10" t="s">
        <v>22</v>
      </c>
      <c r="V15" s="9" t="s">
        <v>35</v>
      </c>
    </row>
    <row r="16" spans="1:22" x14ac:dyDescent="0.3">
      <c r="H16" s="13" t="s">
        <v>30</v>
      </c>
      <c r="I16" s="4">
        <f>Tabelle1[[#Totals],[Ausgaben fix]]</f>
        <v>562</v>
      </c>
      <c r="J16" s="4">
        <f>Tabelle1[[#Totals],[Ausgaben fix]]</f>
        <v>562</v>
      </c>
      <c r="K16" s="4">
        <f>Tabelle1[[#Totals],[Ausgaben fix]]</f>
        <v>562</v>
      </c>
      <c r="L16" s="4">
        <f>Tabelle1[[#Totals],[Ausgaben fix]]</f>
        <v>562</v>
      </c>
      <c r="M16" s="4">
        <f>Tabelle1[[#Totals],[Ausgaben fix]]</f>
        <v>562</v>
      </c>
      <c r="N16" s="4">
        <f>Tabelle1[[#Totals],[Ausgaben fix]]</f>
        <v>562</v>
      </c>
      <c r="O16" s="4">
        <f>Tabelle1[[#Totals],[Ausgaben fix]]</f>
        <v>562</v>
      </c>
      <c r="P16" s="4">
        <f>Tabelle1[[#Totals],[Ausgaben fix]]</f>
        <v>562</v>
      </c>
      <c r="Q16" s="4">
        <f>Tabelle1[[#Totals],[Ausgaben fix]]</f>
        <v>562</v>
      </c>
      <c r="R16" s="4">
        <f>Tabelle1[[#Totals],[Ausgaben fix]]</f>
        <v>562</v>
      </c>
      <c r="S16" s="4">
        <f>Tabelle1[[#Totals],[Ausgaben fix]]</f>
        <v>562</v>
      </c>
      <c r="T16" s="4">
        <f>Tabelle1[[#Totals],[Ausgaben fix]]</f>
        <v>562</v>
      </c>
      <c r="U16" s="4">
        <f>SUM(I16:T16)</f>
        <v>6744</v>
      </c>
      <c r="V16" s="5">
        <f>U16/$U$20</f>
        <v>0.70103950103950108</v>
      </c>
    </row>
    <row r="17" spans="8:22" x14ac:dyDescent="0.3">
      <c r="H17" s="13" t="s">
        <v>29</v>
      </c>
      <c r="I17" s="4">
        <v>20</v>
      </c>
      <c r="J17" s="4">
        <v>40</v>
      </c>
      <c r="K17" s="4">
        <v>35</v>
      </c>
      <c r="L17" s="4">
        <v>60</v>
      </c>
      <c r="M17" s="4">
        <v>22</v>
      </c>
      <c r="N17" s="4">
        <v>60</v>
      </c>
      <c r="O17" s="4">
        <v>90</v>
      </c>
      <c r="P17" s="4">
        <v>80</v>
      </c>
      <c r="Q17" s="4">
        <v>75</v>
      </c>
      <c r="R17" s="4">
        <v>40</v>
      </c>
      <c r="S17" s="4">
        <v>66</v>
      </c>
      <c r="T17" s="4">
        <v>105</v>
      </c>
      <c r="U17" s="4">
        <f>SUM(I17:T17)</f>
        <v>693</v>
      </c>
      <c r="V17" s="5">
        <f>U17/$U$20</f>
        <v>7.2037422037422041E-2</v>
      </c>
    </row>
    <row r="18" spans="8:22" x14ac:dyDescent="0.3">
      <c r="H18" s="13" t="s">
        <v>27</v>
      </c>
      <c r="I18" s="4">
        <v>90</v>
      </c>
      <c r="J18" s="4">
        <v>110</v>
      </c>
      <c r="K18" s="4">
        <v>22</v>
      </c>
      <c r="L18" s="4">
        <v>178</v>
      </c>
      <c r="M18" s="4">
        <v>145</v>
      </c>
      <c r="N18" s="4">
        <v>42</v>
      </c>
      <c r="O18" s="4">
        <v>67</v>
      </c>
      <c r="P18" s="4">
        <v>98</v>
      </c>
      <c r="Q18" s="4">
        <v>75</v>
      </c>
      <c r="R18" s="4">
        <v>89</v>
      </c>
      <c r="S18" s="4">
        <v>104</v>
      </c>
      <c r="T18" s="4">
        <v>155</v>
      </c>
      <c r="U18" s="4">
        <f>SUM(I18:T18)</f>
        <v>1175</v>
      </c>
      <c r="V18" s="5">
        <f>U18/$U$20</f>
        <v>0.12214137214137215</v>
      </c>
    </row>
    <row r="19" spans="8:22" x14ac:dyDescent="0.3">
      <c r="H19" s="13" t="s">
        <v>28</v>
      </c>
      <c r="I19" s="4">
        <v>35</v>
      </c>
      <c r="J19" s="4">
        <v>55</v>
      </c>
      <c r="K19" s="4">
        <v>78</v>
      </c>
      <c r="L19" s="4">
        <v>11</v>
      </c>
      <c r="M19" s="4">
        <v>70</v>
      </c>
      <c r="N19" s="4">
        <v>150</v>
      </c>
      <c r="O19" s="4">
        <v>90</v>
      </c>
      <c r="P19" s="4">
        <v>87</v>
      </c>
      <c r="Q19" s="4">
        <v>65</v>
      </c>
      <c r="R19" s="4">
        <v>55</v>
      </c>
      <c r="S19" s="4">
        <v>109</v>
      </c>
      <c r="T19" s="4">
        <v>203</v>
      </c>
      <c r="U19" s="4">
        <f>SUM(I19:T19)</f>
        <v>1008</v>
      </c>
      <c r="V19" s="5">
        <f>U19/$U$20</f>
        <v>0.10478170478170479</v>
      </c>
    </row>
    <row r="20" spans="8:22" x14ac:dyDescent="0.3">
      <c r="H20" s="12" t="s">
        <v>25</v>
      </c>
      <c r="I20" s="4">
        <f t="shared" ref="I20:S20" si="1">SUM(I$16:I$19)</f>
        <v>707</v>
      </c>
      <c r="J20" s="4">
        <f t="shared" si="1"/>
        <v>767</v>
      </c>
      <c r="K20" s="4">
        <f t="shared" si="1"/>
        <v>697</v>
      </c>
      <c r="L20" s="4">
        <f t="shared" si="1"/>
        <v>811</v>
      </c>
      <c r="M20" s="4">
        <f t="shared" si="1"/>
        <v>799</v>
      </c>
      <c r="N20" s="4">
        <f t="shared" si="1"/>
        <v>814</v>
      </c>
      <c r="O20" s="4">
        <f t="shared" si="1"/>
        <v>809</v>
      </c>
      <c r="P20" s="4">
        <f t="shared" si="1"/>
        <v>827</v>
      </c>
      <c r="Q20" s="4">
        <f t="shared" si="1"/>
        <v>777</v>
      </c>
      <c r="R20" s="4">
        <f t="shared" si="1"/>
        <v>746</v>
      </c>
      <c r="S20" s="4">
        <f t="shared" si="1"/>
        <v>841</v>
      </c>
      <c r="T20" s="4">
        <f>SUM(T$16:T$19)</f>
        <v>1025</v>
      </c>
      <c r="U20" s="4">
        <f>SUM(U$16:U$19)</f>
        <v>9620</v>
      </c>
      <c r="V20" s="5">
        <f>U20/$U$20</f>
        <v>1</v>
      </c>
    </row>
    <row r="21" spans="8:22" x14ac:dyDescent="0.3">
      <c r="H21" s="3"/>
      <c r="I21" s="5">
        <f>I$20/$U$20</f>
        <v>7.3492723492723497E-2</v>
      </c>
      <c r="J21" s="5">
        <f t="shared" ref="J21:T21" si="2">J$20/$U$20</f>
        <v>7.9729729729729734E-2</v>
      </c>
      <c r="K21" s="5">
        <f t="shared" si="2"/>
        <v>7.2453222453222457E-2</v>
      </c>
      <c r="L21" s="5">
        <f t="shared" si="2"/>
        <v>8.4303534303534308E-2</v>
      </c>
      <c r="M21" s="5">
        <f t="shared" si="2"/>
        <v>8.3056133056133061E-2</v>
      </c>
      <c r="N21" s="5">
        <f t="shared" si="2"/>
        <v>8.461538461538462E-2</v>
      </c>
      <c r="O21" s="5">
        <f t="shared" si="2"/>
        <v>8.40956340956341E-2</v>
      </c>
      <c r="P21" s="5">
        <f t="shared" si="2"/>
        <v>8.5966735966735972E-2</v>
      </c>
      <c r="Q21" s="5">
        <f t="shared" si="2"/>
        <v>8.0769230769230774E-2</v>
      </c>
      <c r="R21" s="5">
        <f t="shared" si="2"/>
        <v>7.7546777546777551E-2</v>
      </c>
      <c r="S21" s="5">
        <f t="shared" si="2"/>
        <v>8.7422037422037427E-2</v>
      </c>
      <c r="T21" s="5">
        <f t="shared" si="2"/>
        <v>0.10654885654885655</v>
      </c>
      <c r="U21" s="5">
        <f t="shared" ref="J21:U21" si="3">U20/$U$20</f>
        <v>1</v>
      </c>
      <c r="V21" s="3"/>
    </row>
    <row r="24" spans="8:22" x14ac:dyDescent="0.3">
      <c r="H24" s="11"/>
      <c r="I24" s="9" t="s">
        <v>10</v>
      </c>
      <c r="J24" s="9" t="s">
        <v>11</v>
      </c>
      <c r="K24" s="9" t="s">
        <v>12</v>
      </c>
      <c r="L24" s="9" t="s">
        <v>13</v>
      </c>
      <c r="M24" s="9" t="s">
        <v>14</v>
      </c>
      <c r="N24" s="9" t="s">
        <v>15</v>
      </c>
      <c r="O24" s="9" t="s">
        <v>16</v>
      </c>
      <c r="P24" s="9" t="s">
        <v>17</v>
      </c>
      <c r="Q24" s="9" t="s">
        <v>18</v>
      </c>
      <c r="R24" s="9" t="s">
        <v>19</v>
      </c>
      <c r="S24" s="9" t="s">
        <v>20</v>
      </c>
      <c r="T24" s="9" t="s">
        <v>21</v>
      </c>
    </row>
    <row r="25" spans="8:22" x14ac:dyDescent="0.3">
      <c r="H25" s="13" t="s">
        <v>31</v>
      </c>
      <c r="I25" s="4">
        <f>kontostand</f>
        <v>6500</v>
      </c>
      <c r="J25" s="4">
        <f>I27</f>
        <v>6548</v>
      </c>
      <c r="K25" s="4">
        <f t="shared" ref="K25:T25" si="4">J27</f>
        <v>6552</v>
      </c>
      <c r="L25" s="4">
        <f t="shared" si="4"/>
        <v>6612</v>
      </c>
      <c r="M25" s="4">
        <f t="shared" si="4"/>
        <v>6614</v>
      </c>
      <c r="N25" s="4">
        <f t="shared" si="4"/>
        <v>6584</v>
      </c>
      <c r="O25" s="4">
        <f t="shared" si="4"/>
        <v>6535</v>
      </c>
      <c r="P25" s="4">
        <f t="shared" si="4"/>
        <v>6487</v>
      </c>
      <c r="Q25" s="4">
        <f t="shared" si="4"/>
        <v>6482</v>
      </c>
      <c r="R25" s="4">
        <f t="shared" si="4"/>
        <v>6473</v>
      </c>
      <c r="S25" s="4">
        <f t="shared" si="4"/>
        <v>6916</v>
      </c>
      <c r="T25" s="4">
        <f t="shared" si="4"/>
        <v>6840</v>
      </c>
    </row>
    <row r="26" spans="8:22" x14ac:dyDescent="0.3">
      <c r="H26" s="13" t="s">
        <v>32</v>
      </c>
      <c r="I26" s="4">
        <f>I$12-I$20</f>
        <v>48</v>
      </c>
      <c r="J26" s="4">
        <f t="shared" ref="J26:T26" si="5">J$12-J$20</f>
        <v>4</v>
      </c>
      <c r="K26" s="4">
        <f t="shared" si="5"/>
        <v>60</v>
      </c>
      <c r="L26" s="4">
        <f t="shared" si="5"/>
        <v>2</v>
      </c>
      <c r="M26" s="4">
        <f t="shared" si="5"/>
        <v>-30</v>
      </c>
      <c r="N26" s="4">
        <f t="shared" si="5"/>
        <v>-49</v>
      </c>
      <c r="O26" s="4">
        <f t="shared" si="5"/>
        <v>-48</v>
      </c>
      <c r="P26" s="4">
        <f t="shared" si="5"/>
        <v>-5</v>
      </c>
      <c r="Q26" s="4">
        <f t="shared" si="5"/>
        <v>-9</v>
      </c>
      <c r="R26" s="4">
        <f t="shared" si="5"/>
        <v>443</v>
      </c>
      <c r="S26" s="4">
        <f t="shared" si="5"/>
        <v>-76</v>
      </c>
      <c r="T26" s="4">
        <f t="shared" si="5"/>
        <v>-259</v>
      </c>
    </row>
    <row r="27" spans="8:22" x14ac:dyDescent="0.3">
      <c r="H27" s="12" t="s">
        <v>33</v>
      </c>
      <c r="I27" s="4">
        <f>SUM(I25,I26)</f>
        <v>6548</v>
      </c>
      <c r="J27" s="4">
        <f t="shared" ref="J27:T27" si="6">SUM(J25,J26)</f>
        <v>6552</v>
      </c>
      <c r="K27" s="4">
        <f t="shared" si="6"/>
        <v>6612</v>
      </c>
      <c r="L27" s="4">
        <f t="shared" si="6"/>
        <v>6614</v>
      </c>
      <c r="M27" s="4">
        <f t="shared" si="6"/>
        <v>6584</v>
      </c>
      <c r="N27" s="4">
        <f t="shared" si="6"/>
        <v>6535</v>
      </c>
      <c r="O27" s="4">
        <f t="shared" si="6"/>
        <v>6487</v>
      </c>
      <c r="P27" s="4">
        <f t="shared" si="6"/>
        <v>6482</v>
      </c>
      <c r="Q27" s="4">
        <f t="shared" si="6"/>
        <v>6473</v>
      </c>
      <c r="R27" s="4">
        <f t="shared" si="6"/>
        <v>6916</v>
      </c>
      <c r="S27" s="4">
        <f t="shared" si="6"/>
        <v>6840</v>
      </c>
      <c r="T27" s="4">
        <f t="shared" si="6"/>
        <v>6581</v>
      </c>
    </row>
  </sheetData>
  <conditionalFormatting sqref="I21:U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6:V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5:T27">
    <cfRule type="cellIs" dxfId="2" priority="2" operator="lessThan">
      <formula>0</formula>
    </cfRule>
  </conditionalFormatting>
  <conditionalFormatting sqref="V9:V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kontostand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Cindrić</dc:creator>
  <cp:lastModifiedBy>Daniel Cindrić</cp:lastModifiedBy>
  <dcterms:created xsi:type="dcterms:W3CDTF">2015-06-05T18:19:34Z</dcterms:created>
  <dcterms:modified xsi:type="dcterms:W3CDTF">2023-10-21T14:08:43Z</dcterms:modified>
</cp:coreProperties>
</file>