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e688fdcbf3308d/Studium/5. Semester/Praxisnachbereitung/Tag 2/"/>
    </mc:Choice>
  </mc:AlternateContent>
  <xr:revisionPtr revIDLastSave="569" documentId="11_AD4DB114E441178AC67DF4479616EED4683EDF27" xr6:coauthVersionLast="47" xr6:coauthVersionMax="47" xr10:uidLastSave="{6EF8F428-0069-48B8-95F4-348279D5A58C}"/>
  <bookViews>
    <workbookView xWindow="-108" yWindow="-108" windowWidth="23256" windowHeight="12456" activeTab="1" xr2:uid="{00000000-000D-0000-FFFF-FFFF00000000}"/>
  </bookViews>
  <sheets>
    <sheet name="Kursliste" sheetId="1" r:id="rId1"/>
    <sheet name="Aktiendepot" sheetId="2" r:id="rId2"/>
  </sheets>
  <definedNames>
    <definedName name="AuswahlAktie">MATCH(Kursliste!$H$2,Kursliste!$B$1:$E$1,0)</definedName>
    <definedName name="AuswahlBereich">ADDRESS(4,1+AuswahlAktie) &amp; ":" &amp; ADDRESS(1048576,1+AuswahlAktie)</definedName>
    <definedName name="DatumListe">INDIRECT("Kursliste!" &amp; ADDRESS(5,1) &amp; ":" &amp; ADDRESS(LetzteZeile,1))</definedName>
    <definedName name="LetzteZeile">Kursliste!$H$4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 a="1"/>
  <c r="D4" i="2" a="1"/>
  <c r="D7" i="2" l="1"/>
  <c r="D4" i="2"/>
  <c r="D6" i="2" a="1"/>
  <c r="F7" i="2" l="1"/>
  <c r="D6" i="2"/>
  <c r="B2" i="1"/>
  <c r="C2" i="1"/>
  <c r="D2" i="1"/>
  <c r="E2" i="1"/>
  <c r="L2" i="1" a="1"/>
  <c r="L2" i="1" s="1"/>
  <c r="Q4" i="1"/>
  <c r="E7" i="2" a="1"/>
  <c r="E6" i="2" a="1"/>
  <c r="E2" i="2" a="1"/>
  <c r="E4" i="2" a="1"/>
  <c r="E3" i="2" a="1"/>
  <c r="E5" i="2" a="1"/>
  <c r="D5" i="2" a="1"/>
  <c r="D3" i="2" a="1"/>
  <c r="D2" i="2" a="1"/>
  <c r="Q5" i="1" a="1"/>
  <c r="P5" i="1" a="1"/>
  <c r="E7" i="2" l="1"/>
  <c r="G7" i="2"/>
  <c r="E6" i="2"/>
  <c r="E5" i="2"/>
  <c r="E3" i="2"/>
  <c r="E4" i="2"/>
  <c r="E2" i="2"/>
  <c r="D2" i="2"/>
  <c r="F2" i="2" s="1"/>
  <c r="F4" i="2"/>
  <c r="D3" i="2"/>
  <c r="F3" i="2" s="1"/>
  <c r="D5" i="2"/>
  <c r="F5" i="2" s="1"/>
  <c r="Q5" i="1"/>
  <c r="P5" i="1"/>
  <c r="F6" i="2" l="1"/>
  <c r="G6" i="2"/>
  <c r="G2" i="2"/>
  <c r="G5" i="2"/>
  <c r="G3" i="2"/>
  <c r="G4" i="2"/>
  <c r="C4" i="1"/>
  <c r="D4" i="1"/>
  <c r="E4" i="1"/>
  <c r="B4" i="1"/>
  <c r="C3" i="1"/>
  <c r="D3" i="1"/>
  <c r="E3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<sst xmlns="http://schemas.openxmlformats.org/spreadsheetml/2006/main" count="25" uniqueCount="16">
  <si>
    <t>Datum</t>
  </si>
  <si>
    <t>Dax</t>
  </si>
  <si>
    <t>Mdax</t>
  </si>
  <si>
    <t>TecDax</t>
  </si>
  <si>
    <t>Dow Jones</t>
  </si>
  <si>
    <t>Aktie</t>
  </si>
  <si>
    <t>Anzahl</t>
  </si>
  <si>
    <t>Kauf am</t>
  </si>
  <si>
    <t>Kaufkurs</t>
  </si>
  <si>
    <t>Aktueller Kurs</t>
  </si>
  <si>
    <t>Wert</t>
  </si>
  <si>
    <t>Gewinn/Verlust</t>
  </si>
  <si>
    <t>aktuell</t>
  </si>
  <si>
    <t>max</t>
  </si>
  <si>
    <t>min</t>
  </si>
  <si>
    <t>Letzte Zeile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</si>
</sst>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44" fontId="0" fillId="0" borderId="0" xfId="1" applyFont="1"/>
    <xf numFmtId="14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0" fontId="3" fillId="0" borderId="0" xfId="2"/>
    <xf numFmtId="44" fontId="4" fillId="0" borderId="0" xfId="1" applyFont="1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/>
    <xf numFmtId="44" fontId="0" fillId="0" borderId="0" xfId="1" applyFont="1" applyProtection="1"/>
    <xf numFmtId="44" fontId="0" fillId="0" borderId="0" xfId="1" applyNumberFormat="1" applyFont="1" applyProtection="1"/>
  </cellXfs>
  <cellStyles count="3">
    <cellStyle name="Erklärender Text" xfId="2" builtinId="53"/>
    <cellStyle name="Standard" xfId="0" builtinId="0"/>
    <cellStyle name="Währung" xfId="1" builtinId="4"/>
  </cellStyles>
  <dxfs count="9">
    <dxf>
      <numFmt numFmtId="19" formatCode="dd/mm/yyyy"/>
      <protection locked="0" hidden="0"/>
    </dxf>
    <dxf>
      <numFmt numFmtId="2" formatCode="0.00"/>
      <protection locked="0" hidden="0"/>
    </dxf>
    <dxf>
      <protection locked="0" hidden="0"/>
    </dxf>
    <dxf>
      <protection locked="1" hidden="0"/>
    </dxf>
    <dxf>
      <protection locked="1" hidden="0"/>
    </dxf>
    <dxf>
      <numFmt numFmtId="34" formatCode="_-* #,##0.00\ &quot;€&quot;_-;\-* #,##0.00\ &quot;€&quot;_-;_-* &quot;-&quot;??\ &quot;€&quot;_-;_-@_-"/>
      <protection locked="1" hidden="0"/>
    </dxf>
    <dxf>
      <numFmt numFmtId="34" formatCode="_-* #,##0.00\ &quot;€&quot;_-;\-* #,##0.00\ &quot;€&quot;_-;_-* &quot;-&quot;??\ &quot;€&quot;_-;_-@_-"/>
      <protection locked="1" hidden="0"/>
    </dxf>
    <dxf>
      <numFmt numFmtId="34" formatCode="_-* #,##0.00\ &quot;€&quot;_-;\-* #,##0.00\ &quot;€&quot;_-;_-* &quot;-&quot;??\ &quot;€&quot;_-;_-@_-"/>
      <protection locked="1" hidden="0"/>
    </dxf>
    <dxf>
      <numFmt numFmtId="34" formatCode="_-* #,##0.00\ &quot;€&quot;_-;\-* #,##0.00\ &quot;€&quot;_-;_-* &quot;-&quot;??\ &quot;€&quot;_-;_-@_-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Kursliste!$Q$4</c:f>
              <c:strCache>
                <c:ptCount val="1"/>
                <c:pt idx="0">
                  <c:v>Dax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Kursliste!$P$5:$P$34</c:f>
              <c:numCache>
                <c:formatCode>m/d/yyyy</c:formatCode>
                <c:ptCount val="30"/>
                <c:pt idx="0">
                  <c:v>45232</c:v>
                </c:pt>
                <c:pt idx="1">
                  <c:v>45233</c:v>
                </c:pt>
                <c:pt idx="2">
                  <c:v>45236</c:v>
                </c:pt>
                <c:pt idx="3">
                  <c:v>45237</c:v>
                </c:pt>
                <c:pt idx="4">
                  <c:v>45238</c:v>
                </c:pt>
                <c:pt idx="5">
                  <c:v>45239</c:v>
                </c:pt>
                <c:pt idx="6">
                  <c:v>45240</c:v>
                </c:pt>
                <c:pt idx="7">
                  <c:v>45243</c:v>
                </c:pt>
                <c:pt idx="8">
                  <c:v>45244</c:v>
                </c:pt>
                <c:pt idx="9">
                  <c:v>45245</c:v>
                </c:pt>
                <c:pt idx="10">
                  <c:v>45246</c:v>
                </c:pt>
                <c:pt idx="11">
                  <c:v>45247</c:v>
                </c:pt>
                <c:pt idx="12">
                  <c:v>45250</c:v>
                </c:pt>
                <c:pt idx="13">
                  <c:v>45251</c:v>
                </c:pt>
                <c:pt idx="14">
                  <c:v>45252</c:v>
                </c:pt>
                <c:pt idx="15">
                  <c:v>45253</c:v>
                </c:pt>
                <c:pt idx="16">
                  <c:v>45254</c:v>
                </c:pt>
                <c:pt idx="17">
                  <c:v>45257</c:v>
                </c:pt>
                <c:pt idx="18">
                  <c:v>45258</c:v>
                </c:pt>
                <c:pt idx="19">
                  <c:v>45259</c:v>
                </c:pt>
                <c:pt idx="20">
                  <c:v>45260</c:v>
                </c:pt>
              </c:numCache>
            </c:numRef>
          </c:cat>
          <c:val>
            <c:numRef>
              <c:f>Kursliste!$Q$5:$Q$34</c:f>
              <c:numCache>
                <c:formatCode>0.00</c:formatCode>
                <c:ptCount val="30"/>
                <c:pt idx="0">
                  <c:v>2099.5</c:v>
                </c:pt>
                <c:pt idx="1">
                  <c:v>2127.75</c:v>
                </c:pt>
                <c:pt idx="2">
                  <c:v>2156</c:v>
                </c:pt>
                <c:pt idx="3">
                  <c:v>2184.25</c:v>
                </c:pt>
                <c:pt idx="4">
                  <c:v>2212.5</c:v>
                </c:pt>
                <c:pt idx="5">
                  <c:v>2240.75</c:v>
                </c:pt>
                <c:pt idx="6">
                  <c:v>2269</c:v>
                </c:pt>
                <c:pt idx="7">
                  <c:v>2297.25</c:v>
                </c:pt>
                <c:pt idx="8">
                  <c:v>2325.5</c:v>
                </c:pt>
                <c:pt idx="9">
                  <c:v>2353.75</c:v>
                </c:pt>
                <c:pt idx="10">
                  <c:v>2382</c:v>
                </c:pt>
                <c:pt idx="11">
                  <c:v>2410.25</c:v>
                </c:pt>
                <c:pt idx="12">
                  <c:v>2000</c:v>
                </c:pt>
                <c:pt idx="13">
                  <c:v>2466.75</c:v>
                </c:pt>
                <c:pt idx="14">
                  <c:v>2495</c:v>
                </c:pt>
                <c:pt idx="15">
                  <c:v>2523.25</c:v>
                </c:pt>
                <c:pt idx="16">
                  <c:v>2551.5</c:v>
                </c:pt>
                <c:pt idx="17">
                  <c:v>2579.75</c:v>
                </c:pt>
                <c:pt idx="18">
                  <c:v>2608</c:v>
                </c:pt>
                <c:pt idx="19">
                  <c:v>2636.25</c:v>
                </c:pt>
                <c:pt idx="20">
                  <c:v>2664.5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C-463E-9871-42593C7FD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55583"/>
        <c:axId val="48946111"/>
      </c:lineChart>
      <c:dateAx>
        <c:axId val="317555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46111"/>
        <c:crosses val="autoZero"/>
        <c:auto val="1"/>
        <c:lblOffset val="100"/>
        <c:baseTimeUnit val="days"/>
      </c:dateAx>
      <c:valAx>
        <c:axId val="4894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75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4</xdr:row>
      <xdr:rowOff>167640</xdr:rowOff>
    </xdr:from>
    <xdr:to>
      <xdr:col>14</xdr:col>
      <xdr:colOff>266700</xdr:colOff>
      <xdr:row>25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F2A37EA-22C5-D42E-A3CC-219FDB2C1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BB0906-85EA-40FF-97B6-79A01F59600E}" name="Tabelle4" displayName="Tabelle4" ref="A1:G7" totalsRowShown="0" headerRowDxfId="4" dataDxfId="3">
  <autoFilter ref="A1:G7" xr:uid="{B0BB0906-85EA-40FF-97B6-79A01F59600E}"/>
  <tableColumns count="7">
    <tableColumn id="1" xr3:uid="{A4106F06-F10F-417E-9AC9-8180EBA2DA40}" name="Aktie" dataDxfId="2"/>
    <tableColumn id="2" xr3:uid="{9D8E3A28-DA66-44F4-A708-B6DB219CA2DB}" name="Anzahl" dataDxfId="1"/>
    <tableColumn id="3" xr3:uid="{5C7CF61A-3516-45B8-AB3E-8FF35A2ACF06}" name="Kauf am" dataDxfId="0"/>
    <tableColumn id="4" xr3:uid="{C9C4E1FC-ACE0-4C13-8FBC-D9310FCF0D35}" name="Kaufkurs" dataDxfId="8" dataCellStyle="Währung">
      <calculatedColumnFormula array="1">IFERROR(INDIRECT("Kursliste!" &amp; ADDRESS(4+MATCH(Tabelle4[[#This Row],[Kauf am]],Kursliste!$A$5:$A$34),1+MATCH(Tabelle4[[#This Row],[Aktie]],Kursliste!$B$1:$E$1,0))),"")</calculatedColumnFormula>
    </tableColumn>
    <tableColumn id="5" xr3:uid="{EC2EF904-CC96-429B-995F-7CF1C63F0CB5}" name="Aktueller Kurs" dataDxfId="7" dataCellStyle="Währung">
      <calculatedColumnFormula array="1">IFERROR(INDIRECT("Kursliste!" &amp; ADDRESS(2,1+MATCH(Tabelle4[[#This Row],[Aktie]],Kursliste!$B$1:$E$1,0))),"")</calculatedColumnFormula>
    </tableColumn>
    <tableColumn id="6" xr3:uid="{E045E3D3-7231-403A-B9BA-5EA305B96984}" name="Wert" dataDxfId="6" dataCellStyle="Währung">
      <calculatedColumnFormula>IFERROR(IF(AND(Tabelle4[[#This Row],[Kaufkurs]]&lt;&gt;"", Tabelle4[[#This Row],[Anzahl]]&lt;&gt; ""), PRODUCT(Tabelle4[[#This Row],[Kaufkurs]],Tabelle4[[#This Row],[Anzahl]]), ""), "")</calculatedColumnFormula>
    </tableColumn>
    <tableColumn id="7" xr3:uid="{9BD98835-0223-4BAF-96BC-CB75C90A9FBB}" name="Gewinn/Verlust" dataDxfId="5" dataCellStyle="Währung">
      <calculatedColumnFormula>IFERROR(Tabelle4[[#This Row],[Kaufkurs]]-Tabelle4[[#This Row],[Aktueller Kurs]],"")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opLeftCell="A5" workbookViewId="0">
      <selection activeCell="A5" sqref="A5:A34"/>
    </sheetView>
  </sheetViews>
  <sheetFormatPr baseColWidth="10" defaultColWidth="9.109375" defaultRowHeight="14.4" x14ac:dyDescent="0.3"/>
  <cols>
    <col min="1" max="1" width="10.109375" bestFit="1" customWidth="1"/>
    <col min="2" max="2" width="10.77734375" bestFit="1" customWidth="1"/>
    <col min="3" max="4" width="9.21875" bestFit="1" customWidth="1"/>
    <col min="5" max="5" width="10.77734375" bestFit="1" customWidth="1"/>
    <col min="7" max="7" width="10.88671875" bestFit="1" customWidth="1"/>
    <col min="13" max="13" width="11.6640625" customWidth="1"/>
    <col min="16" max="16" width="10.109375" style="1" bestFit="1" customWidth="1"/>
    <col min="17" max="17" width="11.44140625" style="2" bestFit="1" customWidth="1"/>
    <col min="18" max="18" width="11.44140625" bestFit="1" customWidth="1"/>
  </cols>
  <sheetData>
    <row r="1" spans="1:17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P1"/>
    </row>
    <row r="2" spans="1:17" x14ac:dyDescent="0.3">
      <c r="A2" s="1" t="s">
        <v>12</v>
      </c>
      <c r="B2" s="8">
        <f ca="1">INDEX(B$5:B$1048576, MATCH(TODAY(),$A$5:$A$1048576,1))</f>
        <v>1960</v>
      </c>
      <c r="C2" s="8">
        <f ca="1">INDEX(C$5:C$1048576, MATCH(TODAY(),$A$5:$A$1048576,1))</f>
        <v>469</v>
      </c>
      <c r="D2" s="8">
        <f t="shared" ref="D2:E2" ca="1" si="0">INDEX(D$5:D$1048576, MATCH(TODAY(),$A$5:$A$1048576,1))</f>
        <v>451</v>
      </c>
      <c r="E2" s="8">
        <f t="shared" ca="1" si="0"/>
        <v>1127</v>
      </c>
      <c r="G2" s="7" t="s">
        <v>5</v>
      </c>
      <c r="H2" t="s">
        <v>1</v>
      </c>
      <c r="L2" t="str" cm="1">
        <f t="array" ref="L2">ADDRESS(2,1+AuswahlAktie)</f>
        <v>$B$2</v>
      </c>
      <c r="P2"/>
    </row>
    <row r="3" spans="1:17" x14ac:dyDescent="0.3">
      <c r="A3" s="1" t="s">
        <v>13</v>
      </c>
      <c r="B3" s="8">
        <f>MAX(B$5:B$1048574)</f>
        <v>2664.5</v>
      </c>
      <c r="C3" s="8">
        <f t="shared" ref="C3:E3" si="1">MAX(C$5:C$1048574)</f>
        <v>490</v>
      </c>
      <c r="D3" s="8">
        <f t="shared" si="1"/>
        <v>476</v>
      </c>
      <c r="E3" s="8">
        <f t="shared" si="1"/>
        <v>1240</v>
      </c>
      <c r="P3"/>
    </row>
    <row r="4" spans="1:17" x14ac:dyDescent="0.3">
      <c r="A4" s="1" t="s">
        <v>14</v>
      </c>
      <c r="B4" s="8">
        <f>MIN(B$5:B$1048574)</f>
        <v>1700</v>
      </c>
      <c r="C4" s="8">
        <f t="shared" ref="C4:E4" si="2">MIN(C$5:C$1048574)</f>
        <v>456</v>
      </c>
      <c r="D4" s="8">
        <f t="shared" si="2"/>
        <v>450</v>
      </c>
      <c r="E4" s="8">
        <f t="shared" si="2"/>
        <v>1127</v>
      </c>
      <c r="G4" s="7" t="s">
        <v>15</v>
      </c>
      <c r="H4">
        <v>34</v>
      </c>
      <c r="P4" s="4" t="s">
        <v>0</v>
      </c>
      <c r="Q4" s="5" t="str">
        <f>H2</f>
        <v>Dax</v>
      </c>
    </row>
    <row r="5" spans="1:17" x14ac:dyDescent="0.3">
      <c r="A5" s="1">
        <v>45221</v>
      </c>
      <c r="B5" s="3">
        <v>1960</v>
      </c>
      <c r="C5" s="3">
        <v>469</v>
      </c>
      <c r="D5" s="3">
        <v>451</v>
      </c>
      <c r="E5" s="3">
        <v>1127</v>
      </c>
      <c r="P5" s="1" cm="1">
        <f t="array" aca="1" ref="P5:P25" ca="1">INDIRECT(ADDRESS(LetzteZeile,1) &amp; ":" &amp; ADDRESS(LetzteZeile-20,1))</f>
        <v>45232</v>
      </c>
      <c r="Q5" s="2" cm="1">
        <f t="array" aca="1" ref="Q5:Q25" ca="1">INDIRECT(ADDRESS(LetzteZeile,1+AuswahlAktie) &amp; ":" &amp; ADDRESS(LetzteZeile-20,1+AuswahlAktie))</f>
        <v>2099.5</v>
      </c>
    </row>
    <row r="6" spans="1:17" x14ac:dyDescent="0.3">
      <c r="A6" s="1">
        <v>45222</v>
      </c>
      <c r="B6" s="3">
        <v>1700</v>
      </c>
      <c r="C6" s="3">
        <v>456</v>
      </c>
      <c r="D6" s="3">
        <v>459</v>
      </c>
      <c r="E6" s="3">
        <v>1130</v>
      </c>
      <c r="P6" s="1">
        <f ca="1"/>
        <v>45233</v>
      </c>
      <c r="Q6" s="2">
        <f ca="1"/>
        <v>2127.75</v>
      </c>
    </row>
    <row r="7" spans="1:17" x14ac:dyDescent="0.3">
      <c r="A7" s="1">
        <v>45223</v>
      </c>
      <c r="B7" s="3">
        <v>1849</v>
      </c>
      <c r="C7" s="3">
        <v>485</v>
      </c>
      <c r="D7" s="3">
        <v>450</v>
      </c>
      <c r="E7" s="3">
        <v>1129</v>
      </c>
      <c r="P7" s="1">
        <f ca="1"/>
        <v>45236</v>
      </c>
      <c r="Q7" s="2">
        <f ca="1"/>
        <v>2156</v>
      </c>
    </row>
    <row r="8" spans="1:17" x14ac:dyDescent="0.3">
      <c r="A8" s="1">
        <v>45224</v>
      </c>
      <c r="B8" s="3">
        <v>2001</v>
      </c>
      <c r="C8" s="3">
        <v>490</v>
      </c>
      <c r="D8" s="3">
        <v>462</v>
      </c>
      <c r="E8" s="3">
        <v>1240</v>
      </c>
      <c r="P8" s="1">
        <f ca="1"/>
        <v>45237</v>
      </c>
      <c r="Q8" s="2">
        <f ca="1"/>
        <v>2184.25</v>
      </c>
    </row>
    <row r="9" spans="1:17" x14ac:dyDescent="0.3">
      <c r="A9" s="1">
        <v>45225</v>
      </c>
      <c r="B9" s="3">
        <v>2090</v>
      </c>
      <c r="C9" s="3">
        <v>469</v>
      </c>
      <c r="D9" s="3">
        <v>468</v>
      </c>
      <c r="E9" s="3">
        <v>1230</v>
      </c>
      <c r="P9" s="1">
        <f ca="1"/>
        <v>45238</v>
      </c>
      <c r="Q9" s="2">
        <f ca="1"/>
        <v>2212.5</v>
      </c>
    </row>
    <row r="10" spans="1:17" x14ac:dyDescent="0.3">
      <c r="A10" s="1">
        <v>45226</v>
      </c>
      <c r="B10" s="3">
        <v>1900</v>
      </c>
      <c r="C10" s="3">
        <v>456</v>
      </c>
      <c r="D10" s="3">
        <v>476</v>
      </c>
      <c r="E10" s="3">
        <v>1127</v>
      </c>
      <c r="P10" s="1">
        <f ca="1"/>
        <v>45239</v>
      </c>
      <c r="Q10" s="2">
        <f ca="1"/>
        <v>2240.75</v>
      </c>
    </row>
    <row r="11" spans="1:17" x14ac:dyDescent="0.3">
      <c r="A11" s="1">
        <v>45229</v>
      </c>
      <c r="B11" s="3">
        <v>2010</v>
      </c>
      <c r="C11" s="3">
        <v>485</v>
      </c>
      <c r="D11" s="3">
        <v>451</v>
      </c>
      <c r="E11" s="3">
        <v>1130</v>
      </c>
      <c r="P11" s="1">
        <f ca="1"/>
        <v>45240</v>
      </c>
      <c r="Q11" s="2">
        <f ca="1"/>
        <v>2269</v>
      </c>
    </row>
    <row r="12" spans="1:17" x14ac:dyDescent="0.3">
      <c r="A12" s="1">
        <v>45230</v>
      </c>
      <c r="B12" s="3">
        <v>2043</v>
      </c>
      <c r="C12" s="3">
        <v>490</v>
      </c>
      <c r="D12" s="3">
        <v>459</v>
      </c>
      <c r="E12" s="3">
        <v>1129</v>
      </c>
      <c r="P12" s="1">
        <f ca="1"/>
        <v>45243</v>
      </c>
      <c r="Q12" s="2">
        <f ca="1"/>
        <v>2297.25</v>
      </c>
    </row>
    <row r="13" spans="1:17" x14ac:dyDescent="0.3">
      <c r="A13" s="1">
        <v>45231</v>
      </c>
      <c r="B13" s="3">
        <v>2071.25</v>
      </c>
      <c r="C13" s="3">
        <v>469</v>
      </c>
      <c r="D13" s="3">
        <v>450</v>
      </c>
      <c r="E13" s="3">
        <v>1240</v>
      </c>
      <c r="P13" s="1">
        <f ca="1"/>
        <v>45244</v>
      </c>
      <c r="Q13" s="2">
        <f ca="1"/>
        <v>2325.5</v>
      </c>
    </row>
    <row r="14" spans="1:17" x14ac:dyDescent="0.3">
      <c r="A14" s="1">
        <v>45232</v>
      </c>
      <c r="B14" s="3">
        <v>2099.5</v>
      </c>
      <c r="C14" s="3">
        <v>456</v>
      </c>
      <c r="D14" s="3">
        <v>462</v>
      </c>
      <c r="E14" s="3">
        <v>1230</v>
      </c>
      <c r="P14" s="1">
        <f ca="1"/>
        <v>45245</v>
      </c>
      <c r="Q14" s="2">
        <f ca="1"/>
        <v>2353.75</v>
      </c>
    </row>
    <row r="15" spans="1:17" x14ac:dyDescent="0.3">
      <c r="A15" s="1">
        <v>45233</v>
      </c>
      <c r="B15" s="3">
        <v>2127.75</v>
      </c>
      <c r="C15" s="3">
        <v>485</v>
      </c>
      <c r="D15" s="3">
        <v>468</v>
      </c>
      <c r="E15" s="3">
        <v>1127</v>
      </c>
      <c r="P15" s="1">
        <f ca="1"/>
        <v>45246</v>
      </c>
      <c r="Q15" s="2">
        <f ca="1"/>
        <v>2382</v>
      </c>
    </row>
    <row r="16" spans="1:17" x14ac:dyDescent="0.3">
      <c r="A16" s="1">
        <v>45236</v>
      </c>
      <c r="B16" s="3">
        <v>2156</v>
      </c>
      <c r="C16" s="3">
        <v>490</v>
      </c>
      <c r="D16" s="3">
        <v>476</v>
      </c>
      <c r="E16" s="3">
        <v>1130</v>
      </c>
      <c r="P16" s="1">
        <f ca="1"/>
        <v>45247</v>
      </c>
      <c r="Q16" s="2">
        <f ca="1"/>
        <v>2410.25</v>
      </c>
    </row>
    <row r="17" spans="1:17" x14ac:dyDescent="0.3">
      <c r="A17" s="1">
        <v>45237</v>
      </c>
      <c r="B17" s="3">
        <v>2184.25</v>
      </c>
      <c r="C17" s="3">
        <v>469</v>
      </c>
      <c r="D17" s="3">
        <v>451</v>
      </c>
      <c r="E17" s="3">
        <v>1129</v>
      </c>
      <c r="P17" s="1">
        <f ca="1"/>
        <v>45250</v>
      </c>
      <c r="Q17" s="2">
        <f ca="1"/>
        <v>2000</v>
      </c>
    </row>
    <row r="18" spans="1:17" x14ac:dyDescent="0.3">
      <c r="A18" s="1">
        <v>45238</v>
      </c>
      <c r="B18" s="3">
        <v>2212.5</v>
      </c>
      <c r="C18" s="3">
        <v>456</v>
      </c>
      <c r="D18" s="3">
        <v>459</v>
      </c>
      <c r="E18" s="3">
        <v>1240</v>
      </c>
      <c r="P18" s="1">
        <f ca="1"/>
        <v>45251</v>
      </c>
      <c r="Q18" s="2">
        <f ca="1"/>
        <v>2466.75</v>
      </c>
    </row>
    <row r="19" spans="1:17" x14ac:dyDescent="0.3">
      <c r="A19" s="1">
        <v>45239</v>
      </c>
      <c r="B19" s="3">
        <v>2240.75</v>
      </c>
      <c r="C19" s="3">
        <v>485</v>
      </c>
      <c r="D19" s="3">
        <v>450</v>
      </c>
      <c r="E19" s="3">
        <v>1230</v>
      </c>
      <c r="P19" s="1">
        <f ca="1"/>
        <v>45252</v>
      </c>
      <c r="Q19" s="2">
        <f ca="1"/>
        <v>2495</v>
      </c>
    </row>
    <row r="20" spans="1:17" x14ac:dyDescent="0.3">
      <c r="A20" s="1">
        <v>45240</v>
      </c>
      <c r="B20" s="3">
        <v>2269</v>
      </c>
      <c r="C20" s="3">
        <v>490</v>
      </c>
      <c r="D20" s="3">
        <v>462</v>
      </c>
      <c r="E20" s="3">
        <v>1127</v>
      </c>
      <c r="P20" s="1">
        <f ca="1"/>
        <v>45253</v>
      </c>
      <c r="Q20" s="2">
        <f ca="1"/>
        <v>2523.25</v>
      </c>
    </row>
    <row r="21" spans="1:17" x14ac:dyDescent="0.3">
      <c r="A21" s="1">
        <v>45243</v>
      </c>
      <c r="B21" s="3">
        <v>2297.25</v>
      </c>
      <c r="C21" s="3">
        <v>469</v>
      </c>
      <c r="D21" s="3">
        <v>468</v>
      </c>
      <c r="E21" s="3">
        <v>1130</v>
      </c>
      <c r="P21" s="1">
        <f ca="1"/>
        <v>45254</v>
      </c>
      <c r="Q21" s="2">
        <f ca="1"/>
        <v>2551.5</v>
      </c>
    </row>
    <row r="22" spans="1:17" x14ac:dyDescent="0.3">
      <c r="A22" s="1">
        <v>45244</v>
      </c>
      <c r="B22" s="3">
        <v>2325.5</v>
      </c>
      <c r="C22" s="3">
        <v>456</v>
      </c>
      <c r="D22" s="3">
        <v>476</v>
      </c>
      <c r="E22" s="3">
        <v>1129</v>
      </c>
      <c r="P22" s="1">
        <f ca="1"/>
        <v>45257</v>
      </c>
      <c r="Q22" s="2">
        <f ca="1"/>
        <v>2579.75</v>
      </c>
    </row>
    <row r="23" spans="1:17" x14ac:dyDescent="0.3">
      <c r="A23" s="1">
        <v>45245</v>
      </c>
      <c r="B23" s="3">
        <v>2353.75</v>
      </c>
      <c r="C23" s="3">
        <v>485</v>
      </c>
      <c r="D23" s="3">
        <v>451</v>
      </c>
      <c r="E23" s="3">
        <v>1240</v>
      </c>
      <c r="P23" s="1">
        <f ca="1"/>
        <v>45258</v>
      </c>
      <c r="Q23" s="2">
        <f ca="1"/>
        <v>2608</v>
      </c>
    </row>
    <row r="24" spans="1:17" x14ac:dyDescent="0.3">
      <c r="A24" s="1">
        <v>45246</v>
      </c>
      <c r="B24" s="3">
        <v>2382</v>
      </c>
      <c r="C24" s="3">
        <v>490</v>
      </c>
      <c r="D24" s="3">
        <v>459</v>
      </c>
      <c r="E24" s="3">
        <v>1230</v>
      </c>
      <c r="P24" s="1">
        <f ca="1"/>
        <v>45259</v>
      </c>
      <c r="Q24" s="2">
        <f ca="1"/>
        <v>2636.25</v>
      </c>
    </row>
    <row r="25" spans="1:17" x14ac:dyDescent="0.3">
      <c r="A25" s="1">
        <v>45247</v>
      </c>
      <c r="B25" s="3">
        <v>2410.25</v>
      </c>
      <c r="C25" s="3">
        <v>469</v>
      </c>
      <c r="D25" s="3">
        <v>450</v>
      </c>
      <c r="E25" s="3">
        <v>1127</v>
      </c>
      <c r="P25" s="1">
        <f ca="1"/>
        <v>45260</v>
      </c>
      <c r="Q25" s="2">
        <f ca="1"/>
        <v>2664.5</v>
      </c>
    </row>
    <row r="26" spans="1:17" x14ac:dyDescent="0.3">
      <c r="A26" s="1">
        <v>45250</v>
      </c>
      <c r="B26" s="3">
        <v>2000</v>
      </c>
      <c r="C26" s="3">
        <v>456</v>
      </c>
      <c r="D26" s="3">
        <v>462</v>
      </c>
      <c r="E26" s="3">
        <v>1130</v>
      </c>
    </row>
    <row r="27" spans="1:17" x14ac:dyDescent="0.3">
      <c r="A27" s="1">
        <v>45251</v>
      </c>
      <c r="B27" s="3">
        <v>2466.75</v>
      </c>
      <c r="C27" s="3">
        <v>485</v>
      </c>
      <c r="D27" s="3">
        <v>468</v>
      </c>
      <c r="E27" s="3">
        <v>1129</v>
      </c>
    </row>
    <row r="28" spans="1:17" x14ac:dyDescent="0.3">
      <c r="A28" s="1">
        <v>45252</v>
      </c>
      <c r="B28" s="3">
        <v>2495</v>
      </c>
      <c r="C28" s="3">
        <v>490</v>
      </c>
      <c r="D28" s="3">
        <v>476</v>
      </c>
      <c r="E28" s="3">
        <v>1240</v>
      </c>
    </row>
    <row r="29" spans="1:17" x14ac:dyDescent="0.3">
      <c r="A29" s="1">
        <v>45253</v>
      </c>
      <c r="B29" s="3">
        <v>2523.25</v>
      </c>
      <c r="C29" s="3">
        <v>469</v>
      </c>
      <c r="D29" s="3">
        <v>451</v>
      </c>
      <c r="E29" s="3">
        <v>1230</v>
      </c>
    </row>
    <row r="30" spans="1:17" x14ac:dyDescent="0.3">
      <c r="A30" s="1">
        <v>45254</v>
      </c>
      <c r="B30" s="3">
        <v>2551.5</v>
      </c>
      <c r="C30" s="3">
        <v>456</v>
      </c>
      <c r="D30" s="3">
        <v>459</v>
      </c>
      <c r="E30" s="3">
        <v>1127</v>
      </c>
    </row>
    <row r="31" spans="1:17" x14ac:dyDescent="0.3">
      <c r="A31" s="1">
        <v>45257</v>
      </c>
      <c r="B31" s="3">
        <v>2579.75</v>
      </c>
      <c r="C31" s="3">
        <v>485</v>
      </c>
      <c r="D31" s="3">
        <v>450</v>
      </c>
      <c r="E31" s="3">
        <v>1130</v>
      </c>
    </row>
    <row r="32" spans="1:17" x14ac:dyDescent="0.3">
      <c r="A32" s="1">
        <v>45258</v>
      </c>
      <c r="B32" s="3">
        <v>2608</v>
      </c>
      <c r="C32" s="3">
        <v>490</v>
      </c>
      <c r="D32" s="3">
        <v>462</v>
      </c>
      <c r="E32" s="3">
        <v>1129</v>
      </c>
    </row>
    <row r="33" spans="1:5" x14ac:dyDescent="0.3">
      <c r="A33" s="1">
        <v>45259</v>
      </c>
      <c r="B33" s="3">
        <v>2636.25</v>
      </c>
      <c r="C33" s="3">
        <v>469</v>
      </c>
      <c r="D33" s="3">
        <v>468</v>
      </c>
      <c r="E33" s="3">
        <v>1240</v>
      </c>
    </row>
    <row r="34" spans="1:5" x14ac:dyDescent="0.3">
      <c r="A34" s="1">
        <v>45260</v>
      </c>
      <c r="B34" s="3">
        <v>2664.5</v>
      </c>
      <c r="C34" s="3">
        <v>456</v>
      </c>
      <c r="D34" s="3">
        <v>476</v>
      </c>
      <c r="E34" s="3">
        <v>1230</v>
      </c>
    </row>
  </sheetData>
  <phoneticPr fontId="2" type="noConversion"/>
  <dataValidations count="1">
    <dataValidation type="list" allowBlank="1" showInputMessage="1" showErrorMessage="1" sqref="H2" xr:uid="{E1DA55AD-283F-4676-80F5-F624EDF020D6}">
      <formula1>$B$1:$E$1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E7E7-0947-40FB-A7E5-5110B2E72044}">
  <dimension ref="A1:G23"/>
  <sheetViews>
    <sheetView tabSelected="1" workbookViewId="0">
      <selection activeCell="E6" sqref="E6"/>
    </sheetView>
  </sheetViews>
  <sheetFormatPr baseColWidth="10" defaultRowHeight="14.4" x14ac:dyDescent="0.3"/>
  <cols>
    <col min="1" max="2" width="11.5546875" style="12"/>
    <col min="3" max="3" width="12.44140625" style="12" customWidth="1"/>
    <col min="4" max="4" width="11.5546875" style="12"/>
    <col min="5" max="5" width="16.33203125" style="12" customWidth="1"/>
    <col min="6" max="6" width="11" style="12" bestFit="1" customWidth="1"/>
    <col min="7" max="7" width="17.5546875" style="12" bestFit="1" customWidth="1"/>
    <col min="8" max="16384" width="11.5546875" style="12"/>
  </cols>
  <sheetData>
    <row r="1" spans="1:7" x14ac:dyDescent="0.3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</row>
    <row r="2" spans="1:7" x14ac:dyDescent="0.3">
      <c r="A2" s="9" t="s">
        <v>1</v>
      </c>
      <c r="B2" s="10">
        <v>2</v>
      </c>
      <c r="C2" s="11">
        <v>45233</v>
      </c>
      <c r="D2" s="13" cm="1">
        <f t="array" aca="1" ref="D2" ca="1">IFERROR(INDIRECT("Kursliste!" &amp; ADDRESS(4+MATCH(Tabelle4[[#This Row],[Kauf am]],Kursliste!$A$5:$A$34),1+MATCH(Tabelle4[[#This Row],[Aktie]],Kursliste!$B$1:$E$1,0))),"")</f>
        <v>2127.75</v>
      </c>
      <c r="E2" s="13" cm="1">
        <f t="array" aca="1" ref="E2" ca="1">IFERROR(INDIRECT("Kursliste!" &amp; ADDRESS(2,1+MATCH(Tabelle4[[#This Row],[Aktie]],Kursliste!$B$1:$E$1,0))),"")</f>
        <v>1960</v>
      </c>
      <c r="F2" s="13">
        <f ca="1">IFERROR(IF(AND(Tabelle4[[#This Row],[Kaufkurs]]&lt;&gt;"", Tabelle4[[#This Row],[Anzahl]]&lt;&gt; ""), PRODUCT(Tabelle4[[#This Row],[Kaufkurs]],Tabelle4[[#This Row],[Anzahl]]), ""), "")</f>
        <v>4255.5</v>
      </c>
      <c r="G2" s="13">
        <f ca="1">IFERROR(Tabelle4[[#This Row],[Kaufkurs]]-Tabelle4[[#This Row],[Aktueller Kurs]],"")</f>
        <v>167.75</v>
      </c>
    </row>
    <row r="3" spans="1:7" x14ac:dyDescent="0.3">
      <c r="A3" s="9" t="s">
        <v>3</v>
      </c>
      <c r="B3" s="10">
        <v>3</v>
      </c>
      <c r="C3" s="11">
        <v>45233</v>
      </c>
      <c r="D3" s="13" cm="1">
        <f t="array" aca="1" ref="D3" ca="1">IFERROR(INDIRECT("Kursliste!" &amp; ADDRESS(4+MATCH(Tabelle4[[#This Row],[Kauf am]],Kursliste!$A$5:$A$34),1+MATCH(Tabelle4[[#This Row],[Aktie]],Kursliste!$B$1:$E$1,0))),"")</f>
        <v>468</v>
      </c>
      <c r="E3" s="13" cm="1">
        <f t="array" aca="1" ref="E3" ca="1">IFERROR(INDIRECT("Kursliste!" &amp; ADDRESS(2,1+MATCH(Tabelle4[[#This Row],[Aktie]],Kursliste!$B$1:$E$1,0))),"")</f>
        <v>451</v>
      </c>
      <c r="F3" s="13">
        <f ca="1">IFERROR(IF(AND(Tabelle4[[#This Row],[Kaufkurs]]&lt;&gt;"", Tabelle4[[#This Row],[Anzahl]]&lt;&gt; ""), PRODUCT(Tabelle4[[#This Row],[Kaufkurs]],Tabelle4[[#This Row],[Anzahl]]), ""), "")</f>
        <v>1404</v>
      </c>
      <c r="G3" s="13">
        <f ca="1">IFERROR(Tabelle4[[#This Row],[Kaufkurs]]-Tabelle4[[#This Row],[Aktueller Kurs]],"")</f>
        <v>17</v>
      </c>
    </row>
    <row r="4" spans="1:7" x14ac:dyDescent="0.3">
      <c r="A4" s="9" t="s">
        <v>4</v>
      </c>
      <c r="B4" s="10">
        <v>5</v>
      </c>
      <c r="C4" s="11">
        <v>45238</v>
      </c>
      <c r="D4" s="13" cm="1">
        <f t="array" aca="1" ref="D4" ca="1">IFERROR(INDIRECT("Kursliste!" &amp; ADDRESS(4+MATCH(Tabelle4[[#This Row],[Kauf am]],Kursliste!$A$5:$A$34),1+MATCH(Tabelle4[[#This Row],[Aktie]],Kursliste!$B$1:$E$1,0))),"")</f>
        <v>1240</v>
      </c>
      <c r="E4" s="14" cm="1">
        <f t="array" aca="1" ref="E4" ca="1">IFERROR(INDIRECT("Kursliste!" &amp; ADDRESS(2,1+MATCH(Tabelle4[[#This Row],[Aktie]],Kursliste!$B$1:$E$1,0))),"")</f>
        <v>1127</v>
      </c>
      <c r="F4" s="14">
        <f ca="1">IFERROR(IF(AND(Tabelle4[[#This Row],[Kaufkurs]]&lt;&gt;"", Tabelle4[[#This Row],[Anzahl]]&lt;&gt; ""), PRODUCT(Tabelle4[[#This Row],[Kaufkurs]],Tabelle4[[#This Row],[Anzahl]]), ""), "")</f>
        <v>6200</v>
      </c>
      <c r="G4" s="14">
        <f ca="1">IFERROR(Tabelle4[[#This Row],[Kaufkurs]]-Tabelle4[[#This Row],[Aktueller Kurs]],"")</f>
        <v>113</v>
      </c>
    </row>
    <row r="5" spans="1:7" x14ac:dyDescent="0.3">
      <c r="A5" s="9" t="s">
        <v>2</v>
      </c>
      <c r="B5" s="10">
        <v>10</v>
      </c>
      <c r="C5" s="11">
        <v>45223</v>
      </c>
      <c r="D5" s="13" cm="1">
        <f t="array" aca="1" ref="D5" ca="1">IFERROR(INDIRECT("Kursliste!" &amp; ADDRESS(4+MATCH(Tabelle4[[#This Row],[Kauf am]],Kursliste!$A$5:$A$34),1+MATCH(Tabelle4[[#This Row],[Aktie]],Kursliste!$B$1:$E$1,0))),"")</f>
        <v>485</v>
      </c>
      <c r="E5" s="14" cm="1">
        <f t="array" aca="1" ref="E5" ca="1">IFERROR(INDIRECT("Kursliste!" &amp; ADDRESS(2,1+MATCH(Tabelle4[[#This Row],[Aktie]],Kursliste!$B$1:$E$1,0))),"")</f>
        <v>469</v>
      </c>
      <c r="F5" s="14">
        <f ca="1">IFERROR(IF(AND(Tabelle4[[#This Row],[Kaufkurs]]&lt;&gt;"", Tabelle4[[#This Row],[Anzahl]]&lt;&gt; ""), PRODUCT(Tabelle4[[#This Row],[Kaufkurs]],Tabelle4[[#This Row],[Anzahl]]), ""), "")</f>
        <v>4850</v>
      </c>
      <c r="G5" s="14">
        <f ca="1">IFERROR(Tabelle4[[#This Row],[Kaufkurs]]-Tabelle4[[#This Row],[Aktueller Kurs]],"")</f>
        <v>16</v>
      </c>
    </row>
    <row r="6" spans="1:7" x14ac:dyDescent="0.3">
      <c r="A6" s="9" t="s">
        <v>3</v>
      </c>
      <c r="B6" s="10">
        <v>5</v>
      </c>
      <c r="C6" s="11">
        <v>45223</v>
      </c>
      <c r="D6" s="14" cm="1">
        <f t="array" aca="1" ref="D6" ca="1">IFERROR(INDIRECT("Kursliste!" &amp; ADDRESS(4+MATCH(Tabelle4[[#This Row],[Kauf am]],Kursliste!$A$5:$A$34),1+MATCH(Tabelle4[[#This Row],[Aktie]],Kursliste!$B$1:$E$1,0))),"")</f>
        <v>450</v>
      </c>
      <c r="E6" s="14" cm="1">
        <f t="array" aca="1" ref="E6" ca="1">IFERROR(INDIRECT("Kursliste!" &amp; ADDRESS(2,1+MATCH(Tabelle4[[#This Row],[Aktie]],Kursliste!$B$1:$E$1,0))),"")</f>
        <v>451</v>
      </c>
      <c r="F6" s="14">
        <f ca="1">IFERROR(IF(AND(Tabelle4[[#This Row],[Kaufkurs]]&lt;&gt;"", Tabelle4[[#This Row],[Anzahl]]&lt;&gt; ""), PRODUCT(Tabelle4[[#This Row],[Kaufkurs]],Tabelle4[[#This Row],[Anzahl]]), ""), "")</f>
        <v>2250</v>
      </c>
      <c r="G6" s="14">
        <f ca="1">IFERROR(Tabelle4[[#This Row],[Kaufkurs]]-Tabelle4[[#This Row],[Aktueller Kurs]],"")</f>
        <v>-1</v>
      </c>
    </row>
    <row r="7" spans="1:7" x14ac:dyDescent="0.3">
      <c r="A7" s="9" t="s">
        <v>3</v>
      </c>
      <c r="B7" s="10">
        <v>5</v>
      </c>
      <c r="C7" s="11">
        <v>45222</v>
      </c>
      <c r="D7" s="14" cm="1">
        <f t="array" aca="1" ref="D7" ca="1">IFERROR(INDIRECT("Kursliste!" &amp; ADDRESS(4+MATCH(Tabelle4[[#This Row],[Kauf am]],Kursliste!$A$5:$A$34),1+MATCH(Tabelle4[[#This Row],[Aktie]],Kursliste!$B$1:$E$1,0))),"")</f>
        <v>459</v>
      </c>
      <c r="E7" s="14" cm="1">
        <f t="array" aca="1" ref="E7" ca="1">IFERROR(INDIRECT("Kursliste!" &amp; ADDRESS(2,1+MATCH(Tabelle4[[#This Row],[Aktie]],Kursliste!$B$1:$E$1,0))),"")</f>
        <v>451</v>
      </c>
      <c r="F7" s="14">
        <f ca="1">IFERROR(IF(AND(Tabelle4[[#This Row],[Kaufkurs]]&lt;&gt;"", Tabelle4[[#This Row],[Anzahl]]&lt;&gt; ""), PRODUCT(Tabelle4[[#This Row],[Kaufkurs]],Tabelle4[[#This Row],[Anzahl]]), ""), "")</f>
        <v>2295</v>
      </c>
      <c r="G7" s="14">
        <f ca="1">IFERROR(Tabelle4[[#This Row],[Kaufkurs]]-Tabelle4[[#This Row],[Aktueller Kurs]],"")</f>
        <v>8</v>
      </c>
    </row>
    <row r="8" spans="1:7" x14ac:dyDescent="0.3">
      <c r="A8" s="9"/>
      <c r="B8" s="9"/>
      <c r="C8" s="9"/>
    </row>
    <row r="9" spans="1:7" x14ac:dyDescent="0.3">
      <c r="A9" s="9"/>
      <c r="B9" s="9"/>
      <c r="C9" s="9"/>
    </row>
    <row r="10" spans="1:7" x14ac:dyDescent="0.3">
      <c r="A10" s="9"/>
      <c r="B10" s="9"/>
      <c r="C10" s="9"/>
    </row>
    <row r="11" spans="1:7" x14ac:dyDescent="0.3">
      <c r="A11" s="9"/>
      <c r="B11" s="9"/>
      <c r="C11" s="9"/>
    </row>
    <row r="12" spans="1:7" x14ac:dyDescent="0.3">
      <c r="A12" s="9"/>
      <c r="B12" s="9"/>
      <c r="C12" s="9"/>
    </row>
    <row r="13" spans="1:7" x14ac:dyDescent="0.3">
      <c r="A13" s="9"/>
      <c r="B13" s="9"/>
      <c r="C13" s="9"/>
    </row>
    <row r="14" spans="1:7" x14ac:dyDescent="0.3">
      <c r="A14" s="9"/>
      <c r="B14" s="9"/>
      <c r="C14" s="9"/>
    </row>
    <row r="15" spans="1:7" x14ac:dyDescent="0.3">
      <c r="A15" s="9"/>
      <c r="B15" s="9"/>
      <c r="C15" s="9"/>
    </row>
    <row r="16" spans="1:7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/>
      <c r="C19" s="9"/>
    </row>
    <row r="20" spans="1:3" x14ac:dyDescent="0.3">
      <c r="A20" s="9"/>
      <c r="B20" s="9"/>
      <c r="C20" s="9"/>
    </row>
    <row r="21" spans="1:3" x14ac:dyDescent="0.3">
      <c r="A21" s="9"/>
      <c r="B21" s="9"/>
      <c r="C21" s="9"/>
    </row>
    <row r="22" spans="1:3" x14ac:dyDescent="0.3">
      <c r="A22" s="9"/>
      <c r="B22" s="9"/>
      <c r="C22" s="9"/>
    </row>
    <row r="23" spans="1:3" x14ac:dyDescent="0.3">
      <c r="A23" s="9"/>
      <c r="B23" s="9"/>
      <c r="C23" s="9"/>
    </row>
  </sheetData>
  <sheetProtection sheet="1" objects="1" scenarios="1"/>
  <dataValidations count="3">
    <dataValidation type="whole" operator="greaterThanOrEqual" showInputMessage="1" showErrorMessage="1" sqref="B2:B6" xr:uid="{14E51B15-8FB0-443E-A76B-3CC8D3E9F89B}">
      <formula1>0</formula1>
    </dataValidation>
    <dataValidation type="list" showInputMessage="1" showErrorMessage="1" sqref="C2:C7" xr:uid="{ECEDFBE1-BBD9-488E-893D-A3640DBDBAE2}">
      <formula1>DatumListe</formula1>
    </dataValidation>
    <dataValidation type="whole" operator="notEqual" showInputMessage="1" showErrorMessage="1" sqref="B7" xr:uid="{F3312C2A-02A1-477A-8F50-417DF14D0FAB}">
      <formula1>0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3DEF3663-3D94-4408-9120-272F37416321}">
          <x14:formula1>
            <xm:f>Kursliste!$B$1:$E$1</xm:f>
          </x14:formula1>
          <xm:sqref>A2:A7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Kursliste</vt:lpstr>
      <vt:lpstr>Aktiendepot</vt:lpstr>
      <vt:lpstr>LetzteZeile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Cindrić</dc:creator>
  <cp:lastModifiedBy>Daniel Cindrić</cp:lastModifiedBy>
  <cp:lastPrinted>2023-10-22T13:50:45Z</cp:lastPrinted>
  <dcterms:created xsi:type="dcterms:W3CDTF">2015-06-05T18:19:34Z</dcterms:created>
  <dcterms:modified xsi:type="dcterms:W3CDTF">2023-10-22T14:19:55Z</dcterms:modified>
</cp:coreProperties>
</file>