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LASNIE\Documents\uco\"/>
    </mc:Choice>
  </mc:AlternateContent>
  <xr:revisionPtr revIDLastSave="0" documentId="13_ncr:1_{FAAB5F7A-E881-4A48-9EEB-AF130817F033}" xr6:coauthVersionLast="36" xr6:coauthVersionMax="36" xr10:uidLastSave="{00000000-0000-0000-0000-000000000000}"/>
  <bookViews>
    <workbookView xWindow="0" yWindow="0" windowWidth="15345" windowHeight="3870" activeTab="2" xr2:uid="{D809603B-6153-46F3-A02E-314D80250FBF}"/>
  </bookViews>
  <sheets>
    <sheet name="Punto1" sheetId="1" r:id="rId1"/>
    <sheet name="kmeans" sheetId="2" r:id="rId2"/>
    <sheet name="PCA" sheetId="3" r:id="rId3"/>
  </sheets>
  <definedNames>
    <definedName name="_xlchart.v1.0" hidden="1">Punto1!$A$2:$A$22</definedName>
    <definedName name="_xlchart.v1.1" hidden="1">Punto1!$B$2:$B$22</definedName>
    <definedName name="_xlchart.v1.2" hidden="1">Punto1!$C$2:$C$22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U2" i="3"/>
  <c r="T2" i="3"/>
  <c r="R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J24" i="3"/>
  <c r="J2" i="3"/>
  <c r="E5" i="3"/>
  <c r="C29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C28" i="3"/>
  <c r="K25" i="3" l="1"/>
  <c r="J25" i="3"/>
  <c r="K24" i="3"/>
  <c r="E9" i="3"/>
  <c r="E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J2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E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E3" i="3"/>
  <c r="E2" i="3"/>
  <c r="B28" i="3" l="1"/>
  <c r="M6" i="3" s="1"/>
  <c r="B27" i="3"/>
  <c r="E29" i="3" s="1"/>
  <c r="C27" i="3"/>
  <c r="F28" i="3" s="1"/>
  <c r="M5" i="3"/>
  <c r="M9" i="3"/>
  <c r="M7" i="3"/>
  <c r="M20" i="3"/>
  <c r="M11" i="3"/>
  <c r="M3" i="3"/>
  <c r="M16" i="3"/>
  <c r="M18" i="3"/>
  <c r="H50" i="2"/>
  <c r="M8" i="3" l="1"/>
  <c r="M17" i="3"/>
  <c r="M14" i="3"/>
  <c r="M19" i="3"/>
  <c r="M13" i="3"/>
  <c r="M15" i="3"/>
  <c r="M22" i="3"/>
  <c r="M4" i="3"/>
  <c r="M21" i="3"/>
  <c r="M10" i="3"/>
  <c r="M12" i="3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49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49" i="2"/>
  <c r="H25" i="2"/>
  <c r="F62" i="2"/>
  <c r="G62" i="2"/>
  <c r="E62" i="2"/>
  <c r="F54" i="2"/>
  <c r="G54" i="2"/>
  <c r="E54" i="2"/>
  <c r="F49" i="2"/>
  <c r="G49" i="2"/>
  <c r="E49" i="2"/>
  <c r="B29" i="3" l="1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F36" i="2"/>
  <c r="G36" i="2"/>
  <c r="E36" i="2"/>
  <c r="F28" i="2"/>
  <c r="G28" i="2"/>
  <c r="E28" i="2"/>
  <c r="F25" i="2"/>
  <c r="G25" i="2"/>
  <c r="E25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F8" i="2"/>
  <c r="G8" i="2"/>
  <c r="F16" i="2"/>
  <c r="G16" i="2"/>
  <c r="E16" i="2"/>
  <c r="E8" i="2"/>
  <c r="F2" i="2"/>
  <c r="G2" i="2"/>
  <c r="E2" i="2"/>
  <c r="E17" i="1" l="1"/>
  <c r="E14" i="1"/>
  <c r="E11" i="1" l="1"/>
  <c r="E8" i="1" l="1"/>
  <c r="E5" i="1"/>
  <c r="E2" i="1"/>
</calcChain>
</file>

<file path=xl/sharedStrings.xml><?xml version="1.0" encoding="utf-8"?>
<sst xmlns="http://schemas.openxmlformats.org/spreadsheetml/2006/main" count="64" uniqueCount="38">
  <si>
    <t>x1</t>
  </si>
  <si>
    <t>x2</t>
  </si>
  <si>
    <t>x3</t>
  </si>
  <si>
    <t>MODA</t>
  </si>
  <si>
    <t>MEDIA</t>
  </si>
  <si>
    <t>MEDIANA</t>
  </si>
  <si>
    <t>DESVIACION ESTANDAR</t>
  </si>
  <si>
    <t>COVARIANZA</t>
  </si>
  <si>
    <t>CORRELACIÓN</t>
  </si>
  <si>
    <t xml:space="preserve">Inicialización </t>
  </si>
  <si>
    <t>CentroideX1</t>
  </si>
  <si>
    <t>CentroideX2</t>
  </si>
  <si>
    <t>CentroideX3</t>
  </si>
  <si>
    <t>Nueva Iteración</t>
  </si>
  <si>
    <t>Ds_c3_0</t>
  </si>
  <si>
    <t>Ds_c2_1</t>
  </si>
  <si>
    <t>Ds_c1_2</t>
  </si>
  <si>
    <t>Iter_1</t>
  </si>
  <si>
    <t>Iter_2</t>
  </si>
  <si>
    <t>u1</t>
  </si>
  <si>
    <t>u2</t>
  </si>
  <si>
    <t>Calculando sigma</t>
  </si>
  <si>
    <t>Centrar y estandarizar</t>
  </si>
  <si>
    <t>Normalizar</t>
  </si>
  <si>
    <t>Varianza</t>
  </si>
  <si>
    <t>Desviacion1</t>
  </si>
  <si>
    <t>Desviacion2</t>
  </si>
  <si>
    <t>Varianza2</t>
  </si>
  <si>
    <t>Varianza1</t>
  </si>
  <si>
    <t>Promedio</t>
  </si>
  <si>
    <t>Desviación</t>
  </si>
  <si>
    <t>Covarianza</t>
  </si>
  <si>
    <t>Proyeccion</t>
  </si>
  <si>
    <t>M Varianza Covarianza</t>
  </si>
  <si>
    <t>Reconstruccion</t>
  </si>
  <si>
    <t>Calcular Varianza</t>
  </si>
  <si>
    <t>op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</si>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</sst>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84DEF2F3-D1FD-41FD-B3DE-CEA219979CC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866288A-0A31-43C7-AEB8-05BACFED3E9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6B7D190-6949-43DC-9196-3099AC5B5A93}">
          <cx:dataId val="2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</xdr:rowOff>
    </xdr:from>
    <xdr:to>
      <xdr:col>11</xdr:col>
      <xdr:colOff>180975</xdr:colOff>
      <xdr:row>18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069C08A-BDC6-40DB-995E-90AC49A60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766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90C4-A46E-45E6-8153-2A09079F0AAE}">
  <dimension ref="A1:E22"/>
  <sheetViews>
    <sheetView zoomScale="81" workbookViewId="0">
      <selection activeCell="E1" sqref="E1:E17"/>
    </sheetView>
  </sheetViews>
  <sheetFormatPr baseColWidth="10" defaultRowHeight="15" x14ac:dyDescent="0.25"/>
  <cols>
    <col min="5" max="5" width="24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t="s">
        <v>3</v>
      </c>
    </row>
    <row r="2" spans="1:5" x14ac:dyDescent="0.25">
      <c r="A2" s="1">
        <v>4</v>
      </c>
      <c r="B2" s="1">
        <v>4</v>
      </c>
      <c r="C2" s="1">
        <v>28</v>
      </c>
      <c r="E2">
        <f>MODE(A2:C22)</f>
        <v>3</v>
      </c>
    </row>
    <row r="3" spans="1:5" x14ac:dyDescent="0.25">
      <c r="A3" s="1">
        <v>2</v>
      </c>
      <c r="B3" s="1">
        <v>3</v>
      </c>
      <c r="C3" s="1">
        <v>24</v>
      </c>
    </row>
    <row r="4" spans="1:5" x14ac:dyDescent="0.25">
      <c r="A4" s="1">
        <v>2</v>
      </c>
      <c r="B4" s="1">
        <v>4</v>
      </c>
      <c r="C4" s="1">
        <v>30</v>
      </c>
      <c r="E4" t="s">
        <v>4</v>
      </c>
    </row>
    <row r="5" spans="1:5" x14ac:dyDescent="0.25">
      <c r="A5" s="1">
        <v>3</v>
      </c>
      <c r="B5" s="1">
        <v>5</v>
      </c>
      <c r="C5" s="1">
        <v>32</v>
      </c>
      <c r="E5">
        <f>AVERAGE(A2:C22)</f>
        <v>12.714285714285714</v>
      </c>
    </row>
    <row r="6" spans="1:5" x14ac:dyDescent="0.25">
      <c r="A6" s="1">
        <v>1</v>
      </c>
      <c r="B6" s="1">
        <v>3</v>
      </c>
      <c r="C6" s="1">
        <v>18</v>
      </c>
    </row>
    <row r="7" spans="1:5" x14ac:dyDescent="0.25">
      <c r="A7" s="1">
        <v>3</v>
      </c>
      <c r="B7" s="1">
        <v>6</v>
      </c>
      <c r="C7" s="1">
        <v>41</v>
      </c>
      <c r="E7" t="s">
        <v>5</v>
      </c>
    </row>
    <row r="8" spans="1:5" x14ac:dyDescent="0.25">
      <c r="A8" s="1">
        <v>3</v>
      </c>
      <c r="B8" s="1">
        <v>6</v>
      </c>
      <c r="C8" s="1">
        <v>44</v>
      </c>
      <c r="E8">
        <f>MEDIAN(A2:C22)</f>
        <v>4</v>
      </c>
    </row>
    <row r="9" spans="1:5" x14ac:dyDescent="0.25">
      <c r="A9" s="1">
        <v>0</v>
      </c>
      <c r="B9" s="1">
        <v>1</v>
      </c>
      <c r="C9" s="1">
        <v>5</v>
      </c>
    </row>
    <row r="10" spans="1:5" x14ac:dyDescent="0.25">
      <c r="A10" s="1">
        <v>1</v>
      </c>
      <c r="B10" s="1">
        <v>3</v>
      </c>
      <c r="C10" s="1">
        <v>18</v>
      </c>
      <c r="E10" t="s">
        <v>6</v>
      </c>
    </row>
    <row r="11" spans="1:5" x14ac:dyDescent="0.25">
      <c r="A11" s="1">
        <v>0</v>
      </c>
      <c r="B11" s="1">
        <v>0</v>
      </c>
      <c r="C11" s="1">
        <v>1</v>
      </c>
      <c r="E11">
        <f>_xlfn.STDEV.P(A2:C22)</f>
        <v>16.816874151750902</v>
      </c>
    </row>
    <row r="12" spans="1:5" x14ac:dyDescent="0.25">
      <c r="A12" s="1">
        <v>5</v>
      </c>
      <c r="B12" s="1">
        <v>9</v>
      </c>
      <c r="C12" s="1">
        <v>62</v>
      </c>
    </row>
    <row r="13" spans="1:5" x14ac:dyDescent="0.25">
      <c r="A13" s="1">
        <v>1</v>
      </c>
      <c r="B13" s="1">
        <v>2</v>
      </c>
      <c r="C13" s="1">
        <v>17</v>
      </c>
      <c r="E13" t="s">
        <v>7</v>
      </c>
    </row>
    <row r="14" spans="1:5" x14ac:dyDescent="0.25">
      <c r="A14" s="1">
        <v>2</v>
      </c>
      <c r="B14" s="1">
        <v>3</v>
      </c>
      <c r="C14" s="1">
        <v>24</v>
      </c>
      <c r="E14">
        <f>COVAR(A2:A22,B2:B22)</f>
        <v>3.5714285714285716</v>
      </c>
    </row>
    <row r="15" spans="1:5" x14ac:dyDescent="0.25">
      <c r="A15" s="1">
        <v>1</v>
      </c>
      <c r="B15" s="1">
        <v>3</v>
      </c>
      <c r="C15" s="1">
        <v>19</v>
      </c>
    </row>
    <row r="16" spans="1:5" x14ac:dyDescent="0.25">
      <c r="A16" s="1">
        <v>3</v>
      </c>
      <c r="B16" s="1">
        <v>6</v>
      </c>
      <c r="C16" s="1">
        <v>42</v>
      </c>
      <c r="E16" t="s">
        <v>8</v>
      </c>
    </row>
    <row r="17" spans="1:5" x14ac:dyDescent="0.25">
      <c r="A17" s="1">
        <v>4</v>
      </c>
      <c r="B17" s="1">
        <v>8</v>
      </c>
      <c r="C17" s="1">
        <v>56</v>
      </c>
      <c r="E17">
        <f>CORREL(A2:A22,B2:B22)</f>
        <v>0.9375</v>
      </c>
    </row>
    <row r="18" spans="1:5" x14ac:dyDescent="0.25">
      <c r="A18" s="1">
        <v>4</v>
      </c>
      <c r="B18" s="1">
        <v>8</v>
      </c>
      <c r="C18" s="1">
        <v>56</v>
      </c>
    </row>
    <row r="19" spans="1:5" x14ac:dyDescent="0.25">
      <c r="A19" s="1">
        <v>3</v>
      </c>
      <c r="B19" s="1">
        <v>6</v>
      </c>
      <c r="C19" s="1">
        <v>44</v>
      </c>
    </row>
    <row r="20" spans="1:5" x14ac:dyDescent="0.25">
      <c r="A20" s="1">
        <v>5</v>
      </c>
      <c r="B20" s="1">
        <v>9</v>
      </c>
      <c r="C20" s="1">
        <v>64</v>
      </c>
    </row>
    <row r="21" spans="1:5" x14ac:dyDescent="0.25">
      <c r="A21" s="1">
        <v>1</v>
      </c>
      <c r="B21" s="1">
        <v>2</v>
      </c>
      <c r="C21" s="1">
        <v>17</v>
      </c>
    </row>
    <row r="22" spans="1:5" x14ac:dyDescent="0.25">
      <c r="A22" s="1">
        <v>1</v>
      </c>
      <c r="B22" s="1">
        <v>2</v>
      </c>
      <c r="C22" s="1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AC96-D87D-4077-8499-F9F26808096A}">
  <dimension ref="A1:M69"/>
  <sheetViews>
    <sheetView topLeftCell="A25" zoomScale="82" zoomScaleNormal="100" workbookViewId="0">
      <selection activeCell="M22" sqref="M22:N33"/>
    </sheetView>
  </sheetViews>
  <sheetFormatPr baseColWidth="10" defaultRowHeight="15" x14ac:dyDescent="0.25"/>
  <cols>
    <col min="4" max="4" width="13.42578125" customWidth="1"/>
    <col min="5" max="5" width="12.42578125" customWidth="1"/>
    <col min="6" max="6" width="12.28515625" customWidth="1"/>
    <col min="7" max="7" width="12.42578125" customWidth="1"/>
    <col min="11" max="11" width="16.28515625" customWidth="1"/>
    <col min="12" max="12" width="1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16</v>
      </c>
      <c r="I1" s="3" t="s">
        <v>15</v>
      </c>
      <c r="J1" s="3" t="s">
        <v>14</v>
      </c>
      <c r="K1" s="3" t="s">
        <v>13</v>
      </c>
    </row>
    <row r="2" spans="1:13" x14ac:dyDescent="0.25">
      <c r="A2" s="2">
        <v>1</v>
      </c>
      <c r="B2" s="2">
        <v>3</v>
      </c>
      <c r="C2" s="2">
        <v>18</v>
      </c>
      <c r="D2">
        <v>2</v>
      </c>
      <c r="E2">
        <f>AVERAGE(A2:A7)</f>
        <v>2.1666666666666665</v>
      </c>
      <c r="F2">
        <f t="shared" ref="F2:G2" si="0">AVERAGE(B2:B7)</f>
        <v>3.8333333333333335</v>
      </c>
      <c r="G2">
        <f t="shared" si="0"/>
        <v>27.333333333333332</v>
      </c>
      <c r="H2">
        <f>((A2-$E$2)^2+(B2-$F$2)^2+(C2-$G$2)^2)^0.5</f>
        <v>9.4428103161435288</v>
      </c>
      <c r="I2">
        <f>((A2-$E$8)^2+(B2-$F$8)^2+(C2-$G$8)^2)^0.5</f>
        <v>21.122780948539898</v>
      </c>
      <c r="J2">
        <f>((A2-$E$16)^2+(B2-$F$16)^2+(C2-$G$16)^2)^0.5</f>
        <v>8.3495081121156893</v>
      </c>
      <c r="K2">
        <v>0</v>
      </c>
    </row>
    <row r="3" spans="1:13" x14ac:dyDescent="0.25">
      <c r="A3" s="1">
        <v>3</v>
      </c>
      <c r="B3" s="1">
        <v>6</v>
      </c>
      <c r="C3" s="1">
        <v>44</v>
      </c>
      <c r="D3">
        <v>2</v>
      </c>
      <c r="H3">
        <f t="shared" ref="H3:H22" si="1">((A3-$E$2)^2+(B3-$F$2)^2+(C3-$G$2)^2)^0.5</f>
        <v>16.827556764624706</v>
      </c>
      <c r="I3">
        <f t="shared" ref="I3:I22" si="2">((A3-$E$8)^2+(B3-$F$8)^2+(C3-$G$8)^2)^0.5</f>
        <v>5.1402212987380222</v>
      </c>
      <c r="J3">
        <f t="shared" ref="J3:J22" si="3">((A3-$E$16)^2+(B3-$F$16)^2+(C3-$G$16)^2)^0.5</f>
        <v>17.91647286716892</v>
      </c>
      <c r="K3">
        <v>1</v>
      </c>
    </row>
    <row r="4" spans="1:13" x14ac:dyDescent="0.25">
      <c r="A4" s="1">
        <v>4</v>
      </c>
      <c r="B4" s="1">
        <v>8</v>
      </c>
      <c r="C4" s="1">
        <v>56</v>
      </c>
      <c r="D4">
        <v>2</v>
      </c>
      <c r="H4">
        <f t="shared" si="1"/>
        <v>29.025850547399983</v>
      </c>
      <c r="I4">
        <f t="shared" si="2"/>
        <v>17.325468969121729</v>
      </c>
      <c r="J4">
        <f t="shared" si="3"/>
        <v>30.118812346154307</v>
      </c>
      <c r="K4">
        <v>1</v>
      </c>
      <c r="M4" t="s">
        <v>36</v>
      </c>
    </row>
    <row r="5" spans="1:13" x14ac:dyDescent="0.25">
      <c r="A5" s="1">
        <v>1</v>
      </c>
      <c r="B5" s="1">
        <v>2</v>
      </c>
      <c r="C5" s="1">
        <v>17</v>
      </c>
      <c r="D5">
        <v>2</v>
      </c>
      <c r="H5">
        <f t="shared" si="1"/>
        <v>10.559356040971437</v>
      </c>
      <c r="I5">
        <f t="shared" si="2"/>
        <v>22.25245772942845</v>
      </c>
      <c r="J5">
        <f t="shared" si="3"/>
        <v>9.4566680933916363</v>
      </c>
      <c r="K5">
        <v>0</v>
      </c>
      <c r="M5" t="s">
        <v>37</v>
      </c>
    </row>
    <row r="6" spans="1:13" x14ac:dyDescent="0.25">
      <c r="A6" s="1">
        <v>0</v>
      </c>
      <c r="B6" s="1">
        <v>0</v>
      </c>
      <c r="C6" s="1">
        <v>1</v>
      </c>
      <c r="D6">
        <v>2</v>
      </c>
      <c r="H6">
        <f t="shared" si="1"/>
        <v>26.698938805378262</v>
      </c>
      <c r="I6">
        <f t="shared" si="2"/>
        <v>38.398201455276521</v>
      </c>
      <c r="J6">
        <f t="shared" si="3"/>
        <v>25.604129131283269</v>
      </c>
      <c r="K6">
        <v>0</v>
      </c>
    </row>
    <row r="7" spans="1:13" x14ac:dyDescent="0.25">
      <c r="A7" s="1">
        <v>4</v>
      </c>
      <c r="B7" s="1">
        <v>4</v>
      </c>
      <c r="C7" s="1">
        <v>28</v>
      </c>
      <c r="D7">
        <v>2</v>
      </c>
      <c r="H7">
        <f t="shared" si="1"/>
        <v>1.9578900207451222</v>
      </c>
      <c r="I7">
        <f t="shared" si="2"/>
        <v>11.053138694506643</v>
      </c>
      <c r="J7">
        <f t="shared" si="3"/>
        <v>2.7774602993176547</v>
      </c>
      <c r="K7">
        <v>2</v>
      </c>
    </row>
    <row r="8" spans="1:13" x14ac:dyDescent="0.25">
      <c r="A8" s="1">
        <v>3</v>
      </c>
      <c r="B8" s="1">
        <v>5</v>
      </c>
      <c r="C8" s="1">
        <v>32</v>
      </c>
      <c r="D8">
        <v>1</v>
      </c>
      <c r="E8" s="5">
        <f>AVERAGE(A8:A15)</f>
        <v>2.875</v>
      </c>
      <c r="F8" s="5">
        <f t="shared" ref="F8:G8" si="4">AVERAGE(B8:B15)</f>
        <v>5.625</v>
      </c>
      <c r="G8" s="5">
        <f t="shared" si="4"/>
        <v>38.875</v>
      </c>
      <c r="H8">
        <f t="shared" si="1"/>
        <v>4.8819395052922712</v>
      </c>
      <c r="I8">
        <f t="shared" si="2"/>
        <v>6.9044822398207382</v>
      </c>
      <c r="J8">
        <f t="shared" si="3"/>
        <v>6.0000000000000009</v>
      </c>
      <c r="K8">
        <v>2</v>
      </c>
    </row>
    <row r="9" spans="1:13" x14ac:dyDescent="0.25">
      <c r="A9" s="1">
        <v>5</v>
      </c>
      <c r="B9" s="1">
        <v>9</v>
      </c>
      <c r="C9" s="1">
        <v>62</v>
      </c>
      <c r="D9">
        <v>1</v>
      </c>
      <c r="E9" s="4"/>
      <c r="F9" s="4"/>
      <c r="G9" s="4"/>
      <c r="H9">
        <f t="shared" si="1"/>
        <v>35.163901945034489</v>
      </c>
      <c r="I9">
        <f t="shared" si="2"/>
        <v>23.466398850270998</v>
      </c>
      <c r="J9">
        <f t="shared" si="3"/>
        <v>36.260958934605448</v>
      </c>
      <c r="K9">
        <v>1</v>
      </c>
    </row>
    <row r="10" spans="1:13" x14ac:dyDescent="0.25">
      <c r="A10" s="1">
        <v>3</v>
      </c>
      <c r="B10" s="1">
        <v>6</v>
      </c>
      <c r="C10" s="1">
        <v>44</v>
      </c>
      <c r="D10">
        <v>1</v>
      </c>
      <c r="H10">
        <f t="shared" si="1"/>
        <v>16.827556764624706</v>
      </c>
      <c r="I10">
        <f t="shared" si="2"/>
        <v>5.1402212987380222</v>
      </c>
      <c r="J10">
        <f t="shared" si="3"/>
        <v>17.91647286716892</v>
      </c>
      <c r="K10">
        <v>1</v>
      </c>
    </row>
    <row r="11" spans="1:13" x14ac:dyDescent="0.25">
      <c r="A11" s="1">
        <v>5</v>
      </c>
      <c r="B11" s="1">
        <v>9</v>
      </c>
      <c r="C11" s="1">
        <v>64</v>
      </c>
      <c r="D11">
        <v>1</v>
      </c>
      <c r="H11">
        <f t="shared" si="1"/>
        <v>37.137133258595327</v>
      </c>
      <c r="I11">
        <f t="shared" si="2"/>
        <v>25.439573011353787</v>
      </c>
      <c r="J11">
        <f t="shared" si="3"/>
        <v>38.232372221904903</v>
      </c>
      <c r="K11">
        <v>1</v>
      </c>
    </row>
    <row r="12" spans="1:13" x14ac:dyDescent="0.25">
      <c r="A12" s="1">
        <v>1</v>
      </c>
      <c r="B12" s="1">
        <v>3</v>
      </c>
      <c r="C12" s="1">
        <v>19</v>
      </c>
      <c r="D12">
        <v>1</v>
      </c>
      <c r="H12">
        <f t="shared" si="1"/>
        <v>8.4557672626438798</v>
      </c>
      <c r="I12">
        <f t="shared" si="2"/>
        <v>20.135090637988199</v>
      </c>
      <c r="J12">
        <f t="shared" si="3"/>
        <v>7.3581830055290913</v>
      </c>
      <c r="K12">
        <v>0</v>
      </c>
    </row>
    <row r="13" spans="1:13" x14ac:dyDescent="0.25">
      <c r="A13" s="1">
        <v>2</v>
      </c>
      <c r="B13" s="1">
        <v>4</v>
      </c>
      <c r="C13" s="1">
        <v>30</v>
      </c>
      <c r="D13">
        <v>1</v>
      </c>
      <c r="H13">
        <f t="shared" si="1"/>
        <v>2.6770630673681697</v>
      </c>
      <c r="I13">
        <f t="shared" si="2"/>
        <v>9.0648703796579468</v>
      </c>
      <c r="J13">
        <f t="shared" si="3"/>
        <v>3.7416573867739422</v>
      </c>
      <c r="K13">
        <v>2</v>
      </c>
    </row>
    <row r="14" spans="1:13" x14ac:dyDescent="0.25">
      <c r="A14" s="1">
        <v>1</v>
      </c>
      <c r="B14" s="1">
        <v>3</v>
      </c>
      <c r="C14" s="1">
        <v>18</v>
      </c>
      <c r="D14">
        <v>1</v>
      </c>
      <c r="H14">
        <f t="shared" si="1"/>
        <v>9.4428103161435288</v>
      </c>
      <c r="I14">
        <f t="shared" si="2"/>
        <v>21.122780948539898</v>
      </c>
      <c r="J14">
        <f t="shared" si="3"/>
        <v>8.3495081121156893</v>
      </c>
      <c r="K14">
        <v>0</v>
      </c>
    </row>
    <row r="15" spans="1:13" x14ac:dyDescent="0.25">
      <c r="A15" s="1">
        <v>3</v>
      </c>
      <c r="B15" s="1">
        <v>6</v>
      </c>
      <c r="C15" s="1">
        <v>42</v>
      </c>
      <c r="D15">
        <v>1</v>
      </c>
      <c r="H15">
        <f t="shared" si="1"/>
        <v>14.849242404917499</v>
      </c>
      <c r="I15">
        <f t="shared" si="2"/>
        <v>3.149900792088538</v>
      </c>
      <c r="J15">
        <f t="shared" si="3"/>
        <v>15.941858647687766</v>
      </c>
      <c r="K15">
        <v>1</v>
      </c>
    </row>
    <row r="16" spans="1:13" x14ac:dyDescent="0.25">
      <c r="A16" s="1">
        <v>0</v>
      </c>
      <c r="B16" s="1">
        <v>1</v>
      </c>
      <c r="C16" s="1">
        <v>5</v>
      </c>
      <c r="D16">
        <v>0</v>
      </c>
      <c r="E16">
        <f>AVERAGE(A16:A22)</f>
        <v>1.8571428571428572</v>
      </c>
      <c r="F16">
        <f t="shared" ref="F16:G16" si="5">AVERAGE(B16:B22)</f>
        <v>3.5714285714285716</v>
      </c>
      <c r="G16">
        <f t="shared" si="5"/>
        <v>26.285714285714285</v>
      </c>
      <c r="H16">
        <f t="shared" si="1"/>
        <v>22.616365755797283</v>
      </c>
      <c r="I16">
        <f t="shared" si="2"/>
        <v>34.309938428974192</v>
      </c>
      <c r="J16">
        <f t="shared" si="3"/>
        <v>21.520754102560094</v>
      </c>
      <c r="K16">
        <v>0</v>
      </c>
    </row>
    <row r="17" spans="1:11" x14ac:dyDescent="0.25">
      <c r="A17" s="1">
        <v>2</v>
      </c>
      <c r="B17" s="1">
        <v>3</v>
      </c>
      <c r="C17" s="1">
        <v>24</v>
      </c>
      <c r="D17">
        <v>0</v>
      </c>
      <c r="H17">
        <f t="shared" si="1"/>
        <v>3.4399612400917143</v>
      </c>
      <c r="I17">
        <f t="shared" si="2"/>
        <v>15.13016440756676</v>
      </c>
      <c r="J17">
        <f t="shared" si="3"/>
        <v>2.3603873774083284</v>
      </c>
      <c r="K17">
        <v>0</v>
      </c>
    </row>
    <row r="18" spans="1:11" x14ac:dyDescent="0.25">
      <c r="A18" s="1">
        <v>3</v>
      </c>
      <c r="B18" s="1">
        <v>6</v>
      </c>
      <c r="C18" s="1">
        <v>41</v>
      </c>
      <c r="D18">
        <v>0</v>
      </c>
      <c r="H18">
        <f t="shared" si="1"/>
        <v>13.862419221285537</v>
      </c>
      <c r="I18">
        <f t="shared" si="2"/>
        <v>2.1614520582238228</v>
      </c>
      <c r="J18">
        <f t="shared" si="3"/>
        <v>14.957081457098699</v>
      </c>
      <c r="K18">
        <v>1</v>
      </c>
    </row>
    <row r="19" spans="1:11" x14ac:dyDescent="0.25">
      <c r="A19" s="1">
        <v>1</v>
      </c>
      <c r="B19" s="1">
        <v>2</v>
      </c>
      <c r="C19" s="1">
        <v>17</v>
      </c>
      <c r="D19">
        <v>0</v>
      </c>
      <c r="H19">
        <f t="shared" si="1"/>
        <v>10.559356040971437</v>
      </c>
      <c r="I19">
        <f t="shared" si="2"/>
        <v>22.25245772942845</v>
      </c>
      <c r="J19">
        <f t="shared" si="3"/>
        <v>9.4566680933916363</v>
      </c>
      <c r="K19">
        <v>0</v>
      </c>
    </row>
    <row r="20" spans="1:11" x14ac:dyDescent="0.25">
      <c r="A20" s="1">
        <v>4</v>
      </c>
      <c r="B20" s="1">
        <v>8</v>
      </c>
      <c r="C20" s="1">
        <v>56</v>
      </c>
      <c r="D20">
        <v>0</v>
      </c>
      <c r="H20">
        <f t="shared" si="1"/>
        <v>29.025850547399983</v>
      </c>
      <c r="I20">
        <f t="shared" si="2"/>
        <v>17.325468969121729</v>
      </c>
      <c r="J20">
        <f t="shared" si="3"/>
        <v>30.118812346154307</v>
      </c>
      <c r="K20">
        <v>1</v>
      </c>
    </row>
    <row r="21" spans="1:11" x14ac:dyDescent="0.25">
      <c r="A21" s="1">
        <v>2</v>
      </c>
      <c r="B21" s="1">
        <v>3</v>
      </c>
      <c r="C21" s="1">
        <v>24</v>
      </c>
      <c r="D21">
        <v>0</v>
      </c>
      <c r="H21">
        <f t="shared" si="1"/>
        <v>3.4399612400917143</v>
      </c>
      <c r="I21">
        <f t="shared" si="2"/>
        <v>15.13016440756676</v>
      </c>
      <c r="J21">
        <f t="shared" si="3"/>
        <v>2.3603873774083284</v>
      </c>
      <c r="K21">
        <v>0</v>
      </c>
    </row>
    <row r="22" spans="1:11" x14ac:dyDescent="0.25">
      <c r="A22" s="1">
        <v>1</v>
      </c>
      <c r="B22" s="1">
        <v>2</v>
      </c>
      <c r="C22" s="1">
        <v>17</v>
      </c>
      <c r="D22">
        <v>0</v>
      </c>
      <c r="H22">
        <f t="shared" si="1"/>
        <v>10.559356040971437</v>
      </c>
      <c r="I22">
        <f t="shared" si="2"/>
        <v>22.25245772942845</v>
      </c>
      <c r="J22">
        <f t="shared" si="3"/>
        <v>9.4566680933916363</v>
      </c>
      <c r="K22">
        <v>0</v>
      </c>
    </row>
    <row r="24" spans="1:11" x14ac:dyDescent="0.25">
      <c r="A24" s="3" t="s">
        <v>0</v>
      </c>
      <c r="B24" s="3" t="s">
        <v>1</v>
      </c>
      <c r="C24" s="3" t="s">
        <v>2</v>
      </c>
      <c r="D24" s="3" t="s">
        <v>17</v>
      </c>
      <c r="E24" s="3" t="s">
        <v>10</v>
      </c>
      <c r="F24" s="3" t="s">
        <v>11</v>
      </c>
      <c r="G24" s="3" t="s">
        <v>12</v>
      </c>
      <c r="H24" s="3" t="s">
        <v>16</v>
      </c>
      <c r="I24" s="3" t="s">
        <v>15</v>
      </c>
      <c r="J24" s="3" t="s">
        <v>14</v>
      </c>
      <c r="K24" s="3" t="s">
        <v>13</v>
      </c>
    </row>
    <row r="25" spans="1:11" x14ac:dyDescent="0.25">
      <c r="A25" s="2">
        <v>4</v>
      </c>
      <c r="B25" s="2">
        <v>4</v>
      </c>
      <c r="C25" s="2">
        <v>28</v>
      </c>
      <c r="D25">
        <v>2</v>
      </c>
      <c r="E25">
        <f>AVERAGE(A25:A27)</f>
        <v>3</v>
      </c>
      <c r="F25">
        <f t="shared" ref="F25:G25" si="6">AVERAGE(B25:B27)</f>
        <v>4.333333333333333</v>
      </c>
      <c r="G25">
        <f t="shared" si="6"/>
        <v>30</v>
      </c>
      <c r="H25">
        <f>((A25-$E$25)^2+(B25-$F$25)^2+(C25-$G$25)^2)^0.5</f>
        <v>2.2607766610417559</v>
      </c>
      <c r="I25">
        <f>((A25-$E$28)^2+(B25-$F$28)^2+(C25-$G$28)^2)^0.5</f>
        <v>23.353599829576595</v>
      </c>
      <c r="J25">
        <f>((A25-$E$36)^2+(B25-$F$36)^2+(C25-$G$36)^2)^0.5</f>
        <v>12.499599993599796</v>
      </c>
      <c r="K25">
        <v>2</v>
      </c>
    </row>
    <row r="26" spans="1:11" x14ac:dyDescent="0.25">
      <c r="A26" s="1">
        <v>3</v>
      </c>
      <c r="B26" s="1">
        <v>5</v>
      </c>
      <c r="C26" s="1">
        <v>32</v>
      </c>
      <c r="D26">
        <v>2</v>
      </c>
      <c r="E26" s="5"/>
      <c r="F26" s="5"/>
      <c r="G26" s="5"/>
      <c r="H26">
        <f t="shared" ref="H26:H45" si="7">((A26-$E$25)^2+(B26-$F$25)^2+(C26-$G$25)^2)^0.5</f>
        <v>2.1081851067789197</v>
      </c>
      <c r="I26">
        <f t="shared" ref="I26:I45" si="8">((A26-$E$28)^2+(B26-$F$28)^2+(C26-$G$28)^2)^0.5</f>
        <v>19.271497736294396</v>
      </c>
      <c r="J26">
        <f t="shared" ref="J26:J45" si="9">((A26-$E$36)^2+(B26-$F$36)^2+(C26-$G$36)^2)^0.5</f>
        <v>16.365818036383025</v>
      </c>
      <c r="K26">
        <v>2</v>
      </c>
    </row>
    <row r="27" spans="1:11" x14ac:dyDescent="0.25">
      <c r="A27" s="1">
        <v>2</v>
      </c>
      <c r="B27" s="1">
        <v>4</v>
      </c>
      <c r="C27" s="1">
        <v>30</v>
      </c>
      <c r="D27">
        <v>2</v>
      </c>
      <c r="H27">
        <f t="shared" si="7"/>
        <v>1.0540925533894596</v>
      </c>
      <c r="I27">
        <f t="shared" si="8"/>
        <v>21.445060620105508</v>
      </c>
      <c r="J27">
        <f t="shared" si="9"/>
        <v>14.150618361046984</v>
      </c>
      <c r="K27">
        <v>2</v>
      </c>
    </row>
    <row r="28" spans="1:11" x14ac:dyDescent="0.25">
      <c r="A28" s="1">
        <v>3</v>
      </c>
      <c r="B28" s="1">
        <v>6</v>
      </c>
      <c r="C28" s="1">
        <v>44</v>
      </c>
      <c r="D28">
        <v>1</v>
      </c>
      <c r="E28">
        <f>AVERAGE(A28:A35)</f>
        <v>3.75</v>
      </c>
      <c r="F28">
        <f t="shared" ref="F28:G28" si="10">AVERAGE(B28:B35)</f>
        <v>7.25</v>
      </c>
      <c r="G28">
        <f t="shared" si="10"/>
        <v>51.125</v>
      </c>
      <c r="H28">
        <f t="shared" si="7"/>
        <v>14.098857321704401</v>
      </c>
      <c r="I28">
        <f t="shared" si="8"/>
        <v>7.272594103894428</v>
      </c>
      <c r="J28">
        <f t="shared" si="9"/>
        <v>28.327371921870903</v>
      </c>
      <c r="K28">
        <v>1</v>
      </c>
    </row>
    <row r="29" spans="1:11" x14ac:dyDescent="0.25">
      <c r="A29" s="1">
        <v>4</v>
      </c>
      <c r="B29" s="1">
        <v>8</v>
      </c>
      <c r="C29" s="1">
        <v>56</v>
      </c>
      <c r="D29">
        <v>1</v>
      </c>
      <c r="H29">
        <f t="shared" si="7"/>
        <v>26.276309566688479</v>
      </c>
      <c r="I29">
        <f t="shared" si="8"/>
        <v>4.9386865662846029</v>
      </c>
      <c r="J29">
        <f t="shared" si="9"/>
        <v>40.529495432339154</v>
      </c>
      <c r="K29">
        <v>1</v>
      </c>
    </row>
    <row r="30" spans="1:11" x14ac:dyDescent="0.25">
      <c r="A30" s="1">
        <v>5</v>
      </c>
      <c r="B30" s="1">
        <v>9</v>
      </c>
      <c r="C30" s="1">
        <v>62</v>
      </c>
      <c r="D30">
        <v>1</v>
      </c>
      <c r="E30" s="4"/>
      <c r="F30" s="4"/>
      <c r="G30" s="4"/>
      <c r="H30">
        <f t="shared" si="7"/>
        <v>32.400274347260975</v>
      </c>
      <c r="I30">
        <f t="shared" si="8"/>
        <v>11.085604403910505</v>
      </c>
      <c r="J30">
        <f t="shared" si="9"/>
        <v>46.671618784867533</v>
      </c>
      <c r="K30">
        <v>1</v>
      </c>
    </row>
    <row r="31" spans="1:11" x14ac:dyDescent="0.25">
      <c r="A31" s="1">
        <v>3</v>
      </c>
      <c r="B31" s="1">
        <v>6</v>
      </c>
      <c r="C31" s="1">
        <v>44</v>
      </c>
      <c r="D31">
        <v>1</v>
      </c>
      <c r="H31">
        <f t="shared" si="7"/>
        <v>14.098857321704401</v>
      </c>
      <c r="I31">
        <f t="shared" si="8"/>
        <v>7.272594103894428</v>
      </c>
      <c r="J31">
        <f t="shared" si="9"/>
        <v>28.327371921870903</v>
      </c>
      <c r="K31">
        <v>1</v>
      </c>
    </row>
    <row r="32" spans="1:11" x14ac:dyDescent="0.25">
      <c r="A32" s="1">
        <v>5</v>
      </c>
      <c r="B32" s="1">
        <v>9</v>
      </c>
      <c r="C32" s="1">
        <v>64</v>
      </c>
      <c r="D32">
        <v>1</v>
      </c>
      <c r="H32">
        <f t="shared" si="7"/>
        <v>34.376994891609968</v>
      </c>
      <c r="I32">
        <f t="shared" si="8"/>
        <v>13.05337600010051</v>
      </c>
      <c r="J32">
        <f t="shared" si="9"/>
        <v>48.644012992350866</v>
      </c>
      <c r="K32">
        <v>1</v>
      </c>
    </row>
    <row r="33" spans="1:11" x14ac:dyDescent="0.25">
      <c r="A33" s="1">
        <v>3</v>
      </c>
      <c r="B33" s="1">
        <v>6</v>
      </c>
      <c r="C33" s="1">
        <v>42</v>
      </c>
      <c r="D33">
        <v>1</v>
      </c>
      <c r="H33">
        <f t="shared" si="7"/>
        <v>12.115187896924166</v>
      </c>
      <c r="I33">
        <f t="shared" si="8"/>
        <v>9.2407047891381104</v>
      </c>
      <c r="J33">
        <f t="shared" si="9"/>
        <v>26.352229507197301</v>
      </c>
      <c r="K33">
        <v>1</v>
      </c>
    </row>
    <row r="34" spans="1:11" x14ac:dyDescent="0.25">
      <c r="A34" s="1">
        <v>3</v>
      </c>
      <c r="B34" s="1">
        <v>6</v>
      </c>
      <c r="C34" s="1">
        <v>41</v>
      </c>
      <c r="D34">
        <v>1</v>
      </c>
      <c r="H34">
        <f t="shared" si="7"/>
        <v>11.125546178852424</v>
      </c>
      <c r="I34">
        <f t="shared" si="8"/>
        <v>10.229400031282383</v>
      </c>
      <c r="J34">
        <f t="shared" si="9"/>
        <v>25.36611913557137</v>
      </c>
      <c r="K34">
        <v>1</v>
      </c>
    </row>
    <row r="35" spans="1:11" x14ac:dyDescent="0.25">
      <c r="A35" s="1">
        <v>4</v>
      </c>
      <c r="B35" s="1">
        <v>8</v>
      </c>
      <c r="C35" s="1">
        <v>56</v>
      </c>
      <c r="D35">
        <v>1</v>
      </c>
      <c r="H35">
        <f t="shared" si="7"/>
        <v>26.276309566688479</v>
      </c>
      <c r="I35">
        <f t="shared" si="8"/>
        <v>4.9386865662846029</v>
      </c>
      <c r="J35">
        <f t="shared" si="9"/>
        <v>40.529495432339154</v>
      </c>
      <c r="K35">
        <v>1</v>
      </c>
    </row>
    <row r="36" spans="1:11" x14ac:dyDescent="0.25">
      <c r="A36" s="1">
        <v>1</v>
      </c>
      <c r="B36" s="1">
        <v>3</v>
      </c>
      <c r="C36" s="1">
        <v>18</v>
      </c>
      <c r="D36">
        <v>0</v>
      </c>
      <c r="E36">
        <f>AVERAGE(A36:A45)</f>
        <v>1</v>
      </c>
      <c r="F36">
        <f t="shared" ref="F36:G36" si="11">AVERAGE(B36:B45)</f>
        <v>2.2000000000000002</v>
      </c>
      <c r="G36">
        <f t="shared" si="11"/>
        <v>16</v>
      </c>
      <c r="H36">
        <f t="shared" si="7"/>
        <v>12.238373167123878</v>
      </c>
      <c r="I36">
        <f t="shared" si="8"/>
        <v>33.509560203022659</v>
      </c>
      <c r="J36">
        <f t="shared" si="9"/>
        <v>2.1540659228538015</v>
      </c>
      <c r="K36">
        <v>0</v>
      </c>
    </row>
    <row r="37" spans="1:11" x14ac:dyDescent="0.25">
      <c r="A37" s="1">
        <v>1</v>
      </c>
      <c r="B37" s="1">
        <v>2</v>
      </c>
      <c r="C37" s="1">
        <v>17</v>
      </c>
      <c r="D37">
        <v>0</v>
      </c>
      <c r="H37">
        <f t="shared" si="7"/>
        <v>13.35830993967592</v>
      </c>
      <c r="I37">
        <f t="shared" si="8"/>
        <v>34.635828631635192</v>
      </c>
      <c r="J37">
        <f t="shared" si="9"/>
        <v>1.019803902718557</v>
      </c>
      <c r="K37">
        <v>0</v>
      </c>
    </row>
    <row r="38" spans="1:11" x14ac:dyDescent="0.25">
      <c r="A38" s="1">
        <v>0</v>
      </c>
      <c r="B38" s="1">
        <v>0</v>
      </c>
      <c r="C38" s="1">
        <v>1</v>
      </c>
      <c r="D38">
        <v>0</v>
      </c>
      <c r="H38">
        <f t="shared" si="7"/>
        <v>29.47503651868438</v>
      </c>
      <c r="I38">
        <f t="shared" si="8"/>
        <v>50.785240227845726</v>
      </c>
      <c r="J38">
        <f t="shared" si="9"/>
        <v>15.193419628246961</v>
      </c>
      <c r="K38">
        <v>0</v>
      </c>
    </row>
    <row r="39" spans="1:11" x14ac:dyDescent="0.25">
      <c r="A39" s="1">
        <v>1</v>
      </c>
      <c r="B39" s="1">
        <v>3</v>
      </c>
      <c r="C39" s="1">
        <v>19</v>
      </c>
      <c r="D39">
        <v>0</v>
      </c>
      <c r="H39">
        <f t="shared" si="7"/>
        <v>11.259563836036357</v>
      </c>
      <c r="I39">
        <f t="shared" si="8"/>
        <v>32.521387193660729</v>
      </c>
      <c r="J39">
        <f t="shared" si="9"/>
        <v>3.1048349392520049</v>
      </c>
      <c r="K39">
        <v>0</v>
      </c>
    </row>
    <row r="40" spans="1:11" x14ac:dyDescent="0.25">
      <c r="A40" s="1">
        <v>1</v>
      </c>
      <c r="B40" s="1">
        <v>3</v>
      </c>
      <c r="C40" s="1">
        <v>18</v>
      </c>
      <c r="D40">
        <v>0</v>
      </c>
      <c r="H40">
        <f t="shared" si="7"/>
        <v>12.238373167123878</v>
      </c>
      <c r="I40">
        <f t="shared" si="8"/>
        <v>33.509560203022659</v>
      </c>
      <c r="J40">
        <f t="shared" si="9"/>
        <v>2.1540659228538015</v>
      </c>
      <c r="K40">
        <v>0</v>
      </c>
    </row>
    <row r="41" spans="1:11" x14ac:dyDescent="0.25">
      <c r="A41" s="1">
        <v>0</v>
      </c>
      <c r="B41" s="1">
        <v>1</v>
      </c>
      <c r="C41" s="1">
        <v>5</v>
      </c>
      <c r="D41">
        <v>0</v>
      </c>
      <c r="H41">
        <f t="shared" si="7"/>
        <v>25.399037602064986</v>
      </c>
      <c r="I41">
        <f t="shared" si="8"/>
        <v>46.697329955790835</v>
      </c>
      <c r="J41">
        <f t="shared" si="9"/>
        <v>11.11035552986492</v>
      </c>
      <c r="K41">
        <v>0</v>
      </c>
    </row>
    <row r="42" spans="1:11" x14ac:dyDescent="0.25">
      <c r="A42" s="1">
        <v>2</v>
      </c>
      <c r="B42" s="1">
        <v>3</v>
      </c>
      <c r="C42" s="1">
        <v>24</v>
      </c>
      <c r="D42">
        <v>0</v>
      </c>
      <c r="H42">
        <f t="shared" si="7"/>
        <v>6.2271805640898013</v>
      </c>
      <c r="I42">
        <f t="shared" si="8"/>
        <v>27.51164526159786</v>
      </c>
      <c r="J42">
        <f t="shared" si="9"/>
        <v>8.1018516402116383</v>
      </c>
      <c r="K42">
        <v>2</v>
      </c>
    </row>
    <row r="43" spans="1:11" x14ac:dyDescent="0.25">
      <c r="A43" s="1">
        <v>1</v>
      </c>
      <c r="B43" s="1">
        <v>2</v>
      </c>
      <c r="C43" s="1">
        <v>17</v>
      </c>
      <c r="D43">
        <v>0</v>
      </c>
      <c r="H43">
        <f t="shared" si="7"/>
        <v>13.35830993967592</v>
      </c>
      <c r="I43">
        <f t="shared" si="8"/>
        <v>34.635828631635192</v>
      </c>
      <c r="J43">
        <f t="shared" si="9"/>
        <v>1.019803902718557</v>
      </c>
      <c r="K43">
        <v>0</v>
      </c>
    </row>
    <row r="44" spans="1:11" x14ac:dyDescent="0.25">
      <c r="A44" s="1">
        <v>2</v>
      </c>
      <c r="B44" s="1">
        <v>3</v>
      </c>
      <c r="C44" s="1">
        <v>24</v>
      </c>
      <c r="D44">
        <v>0</v>
      </c>
      <c r="H44">
        <f t="shared" si="7"/>
        <v>6.2271805640898013</v>
      </c>
      <c r="I44">
        <f t="shared" si="8"/>
        <v>27.51164526159786</v>
      </c>
      <c r="J44">
        <f t="shared" si="9"/>
        <v>8.1018516402116383</v>
      </c>
      <c r="K44">
        <v>2</v>
      </c>
    </row>
    <row r="45" spans="1:11" x14ac:dyDescent="0.25">
      <c r="A45" s="1">
        <v>1</v>
      </c>
      <c r="B45" s="1">
        <v>2</v>
      </c>
      <c r="C45" s="1">
        <v>17</v>
      </c>
      <c r="D45">
        <v>0</v>
      </c>
      <c r="H45">
        <f t="shared" si="7"/>
        <v>13.35830993967592</v>
      </c>
      <c r="I45">
        <f t="shared" si="8"/>
        <v>34.635828631635192</v>
      </c>
      <c r="J45">
        <f t="shared" si="9"/>
        <v>1.019803902718557</v>
      </c>
      <c r="K45">
        <v>0</v>
      </c>
    </row>
    <row r="48" spans="1:11" x14ac:dyDescent="0.25">
      <c r="A48" s="3" t="s">
        <v>0</v>
      </c>
      <c r="B48" s="3" t="s">
        <v>1</v>
      </c>
      <c r="C48" s="3" t="s">
        <v>2</v>
      </c>
      <c r="D48" s="3" t="s">
        <v>18</v>
      </c>
      <c r="E48" s="3" t="s">
        <v>10</v>
      </c>
      <c r="F48" s="3" t="s">
        <v>11</v>
      </c>
      <c r="G48" s="3" t="s">
        <v>12</v>
      </c>
      <c r="H48" s="3" t="s">
        <v>16</v>
      </c>
      <c r="I48" s="3" t="s">
        <v>15</v>
      </c>
      <c r="J48" s="3" t="s">
        <v>14</v>
      </c>
      <c r="K48" s="3" t="s">
        <v>13</v>
      </c>
    </row>
    <row r="49" spans="1:11" x14ac:dyDescent="0.25">
      <c r="A49" s="2">
        <v>4</v>
      </c>
      <c r="B49" s="2">
        <v>4</v>
      </c>
      <c r="C49" s="2">
        <v>28</v>
      </c>
      <c r="D49">
        <v>2</v>
      </c>
      <c r="E49">
        <f>AVERAGE(A49:A53)</f>
        <v>2.6</v>
      </c>
      <c r="F49">
        <f t="shared" ref="F49:G49" si="12">AVERAGE(B49:B53)</f>
        <v>3.8</v>
      </c>
      <c r="G49">
        <f t="shared" si="12"/>
        <v>27.6</v>
      </c>
      <c r="H49">
        <f>((A49-$E$49)^2+(B49-$F$49)^2+(C49-$G$49)^2)^0.5</f>
        <v>1.4696938456699065</v>
      </c>
      <c r="I49">
        <f>((A49-$E$54)^2+(B49-$F$54)^2+(C49-$G$54)^2)^0.5</f>
        <v>23.353599829576595</v>
      </c>
      <c r="J49">
        <f>((A49-$E$62)^2+(B49-$F$62)^2+(C49-$G$62)^2)^0.5</f>
        <v>14.510771860931451</v>
      </c>
      <c r="K49">
        <v>2</v>
      </c>
    </row>
    <row r="50" spans="1:11" x14ac:dyDescent="0.25">
      <c r="A50" s="1">
        <v>3</v>
      </c>
      <c r="B50" s="1">
        <v>5</v>
      </c>
      <c r="C50" s="1">
        <v>32</v>
      </c>
      <c r="D50">
        <v>2</v>
      </c>
      <c r="E50" s="5"/>
      <c r="F50" s="5"/>
      <c r="G50" s="5"/>
      <c r="H50">
        <f>((A50-$E$49)^2+(B50-$F$49)^2+(C50-$G$49)^2)^0.5</f>
        <v>4.578209256903838</v>
      </c>
      <c r="I50">
        <f t="shared" ref="I50:I69" si="13">((A50-$E$54)^2+(B50-$F$54)^2+(C50-$G$54)^2)^0.5</f>
        <v>19.271497736294396</v>
      </c>
      <c r="J50">
        <f t="shared" ref="J50:J69" si="14">((A50-$E$62)^2+(B50-$F$62)^2+(C50-$G$62)^2)^0.5</f>
        <v>18.386476008196894</v>
      </c>
      <c r="K50">
        <v>2</v>
      </c>
    </row>
    <row r="51" spans="1:11" x14ac:dyDescent="0.25">
      <c r="A51" s="1">
        <v>2</v>
      </c>
      <c r="B51" s="1">
        <v>4</v>
      </c>
      <c r="C51" s="1">
        <v>30</v>
      </c>
      <c r="D51">
        <v>2</v>
      </c>
      <c r="H51">
        <f t="shared" ref="H51:H69" si="15">((A51-$E$49)^2+(B51-$F$49)^2+(C51-$G$49)^2)^0.5</f>
        <v>2.4819347291981702</v>
      </c>
      <c r="I51">
        <f t="shared" si="13"/>
        <v>21.445060620105508</v>
      </c>
      <c r="J51">
        <f t="shared" si="14"/>
        <v>16.172893989635867</v>
      </c>
      <c r="K51">
        <v>2</v>
      </c>
    </row>
    <row r="52" spans="1:11" x14ac:dyDescent="0.25">
      <c r="A52" s="1">
        <v>2</v>
      </c>
      <c r="B52" s="1">
        <v>3</v>
      </c>
      <c r="C52" s="1">
        <v>24</v>
      </c>
      <c r="D52">
        <v>2</v>
      </c>
      <c r="H52">
        <f t="shared" si="15"/>
        <v>3.736308338453882</v>
      </c>
      <c r="I52">
        <f t="shared" si="13"/>
        <v>27.51164526159786</v>
      </c>
      <c r="J52">
        <f t="shared" si="14"/>
        <v>10.127314550264547</v>
      </c>
      <c r="K52">
        <v>2</v>
      </c>
    </row>
    <row r="53" spans="1:11" x14ac:dyDescent="0.25">
      <c r="A53" s="1">
        <v>2</v>
      </c>
      <c r="B53" s="1">
        <v>3</v>
      </c>
      <c r="C53" s="1">
        <v>24</v>
      </c>
      <c r="D53">
        <v>2</v>
      </c>
      <c r="H53">
        <f t="shared" si="15"/>
        <v>3.736308338453882</v>
      </c>
      <c r="I53">
        <f t="shared" si="13"/>
        <v>27.51164526159786</v>
      </c>
      <c r="J53">
        <f t="shared" si="14"/>
        <v>10.127314550264547</v>
      </c>
      <c r="K53">
        <v>2</v>
      </c>
    </row>
    <row r="54" spans="1:11" x14ac:dyDescent="0.25">
      <c r="A54" s="1">
        <v>3</v>
      </c>
      <c r="B54" s="1">
        <v>6</v>
      </c>
      <c r="C54" s="1">
        <v>44</v>
      </c>
      <c r="D54">
        <v>1</v>
      </c>
      <c r="E54">
        <f>AVERAGE(A54:A61)</f>
        <v>3.75</v>
      </c>
      <c r="F54">
        <f t="shared" ref="F54:G54" si="16">AVERAGE(B54:B61)</f>
        <v>7.25</v>
      </c>
      <c r="G54">
        <f t="shared" si="16"/>
        <v>51.125</v>
      </c>
      <c r="H54">
        <f t="shared" si="15"/>
        <v>16.551737068960467</v>
      </c>
      <c r="I54">
        <f t="shared" si="13"/>
        <v>7.272594103894428</v>
      </c>
      <c r="J54">
        <f t="shared" si="14"/>
        <v>30.349011516027996</v>
      </c>
      <c r="K54">
        <v>1</v>
      </c>
    </row>
    <row r="55" spans="1:11" x14ac:dyDescent="0.25">
      <c r="A55" s="1">
        <v>4</v>
      </c>
      <c r="B55" s="1">
        <v>8</v>
      </c>
      <c r="C55" s="1">
        <v>56</v>
      </c>
      <c r="D55">
        <v>1</v>
      </c>
      <c r="H55">
        <f t="shared" si="15"/>
        <v>28.742999147618537</v>
      </c>
      <c r="I55">
        <f t="shared" si="13"/>
        <v>4.9386865662846029</v>
      </c>
      <c r="J55">
        <f t="shared" si="14"/>
        <v>42.550705047037702</v>
      </c>
      <c r="K55">
        <v>1</v>
      </c>
    </row>
    <row r="56" spans="1:11" x14ac:dyDescent="0.25">
      <c r="A56" s="1">
        <v>5</v>
      </c>
      <c r="B56" s="1">
        <v>9</v>
      </c>
      <c r="C56" s="1">
        <v>62</v>
      </c>
      <c r="D56">
        <v>1</v>
      </c>
      <c r="E56" s="4"/>
      <c r="F56" s="4"/>
      <c r="G56" s="4"/>
      <c r="H56">
        <f t="shared" si="15"/>
        <v>34.873485630203355</v>
      </c>
      <c r="I56">
        <f t="shared" si="13"/>
        <v>11.085604403910505</v>
      </c>
      <c r="J56">
        <f t="shared" si="14"/>
        <v>48.693557068671829</v>
      </c>
      <c r="K56">
        <v>1</v>
      </c>
    </row>
    <row r="57" spans="1:11" x14ac:dyDescent="0.25">
      <c r="A57" s="1">
        <v>3</v>
      </c>
      <c r="B57" s="1">
        <v>6</v>
      </c>
      <c r="C57" s="1">
        <v>44</v>
      </c>
      <c r="D57">
        <v>1</v>
      </c>
      <c r="H57">
        <f t="shared" si="15"/>
        <v>16.551737068960467</v>
      </c>
      <c r="I57">
        <f t="shared" si="13"/>
        <v>7.272594103894428</v>
      </c>
      <c r="J57">
        <f t="shared" si="14"/>
        <v>30.349011516027996</v>
      </c>
      <c r="K57">
        <v>1</v>
      </c>
    </row>
    <row r="58" spans="1:11" x14ac:dyDescent="0.25">
      <c r="A58" s="1">
        <v>5</v>
      </c>
      <c r="B58" s="1">
        <v>9</v>
      </c>
      <c r="C58" s="1">
        <v>64</v>
      </c>
      <c r="D58">
        <v>1</v>
      </c>
      <c r="H58">
        <f t="shared" si="15"/>
        <v>36.84779504936489</v>
      </c>
      <c r="I58">
        <f t="shared" si="13"/>
        <v>13.05337600010051</v>
      </c>
      <c r="J58">
        <f t="shared" si="14"/>
        <v>50.666186949483382</v>
      </c>
      <c r="K58">
        <v>1</v>
      </c>
    </row>
    <row r="59" spans="1:11" x14ac:dyDescent="0.25">
      <c r="A59" s="1">
        <v>3</v>
      </c>
      <c r="B59" s="1">
        <v>6</v>
      </c>
      <c r="C59" s="1">
        <v>42</v>
      </c>
      <c r="D59">
        <v>1</v>
      </c>
      <c r="H59">
        <f t="shared" si="15"/>
        <v>14.572576985557495</v>
      </c>
      <c r="I59">
        <f t="shared" si="13"/>
        <v>9.2407047891381104</v>
      </c>
      <c r="J59">
        <f t="shared" si="14"/>
        <v>28.373623314620922</v>
      </c>
      <c r="K59">
        <v>1</v>
      </c>
    </row>
    <row r="60" spans="1:11" x14ac:dyDescent="0.25">
      <c r="A60" s="1">
        <v>3</v>
      </c>
      <c r="B60" s="1">
        <v>6</v>
      </c>
      <c r="C60" s="1">
        <v>41</v>
      </c>
      <c r="D60">
        <v>1</v>
      </c>
      <c r="H60">
        <f t="shared" si="15"/>
        <v>13.585286158193355</v>
      </c>
      <c r="I60">
        <f t="shared" si="13"/>
        <v>10.229400031282383</v>
      </c>
      <c r="J60">
        <f t="shared" si="14"/>
        <v>27.387268940148086</v>
      </c>
      <c r="K60">
        <v>1</v>
      </c>
    </row>
    <row r="61" spans="1:11" x14ac:dyDescent="0.25">
      <c r="A61" s="1">
        <v>4</v>
      </c>
      <c r="B61" s="1">
        <v>8</v>
      </c>
      <c r="C61" s="1">
        <v>56</v>
      </c>
      <c r="D61">
        <v>1</v>
      </c>
      <c r="H61">
        <f t="shared" si="15"/>
        <v>28.742999147618537</v>
      </c>
      <c r="I61">
        <f t="shared" si="13"/>
        <v>4.9386865662846029</v>
      </c>
      <c r="J61">
        <f t="shared" si="14"/>
        <v>42.550705047037702</v>
      </c>
      <c r="K61">
        <v>1</v>
      </c>
    </row>
    <row r="62" spans="1:11" x14ac:dyDescent="0.25">
      <c r="A62" s="1">
        <v>1</v>
      </c>
      <c r="B62" s="1">
        <v>3</v>
      </c>
      <c r="C62" s="1">
        <v>18</v>
      </c>
      <c r="D62">
        <v>0</v>
      </c>
      <c r="E62">
        <f>AVERAGE(A62:A69)</f>
        <v>0.75</v>
      </c>
      <c r="F62">
        <f t="shared" ref="F62:G62" si="17">AVERAGE(B62:B69)</f>
        <v>2</v>
      </c>
      <c r="G62">
        <f t="shared" si="17"/>
        <v>14</v>
      </c>
      <c r="H62">
        <f t="shared" si="15"/>
        <v>9.7652444925869641</v>
      </c>
      <c r="I62">
        <f t="shared" si="13"/>
        <v>33.509560203022659</v>
      </c>
      <c r="J62">
        <f t="shared" si="14"/>
        <v>4.1306779104645761</v>
      </c>
      <c r="K62">
        <v>0</v>
      </c>
    </row>
    <row r="63" spans="1:11" x14ac:dyDescent="0.25">
      <c r="A63" s="1">
        <v>1</v>
      </c>
      <c r="B63" s="1">
        <v>2</v>
      </c>
      <c r="C63" s="1">
        <v>17</v>
      </c>
      <c r="D63">
        <v>0</v>
      </c>
      <c r="H63">
        <f t="shared" si="15"/>
        <v>10.870142593360955</v>
      </c>
      <c r="I63">
        <f t="shared" si="13"/>
        <v>34.635828631635192</v>
      </c>
      <c r="J63">
        <f t="shared" si="14"/>
        <v>3.0103986446980739</v>
      </c>
      <c r="K63">
        <v>0</v>
      </c>
    </row>
    <row r="64" spans="1:11" x14ac:dyDescent="0.25">
      <c r="A64" s="1">
        <v>0</v>
      </c>
      <c r="B64" s="1">
        <v>0</v>
      </c>
      <c r="C64" s="1">
        <v>1</v>
      </c>
      <c r="D64">
        <v>0</v>
      </c>
      <c r="H64">
        <f t="shared" si="15"/>
        <v>26.995555189697434</v>
      </c>
      <c r="I64">
        <f t="shared" si="13"/>
        <v>50.785240227845726</v>
      </c>
      <c r="J64">
        <f t="shared" si="14"/>
        <v>13.174312126255398</v>
      </c>
      <c r="K64">
        <v>0</v>
      </c>
    </row>
    <row r="65" spans="1:11" x14ac:dyDescent="0.25">
      <c r="A65" s="1">
        <v>1</v>
      </c>
      <c r="B65" s="1">
        <v>3</v>
      </c>
      <c r="C65" s="1">
        <v>19</v>
      </c>
      <c r="D65">
        <v>0</v>
      </c>
      <c r="H65">
        <f t="shared" si="15"/>
        <v>8.7840765023991008</v>
      </c>
      <c r="I65">
        <f t="shared" si="13"/>
        <v>32.521387193660729</v>
      </c>
      <c r="J65">
        <f t="shared" si="14"/>
        <v>5.1051444641655346</v>
      </c>
      <c r="K65">
        <v>0</v>
      </c>
    </row>
    <row r="66" spans="1:11" x14ac:dyDescent="0.25">
      <c r="A66" s="1">
        <v>1</v>
      </c>
      <c r="B66" s="1">
        <v>3</v>
      </c>
      <c r="C66" s="1">
        <v>18</v>
      </c>
      <c r="D66">
        <v>0</v>
      </c>
      <c r="H66">
        <f t="shared" si="15"/>
        <v>9.7652444925869641</v>
      </c>
      <c r="I66">
        <f t="shared" si="13"/>
        <v>33.509560203022659</v>
      </c>
      <c r="J66">
        <f t="shared" si="14"/>
        <v>4.1306779104645761</v>
      </c>
      <c r="K66">
        <v>0</v>
      </c>
    </row>
    <row r="67" spans="1:11" x14ac:dyDescent="0.25">
      <c r="A67" s="1">
        <v>0</v>
      </c>
      <c r="B67" s="1">
        <v>1</v>
      </c>
      <c r="C67" s="1">
        <v>5</v>
      </c>
      <c r="D67">
        <v>0</v>
      </c>
      <c r="H67">
        <f t="shared" si="15"/>
        <v>22.920732972573106</v>
      </c>
      <c r="I67">
        <f t="shared" si="13"/>
        <v>46.697329955790835</v>
      </c>
      <c r="J67">
        <f t="shared" si="14"/>
        <v>9.0863909226931234</v>
      </c>
      <c r="K67">
        <v>0</v>
      </c>
    </row>
    <row r="68" spans="1:11" x14ac:dyDescent="0.25">
      <c r="A68" s="1">
        <v>1</v>
      </c>
      <c r="B68" s="1">
        <v>2</v>
      </c>
      <c r="C68" s="1">
        <v>17</v>
      </c>
      <c r="D68">
        <v>0</v>
      </c>
      <c r="H68">
        <f t="shared" si="15"/>
        <v>10.870142593360955</v>
      </c>
      <c r="I68">
        <f t="shared" si="13"/>
        <v>34.635828631635192</v>
      </c>
      <c r="J68">
        <f t="shared" si="14"/>
        <v>3.0103986446980739</v>
      </c>
      <c r="K68">
        <v>0</v>
      </c>
    </row>
    <row r="69" spans="1:11" x14ac:dyDescent="0.25">
      <c r="A69" s="1">
        <v>1</v>
      </c>
      <c r="B69" s="1">
        <v>2</v>
      </c>
      <c r="C69" s="1">
        <v>17</v>
      </c>
      <c r="D69">
        <v>0</v>
      </c>
      <c r="H69">
        <f t="shared" si="15"/>
        <v>10.870142593360955</v>
      </c>
      <c r="I69">
        <f t="shared" si="13"/>
        <v>34.635828631635192</v>
      </c>
      <c r="J69">
        <f t="shared" si="14"/>
        <v>3.0103986446980739</v>
      </c>
      <c r="K69">
        <v>0</v>
      </c>
    </row>
  </sheetData>
  <sortState ref="A49:K69">
    <sortCondition descending="1" ref="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DDC3-87A5-49B0-9D0F-AED0E060D7D5}">
  <dimension ref="A1:U29"/>
  <sheetViews>
    <sheetView tabSelected="1" zoomScale="79" workbookViewId="0">
      <selection activeCell="N5" sqref="N5"/>
    </sheetView>
  </sheetViews>
  <sheetFormatPr baseColWidth="10" defaultRowHeight="15" x14ac:dyDescent="0.25"/>
  <cols>
    <col min="2" max="2" width="12.7109375" bestFit="1" customWidth="1"/>
    <col min="3" max="3" width="11.7109375" bestFit="1" customWidth="1"/>
    <col min="10" max="10" width="12.7109375" bestFit="1" customWidth="1"/>
    <col min="11" max="11" width="11.7109375" bestFit="1" customWidth="1"/>
  </cols>
  <sheetData>
    <row r="1" spans="1:21" x14ac:dyDescent="0.25">
      <c r="A1" s="6" t="s">
        <v>0</v>
      </c>
      <c r="B1" s="6" t="s">
        <v>1</v>
      </c>
      <c r="C1" s="1"/>
      <c r="D1" t="s">
        <v>22</v>
      </c>
      <c r="G1" s="7" t="s">
        <v>21</v>
      </c>
      <c r="H1" s="7"/>
      <c r="J1" s="8" t="s">
        <v>23</v>
      </c>
      <c r="K1" s="8"/>
      <c r="M1" s="7" t="s">
        <v>35</v>
      </c>
      <c r="N1" s="7"/>
      <c r="R1" t="s">
        <v>32</v>
      </c>
      <c r="T1" s="9" t="s">
        <v>34</v>
      </c>
      <c r="U1" s="9"/>
    </row>
    <row r="2" spans="1:21" x14ac:dyDescent="0.25">
      <c r="A2" s="1">
        <v>4</v>
      </c>
      <c r="B2" s="1">
        <v>4</v>
      </c>
      <c r="C2" s="1"/>
      <c r="D2" t="s">
        <v>19</v>
      </c>
      <c r="E2">
        <f>AVERAGE(A2:A22)</f>
        <v>2.3333333333333335</v>
      </c>
      <c r="G2" s="1">
        <f>(A2-$E$2)^2</f>
        <v>2.7777777777777772</v>
      </c>
      <c r="H2" s="1">
        <f>(B2-$E$3)^2</f>
        <v>0.18367346938775531</v>
      </c>
      <c r="J2" s="1">
        <f>(A2-$E$2)/(SQRT($E$5))</f>
        <v>1.1180339887498947</v>
      </c>
      <c r="K2" s="1">
        <f>(B2-$E$3)/(SQRT($E$6))</f>
        <v>-0.16770509831248431</v>
      </c>
      <c r="M2" s="1">
        <f>(J2-$B$28)^2/21</f>
        <v>5.9523809523809534E-2</v>
      </c>
      <c r="N2" s="1">
        <f>(K2-$C$28)^2/21</f>
        <v>1.3392857142857143E-3</v>
      </c>
      <c r="R2">
        <f>(J2*$P$6)+(K2*$P$7)</f>
        <v>0.91991836594341314</v>
      </c>
      <c r="T2">
        <f>(R2*$P$6)</f>
        <v>0.89048097823322392</v>
      </c>
      <c r="U2">
        <f>R2*$P$7</f>
        <v>0.89048097823322392</v>
      </c>
    </row>
    <row r="3" spans="1:21" x14ac:dyDescent="0.25">
      <c r="A3" s="1">
        <v>2</v>
      </c>
      <c r="B3" s="1">
        <v>3</v>
      </c>
      <c r="C3" s="1"/>
      <c r="D3" t="s">
        <v>20</v>
      </c>
      <c r="E3">
        <f>AVERAGE(B2:B22)</f>
        <v>4.4285714285714288</v>
      </c>
      <c r="G3" s="1">
        <f t="shared" ref="G3:G22" si="0">(A3-$E$2)^2</f>
        <v>0.11111111111111122</v>
      </c>
      <c r="H3" s="1">
        <f t="shared" ref="H3:H22" si="1">(B3-$E$3)^2</f>
        <v>2.0408163265306132</v>
      </c>
      <c r="J3" s="1">
        <f t="shared" ref="J3:J21" si="2">(A3-$E$2)/(SQRT($E$5))</f>
        <v>-0.22360679774997907</v>
      </c>
      <c r="K3" s="1">
        <f t="shared" ref="K3:K22" si="3">(B3-$E$3)/(SQRT($E$6))</f>
        <v>-0.55901699437494745</v>
      </c>
      <c r="M3" s="1">
        <f t="shared" ref="M3:M22" si="4">(J3-$B$28)^2/21</f>
        <v>2.3809523809523807E-3</v>
      </c>
      <c r="N3" s="1">
        <f t="shared" ref="N3:N22" si="5">(K3-$C$28)^2/21</f>
        <v>1.4880952380952375E-2</v>
      </c>
      <c r="R3">
        <f t="shared" ref="R3:R21" si="6">(J3*$P$6)+(K3*$P$7)</f>
        <v>-0.75757983077692881</v>
      </c>
      <c r="T3">
        <f t="shared" ref="T3:T22" si="7">(R3*$P$6)</f>
        <v>-0.73333727619206701</v>
      </c>
      <c r="U3">
        <f t="shared" ref="U3:U22" si="8">R3*$P$7</f>
        <v>-0.73333727619206701</v>
      </c>
    </row>
    <row r="4" spans="1:21" x14ac:dyDescent="0.25">
      <c r="A4" s="1">
        <v>2</v>
      </c>
      <c r="B4" s="1">
        <v>4</v>
      </c>
      <c r="C4" s="1"/>
      <c r="G4" s="1">
        <f t="shared" si="0"/>
        <v>0.11111111111111122</v>
      </c>
      <c r="H4" s="1">
        <f t="shared" si="1"/>
        <v>0.18367346938775531</v>
      </c>
      <c r="J4" s="1">
        <f t="shared" si="2"/>
        <v>-0.22360679774997907</v>
      </c>
      <c r="K4" s="1">
        <f t="shared" si="3"/>
        <v>-0.16770509831248431</v>
      </c>
      <c r="M4" s="1">
        <f t="shared" si="4"/>
        <v>2.3809523809523807E-3</v>
      </c>
      <c r="N4" s="1">
        <f t="shared" si="5"/>
        <v>1.3392857142857143E-3</v>
      </c>
      <c r="R4">
        <f t="shared" si="6"/>
        <v>-0.37878991538846452</v>
      </c>
      <c r="T4">
        <f t="shared" si="7"/>
        <v>-0.36666863809603362</v>
      </c>
      <c r="U4">
        <f t="shared" si="8"/>
        <v>-0.36666863809603362</v>
      </c>
    </row>
    <row r="5" spans="1:21" x14ac:dyDescent="0.25">
      <c r="A5" s="1">
        <v>3</v>
      </c>
      <c r="B5" s="1">
        <v>5</v>
      </c>
      <c r="C5" s="1"/>
      <c r="D5" t="s">
        <v>28</v>
      </c>
      <c r="E5">
        <f>SUM(G2:G22)/21</f>
        <v>2.2222222222222223</v>
      </c>
      <c r="G5" s="1">
        <f t="shared" si="0"/>
        <v>0.44444444444444425</v>
      </c>
      <c r="H5" s="1">
        <f t="shared" si="1"/>
        <v>0.32653061224489766</v>
      </c>
      <c r="J5" s="1">
        <f t="shared" si="2"/>
        <v>0.44721359549995782</v>
      </c>
      <c r="K5" s="1">
        <f t="shared" si="3"/>
        <v>0.22360679774997885</v>
      </c>
      <c r="M5" s="1">
        <f>(J5-$B$28)^2/21</f>
        <v>9.5238095238095229E-3</v>
      </c>
      <c r="N5" s="1">
        <f t="shared" si="5"/>
        <v>2.3809523809523803E-3</v>
      </c>
      <c r="R5">
        <f t="shared" si="6"/>
        <v>0.64935414066593866</v>
      </c>
      <c r="T5">
        <f t="shared" si="7"/>
        <v>0.62857480816462863</v>
      </c>
      <c r="U5">
        <f t="shared" si="8"/>
        <v>0.62857480816462863</v>
      </c>
    </row>
    <row r="6" spans="1:21" x14ac:dyDescent="0.25">
      <c r="A6" s="1">
        <v>1</v>
      </c>
      <c r="B6" s="1">
        <v>3</v>
      </c>
      <c r="C6" s="1"/>
      <c r="D6" t="s">
        <v>27</v>
      </c>
      <c r="E6">
        <f>SUM(H2:H22)/21</f>
        <v>6.5306122448979593</v>
      </c>
      <c r="G6" s="1">
        <f t="shared" si="0"/>
        <v>1.7777777777777781</v>
      </c>
      <c r="H6" s="1">
        <f t="shared" si="1"/>
        <v>2.0408163265306132</v>
      </c>
      <c r="J6" s="1">
        <f t="shared" si="2"/>
        <v>-0.89442719099991597</v>
      </c>
      <c r="K6" s="1">
        <f t="shared" si="3"/>
        <v>-0.55901699437494745</v>
      </c>
      <c r="M6" s="1">
        <f t="shared" si="4"/>
        <v>3.8095238095238092E-2</v>
      </c>
      <c r="N6" s="1">
        <f t="shared" si="5"/>
        <v>1.4880952380952375E-2</v>
      </c>
      <c r="P6">
        <v>0.96799999999999997</v>
      </c>
      <c r="R6">
        <f t="shared" si="6"/>
        <v>-1.4069339714428677</v>
      </c>
      <c r="T6">
        <f t="shared" si="7"/>
        <v>-1.3619120843566959</v>
      </c>
      <c r="U6">
        <f t="shared" si="8"/>
        <v>-1.3619120843566959</v>
      </c>
    </row>
    <row r="7" spans="1:21" x14ac:dyDescent="0.25">
      <c r="A7" s="1">
        <v>3</v>
      </c>
      <c r="B7" s="1">
        <v>6</v>
      </c>
      <c r="C7" s="1"/>
      <c r="G7" s="1">
        <f t="shared" si="0"/>
        <v>0.44444444444444425</v>
      </c>
      <c r="H7" s="1">
        <f t="shared" si="1"/>
        <v>2.4693877551020402</v>
      </c>
      <c r="J7" s="1">
        <f t="shared" si="2"/>
        <v>0.44721359549995782</v>
      </c>
      <c r="K7" s="1">
        <f t="shared" si="3"/>
        <v>0.61491869381244202</v>
      </c>
      <c r="M7" s="1">
        <f t="shared" si="4"/>
        <v>9.5238095238095229E-3</v>
      </c>
      <c r="N7" s="1">
        <f t="shared" si="5"/>
        <v>1.8005952380952379E-2</v>
      </c>
      <c r="P7">
        <v>0.96799999999999997</v>
      </c>
      <c r="R7">
        <f t="shared" si="6"/>
        <v>1.0281440560544031</v>
      </c>
      <c r="T7">
        <f t="shared" si="7"/>
        <v>0.99524344626066219</v>
      </c>
      <c r="U7">
        <f t="shared" si="8"/>
        <v>0.99524344626066219</v>
      </c>
    </row>
    <row r="8" spans="1:21" x14ac:dyDescent="0.25">
      <c r="A8" s="1">
        <v>3</v>
      </c>
      <c r="B8" s="1">
        <v>6</v>
      </c>
      <c r="C8" s="1"/>
      <c r="D8" t="s">
        <v>25</v>
      </c>
      <c r="E8">
        <f>_xlfn.STDEV.P(A2:A22)</f>
        <v>1.4907119849998598</v>
      </c>
      <c r="G8" s="1">
        <f t="shared" si="0"/>
        <v>0.44444444444444425</v>
      </c>
      <c r="H8" s="1">
        <f t="shared" si="1"/>
        <v>2.4693877551020402</v>
      </c>
      <c r="J8" s="1">
        <f t="shared" si="2"/>
        <v>0.44721359549995782</v>
      </c>
      <c r="K8" s="1">
        <f t="shared" si="3"/>
        <v>0.61491869381244202</v>
      </c>
      <c r="M8" s="1">
        <f t="shared" si="4"/>
        <v>9.5238095238095229E-3</v>
      </c>
      <c r="N8" s="1">
        <f t="shared" si="5"/>
        <v>1.8005952380952379E-2</v>
      </c>
      <c r="R8">
        <f t="shared" si="6"/>
        <v>1.0281440560544031</v>
      </c>
      <c r="T8">
        <f t="shared" si="7"/>
        <v>0.99524344626066219</v>
      </c>
      <c r="U8">
        <f t="shared" si="8"/>
        <v>0.99524344626066219</v>
      </c>
    </row>
    <row r="9" spans="1:21" x14ac:dyDescent="0.25">
      <c r="A9" s="1">
        <v>0</v>
      </c>
      <c r="B9" s="1">
        <v>1</v>
      </c>
      <c r="C9" s="1"/>
      <c r="D9" t="s">
        <v>26</v>
      </c>
      <c r="E9">
        <f>_xlfn.STDEV.P(B2:B22)</f>
        <v>2.5555062599997598</v>
      </c>
      <c r="G9" s="1">
        <f t="shared" si="0"/>
        <v>5.4444444444444455</v>
      </c>
      <c r="H9" s="1">
        <f t="shared" si="1"/>
        <v>11.755102040816329</v>
      </c>
      <c r="J9" s="1">
        <f t="shared" si="2"/>
        <v>-1.565247584249853</v>
      </c>
      <c r="K9" s="1">
        <f t="shared" si="3"/>
        <v>-1.3416407864998738</v>
      </c>
      <c r="M9" s="1">
        <f t="shared" si="4"/>
        <v>0.11666666666666667</v>
      </c>
      <c r="N9" s="1">
        <f t="shared" si="5"/>
        <v>8.5714285714285715E-2</v>
      </c>
      <c r="R9">
        <f t="shared" si="6"/>
        <v>-2.8138679428857354</v>
      </c>
      <c r="T9">
        <f t="shared" si="7"/>
        <v>-2.7238241687133917</v>
      </c>
      <c r="U9">
        <f t="shared" si="8"/>
        <v>-2.7238241687133917</v>
      </c>
    </row>
    <row r="10" spans="1:21" x14ac:dyDescent="0.25">
      <c r="A10" s="1">
        <v>1</v>
      </c>
      <c r="B10" s="1">
        <v>3</v>
      </c>
      <c r="C10" s="1"/>
      <c r="G10" s="1">
        <f t="shared" si="0"/>
        <v>1.7777777777777781</v>
      </c>
      <c r="H10" s="1">
        <f t="shared" si="1"/>
        <v>2.0408163265306132</v>
      </c>
      <c r="J10" s="1">
        <f t="shared" si="2"/>
        <v>-0.89442719099991597</v>
      </c>
      <c r="K10" s="1">
        <f t="shared" si="3"/>
        <v>-0.55901699437494745</v>
      </c>
      <c r="M10" s="1">
        <f t="shared" si="4"/>
        <v>3.8095238095238092E-2</v>
      </c>
      <c r="N10" s="1">
        <f t="shared" si="5"/>
        <v>1.4880952380952375E-2</v>
      </c>
      <c r="R10">
        <f t="shared" si="6"/>
        <v>-1.4069339714428677</v>
      </c>
      <c r="T10">
        <f t="shared" si="7"/>
        <v>-1.3619120843566959</v>
      </c>
      <c r="U10">
        <f t="shared" si="8"/>
        <v>-1.3619120843566959</v>
      </c>
    </row>
    <row r="11" spans="1:21" x14ac:dyDescent="0.25">
      <c r="A11" s="1">
        <v>0</v>
      </c>
      <c r="B11" s="1">
        <v>0</v>
      </c>
      <c r="C11" s="1"/>
      <c r="G11" s="1">
        <f t="shared" si="0"/>
        <v>5.4444444444444455</v>
      </c>
      <c r="H11" s="1">
        <f t="shared" si="1"/>
        <v>19.612244897959187</v>
      </c>
      <c r="J11" s="1">
        <f t="shared" si="2"/>
        <v>-1.565247584249853</v>
      </c>
      <c r="K11" s="1">
        <f t="shared" si="3"/>
        <v>-1.7329526825623369</v>
      </c>
      <c r="M11" s="1">
        <f t="shared" si="4"/>
        <v>0.11666666666666667</v>
      </c>
      <c r="N11" s="1">
        <f t="shared" si="5"/>
        <v>0.14300595238095237</v>
      </c>
      <c r="R11">
        <f t="shared" si="6"/>
        <v>-3.1926578582741998</v>
      </c>
      <c r="T11">
        <f t="shared" si="7"/>
        <v>-3.0904928068094253</v>
      </c>
      <c r="U11">
        <f t="shared" si="8"/>
        <v>-3.0904928068094253</v>
      </c>
    </row>
    <row r="12" spans="1:21" x14ac:dyDescent="0.25">
      <c r="A12" s="1">
        <v>5</v>
      </c>
      <c r="B12" s="1">
        <v>9</v>
      </c>
      <c r="C12" s="1"/>
      <c r="G12" s="1">
        <f t="shared" si="0"/>
        <v>7.1111111111111107</v>
      </c>
      <c r="H12" s="1">
        <f t="shared" si="1"/>
        <v>20.897959183673468</v>
      </c>
      <c r="J12" s="1">
        <f t="shared" si="2"/>
        <v>1.7888543819998317</v>
      </c>
      <c r="K12" s="1">
        <f t="shared" si="3"/>
        <v>1.7888543819998315</v>
      </c>
      <c r="M12" s="1">
        <f t="shared" si="4"/>
        <v>0.15238095238095242</v>
      </c>
      <c r="N12" s="1">
        <f t="shared" si="5"/>
        <v>0.15238095238095234</v>
      </c>
      <c r="R12">
        <f t="shared" si="6"/>
        <v>3.463222083551674</v>
      </c>
      <c r="T12">
        <f t="shared" si="7"/>
        <v>3.3523989768780202</v>
      </c>
      <c r="U12">
        <f t="shared" si="8"/>
        <v>3.3523989768780202</v>
      </c>
    </row>
    <row r="13" spans="1:21" x14ac:dyDescent="0.25">
      <c r="A13" s="1">
        <v>1</v>
      </c>
      <c r="B13" s="1">
        <v>2</v>
      </c>
      <c r="C13" s="1"/>
      <c r="G13" s="1">
        <f t="shared" si="0"/>
        <v>1.7777777777777781</v>
      </c>
      <c r="H13" s="1">
        <f t="shared" si="1"/>
        <v>5.8979591836734704</v>
      </c>
      <c r="J13" s="1">
        <f t="shared" si="2"/>
        <v>-0.89442719099991597</v>
      </c>
      <c r="K13" s="1">
        <f t="shared" si="3"/>
        <v>-0.95032889043741064</v>
      </c>
      <c r="M13" s="1">
        <f t="shared" si="4"/>
        <v>3.8095238095238092E-2</v>
      </c>
      <c r="N13" s="1">
        <f t="shared" si="5"/>
        <v>4.3005952380952374E-2</v>
      </c>
      <c r="R13">
        <f t="shared" si="6"/>
        <v>-1.7857238868313321</v>
      </c>
      <c r="T13">
        <f t="shared" si="7"/>
        <v>-1.7285807224527294</v>
      </c>
      <c r="U13">
        <f t="shared" si="8"/>
        <v>-1.7285807224527294</v>
      </c>
    </row>
    <row r="14" spans="1:21" x14ac:dyDescent="0.25">
      <c r="A14" s="1">
        <v>2</v>
      </c>
      <c r="B14" s="1">
        <v>3</v>
      </c>
      <c r="C14" s="1"/>
      <c r="G14" s="1">
        <f t="shared" si="0"/>
        <v>0.11111111111111122</v>
      </c>
      <c r="H14" s="1">
        <f t="shared" si="1"/>
        <v>2.0408163265306132</v>
      </c>
      <c r="J14" s="1">
        <f t="shared" si="2"/>
        <v>-0.22360679774997907</v>
      </c>
      <c r="K14" s="1">
        <f t="shared" si="3"/>
        <v>-0.55901699437494745</v>
      </c>
      <c r="M14" s="1">
        <f t="shared" si="4"/>
        <v>2.3809523809523807E-3</v>
      </c>
      <c r="N14" s="1">
        <f t="shared" si="5"/>
        <v>1.4880952380952375E-2</v>
      </c>
      <c r="R14">
        <f t="shared" si="6"/>
        <v>-0.75757983077692881</v>
      </c>
      <c r="T14">
        <f t="shared" si="7"/>
        <v>-0.73333727619206701</v>
      </c>
      <c r="U14">
        <f t="shared" si="8"/>
        <v>-0.73333727619206701</v>
      </c>
    </row>
    <row r="15" spans="1:21" x14ac:dyDescent="0.25">
      <c r="A15" s="1">
        <v>1</v>
      </c>
      <c r="B15" s="1">
        <v>3</v>
      </c>
      <c r="C15" s="1"/>
      <c r="G15" s="1">
        <f t="shared" si="0"/>
        <v>1.7777777777777781</v>
      </c>
      <c r="H15" s="1">
        <f t="shared" si="1"/>
        <v>2.0408163265306132</v>
      </c>
      <c r="J15" s="1">
        <f t="shared" si="2"/>
        <v>-0.89442719099991597</v>
      </c>
      <c r="K15" s="1">
        <f t="shared" si="3"/>
        <v>-0.55901699437494745</v>
      </c>
      <c r="M15" s="1">
        <f t="shared" si="4"/>
        <v>3.8095238095238092E-2</v>
      </c>
      <c r="N15" s="1">
        <f t="shared" si="5"/>
        <v>1.4880952380952375E-2</v>
      </c>
      <c r="R15">
        <f t="shared" si="6"/>
        <v>-1.4069339714428677</v>
      </c>
      <c r="T15">
        <f t="shared" si="7"/>
        <v>-1.3619120843566959</v>
      </c>
      <c r="U15">
        <f t="shared" si="8"/>
        <v>-1.3619120843566959</v>
      </c>
    </row>
    <row r="16" spans="1:21" x14ac:dyDescent="0.25">
      <c r="A16" s="1">
        <v>3</v>
      </c>
      <c r="B16" s="1">
        <v>6</v>
      </c>
      <c r="C16" s="1"/>
      <c r="G16" s="1">
        <f t="shared" si="0"/>
        <v>0.44444444444444425</v>
      </c>
      <c r="H16" s="1">
        <f t="shared" si="1"/>
        <v>2.4693877551020402</v>
      </c>
      <c r="J16" s="1">
        <f t="shared" si="2"/>
        <v>0.44721359549995782</v>
      </c>
      <c r="K16" s="1">
        <f t="shared" si="3"/>
        <v>0.61491869381244202</v>
      </c>
      <c r="M16" s="1">
        <f t="shared" si="4"/>
        <v>9.5238095238095229E-3</v>
      </c>
      <c r="N16" s="1">
        <f t="shared" si="5"/>
        <v>1.8005952380952379E-2</v>
      </c>
      <c r="R16">
        <f t="shared" si="6"/>
        <v>1.0281440560544031</v>
      </c>
      <c r="T16">
        <f t="shared" si="7"/>
        <v>0.99524344626066219</v>
      </c>
      <c r="U16">
        <f t="shared" si="8"/>
        <v>0.99524344626066219</v>
      </c>
    </row>
    <row r="17" spans="1:21" x14ac:dyDescent="0.25">
      <c r="A17" s="1">
        <v>4</v>
      </c>
      <c r="B17" s="1">
        <v>8</v>
      </c>
      <c r="C17" s="1"/>
      <c r="G17" s="1">
        <f t="shared" si="0"/>
        <v>2.7777777777777772</v>
      </c>
      <c r="H17" s="1">
        <f t="shared" si="1"/>
        <v>12.755102040816325</v>
      </c>
      <c r="J17" s="1">
        <f t="shared" si="2"/>
        <v>1.1180339887498947</v>
      </c>
      <c r="K17" s="1">
        <f t="shared" si="3"/>
        <v>1.3975424859373684</v>
      </c>
      <c r="M17" s="1">
        <f t="shared" si="4"/>
        <v>5.9523809523809534E-2</v>
      </c>
      <c r="N17" s="1">
        <f t="shared" si="5"/>
        <v>9.3005952380952356E-2</v>
      </c>
      <c r="R17">
        <f t="shared" si="6"/>
        <v>2.4350780274972705</v>
      </c>
      <c r="T17">
        <f t="shared" si="7"/>
        <v>2.3571555306173577</v>
      </c>
      <c r="U17">
        <f t="shared" si="8"/>
        <v>2.3571555306173577</v>
      </c>
    </row>
    <row r="18" spans="1:21" x14ac:dyDescent="0.25">
      <c r="A18" s="1">
        <v>4</v>
      </c>
      <c r="B18" s="1">
        <v>8</v>
      </c>
      <c r="C18" s="1"/>
      <c r="G18" s="1">
        <f t="shared" si="0"/>
        <v>2.7777777777777772</v>
      </c>
      <c r="H18" s="1">
        <f t="shared" si="1"/>
        <v>12.755102040816325</v>
      </c>
      <c r="J18" s="1">
        <f t="shared" si="2"/>
        <v>1.1180339887498947</v>
      </c>
      <c r="K18" s="1">
        <f t="shared" si="3"/>
        <v>1.3975424859373684</v>
      </c>
      <c r="M18" s="1">
        <f t="shared" si="4"/>
        <v>5.9523809523809534E-2</v>
      </c>
      <c r="N18" s="1">
        <f t="shared" si="5"/>
        <v>9.3005952380952356E-2</v>
      </c>
      <c r="R18">
        <f t="shared" si="6"/>
        <v>2.4350780274972705</v>
      </c>
      <c r="T18">
        <f t="shared" si="7"/>
        <v>2.3571555306173577</v>
      </c>
      <c r="U18">
        <f t="shared" si="8"/>
        <v>2.3571555306173577</v>
      </c>
    </row>
    <row r="19" spans="1:21" x14ac:dyDescent="0.25">
      <c r="A19" s="1">
        <v>3</v>
      </c>
      <c r="B19" s="1">
        <v>6</v>
      </c>
      <c r="C19" s="1"/>
      <c r="G19" s="1">
        <f t="shared" si="0"/>
        <v>0.44444444444444425</v>
      </c>
      <c r="H19" s="1">
        <f t="shared" si="1"/>
        <v>2.4693877551020402</v>
      </c>
      <c r="J19" s="1">
        <f t="shared" si="2"/>
        <v>0.44721359549995782</v>
      </c>
      <c r="K19" s="1">
        <f t="shared" si="3"/>
        <v>0.61491869381244202</v>
      </c>
      <c r="M19" s="1">
        <f t="shared" si="4"/>
        <v>9.5238095238095229E-3</v>
      </c>
      <c r="N19" s="1">
        <f t="shared" si="5"/>
        <v>1.8005952380952379E-2</v>
      </c>
      <c r="R19">
        <f t="shared" si="6"/>
        <v>1.0281440560544031</v>
      </c>
      <c r="T19">
        <f t="shared" si="7"/>
        <v>0.99524344626066219</v>
      </c>
      <c r="U19">
        <f t="shared" si="8"/>
        <v>0.99524344626066219</v>
      </c>
    </row>
    <row r="20" spans="1:21" x14ac:dyDescent="0.25">
      <c r="A20" s="1">
        <v>5</v>
      </c>
      <c r="B20" s="1">
        <v>9</v>
      </c>
      <c r="C20" s="1"/>
      <c r="G20" s="1">
        <f t="shared" si="0"/>
        <v>7.1111111111111107</v>
      </c>
      <c r="H20" s="1">
        <f t="shared" si="1"/>
        <v>20.897959183673468</v>
      </c>
      <c r="J20" s="1">
        <f t="shared" si="2"/>
        <v>1.7888543819998317</v>
      </c>
      <c r="K20" s="1">
        <f t="shared" si="3"/>
        <v>1.7888543819998315</v>
      </c>
      <c r="M20" s="1">
        <f t="shared" si="4"/>
        <v>0.15238095238095242</v>
      </c>
      <c r="N20" s="1">
        <f t="shared" si="5"/>
        <v>0.15238095238095234</v>
      </c>
      <c r="R20">
        <f t="shared" si="6"/>
        <v>3.463222083551674</v>
      </c>
      <c r="T20">
        <f t="shared" si="7"/>
        <v>3.3523989768780202</v>
      </c>
      <c r="U20">
        <f t="shared" si="8"/>
        <v>3.3523989768780202</v>
      </c>
    </row>
    <row r="21" spans="1:21" x14ac:dyDescent="0.25">
      <c r="A21" s="1">
        <v>1</v>
      </c>
      <c r="B21" s="1">
        <v>2</v>
      </c>
      <c r="C21" s="1"/>
      <c r="G21" s="1">
        <f t="shared" si="0"/>
        <v>1.7777777777777781</v>
      </c>
      <c r="H21" s="1">
        <f t="shared" si="1"/>
        <v>5.8979591836734704</v>
      </c>
      <c r="J21" s="1">
        <f t="shared" si="2"/>
        <v>-0.89442719099991597</v>
      </c>
      <c r="K21" s="1">
        <f t="shared" si="3"/>
        <v>-0.95032889043741064</v>
      </c>
      <c r="M21" s="1">
        <f t="shared" si="4"/>
        <v>3.8095238095238092E-2</v>
      </c>
      <c r="N21" s="1">
        <f t="shared" si="5"/>
        <v>4.3005952380952374E-2</v>
      </c>
      <c r="R21">
        <f t="shared" si="6"/>
        <v>-1.7857238868313321</v>
      </c>
      <c r="T21">
        <f t="shared" si="7"/>
        <v>-1.7285807224527294</v>
      </c>
      <c r="U21">
        <f t="shared" si="8"/>
        <v>-1.7285807224527294</v>
      </c>
    </row>
    <row r="22" spans="1:21" x14ac:dyDescent="0.25">
      <c r="A22" s="1">
        <v>1</v>
      </c>
      <c r="B22" s="1">
        <v>2</v>
      </c>
      <c r="C22" s="1"/>
      <c r="G22" s="1">
        <f t="shared" si="0"/>
        <v>1.7777777777777781</v>
      </c>
      <c r="H22" s="1">
        <f t="shared" si="1"/>
        <v>5.8979591836734704</v>
      </c>
      <c r="J22" s="1">
        <f>(A22-$E$2)/(SQRT($E$5))</f>
        <v>-0.89442719099991597</v>
      </c>
      <c r="K22" s="1">
        <f t="shared" si="3"/>
        <v>-0.95032889043741064</v>
      </c>
      <c r="M22" s="1">
        <f t="shared" si="4"/>
        <v>3.8095238095238092E-2</v>
      </c>
      <c r="N22" s="1">
        <f t="shared" si="5"/>
        <v>4.3005952380952374E-2</v>
      </c>
      <c r="R22">
        <f>(J22*$P$6)+(K22*$P$7)</f>
        <v>-1.7857238868313321</v>
      </c>
      <c r="T22">
        <f t="shared" si="7"/>
        <v>-1.7285807224527294</v>
      </c>
      <c r="U22">
        <f t="shared" si="8"/>
        <v>-1.7285807224527294</v>
      </c>
    </row>
    <row r="24" spans="1:21" x14ac:dyDescent="0.25">
      <c r="I24" t="s">
        <v>29</v>
      </c>
      <c r="J24">
        <f>SUM(J1:J22)/21</f>
        <v>-1.163090787702545E-16</v>
      </c>
      <c r="K24">
        <f>AVERAGE(K2:K22)</f>
        <v>-9.5161973539299127E-17</v>
      </c>
    </row>
    <row r="25" spans="1:21" x14ac:dyDescent="0.25">
      <c r="I25" t="s">
        <v>30</v>
      </c>
      <c r="J25">
        <f>_xlfn.STDEV.P(J2:J22)</f>
        <v>1</v>
      </c>
      <c r="K25">
        <f>_xlfn.STDEV.P(K2:K22)</f>
        <v>1</v>
      </c>
    </row>
    <row r="27" spans="1:21" x14ac:dyDescent="0.25">
      <c r="A27" t="s">
        <v>31</v>
      </c>
      <c r="B27">
        <f>_xlfn.COVARIANCE.P(J2:J22,K2:K22)</f>
        <v>0.93750000000000022</v>
      </c>
      <c r="C27">
        <f>_xlfn.COVARIANCE.P(K2:K22,J2:J22)</f>
        <v>0.93750000000000022</v>
      </c>
      <c r="E27" s="8" t="s">
        <v>33</v>
      </c>
      <c r="F27" s="8"/>
    </row>
    <row r="28" spans="1:21" x14ac:dyDescent="0.25">
      <c r="A28" t="s">
        <v>29</v>
      </c>
      <c r="B28">
        <f>AVERAGE(J2:J22)</f>
        <v>-1.163090787702545E-16</v>
      </c>
      <c r="C28">
        <f>AVERAGE(K2:K22)</f>
        <v>-9.5161973539299127E-17</v>
      </c>
      <c r="E28" s="1">
        <v>1</v>
      </c>
      <c r="F28" s="1">
        <f>C27</f>
        <v>0.93750000000000022</v>
      </c>
    </row>
    <row r="29" spans="1:21" x14ac:dyDescent="0.25">
      <c r="A29" t="s">
        <v>24</v>
      </c>
      <c r="B29">
        <f>SUM(M2:M22)</f>
        <v>0.99999999999999989</v>
      </c>
      <c r="C29">
        <f>SUM(N2:N22)</f>
        <v>0.99999999999999978</v>
      </c>
      <c r="E29" s="1">
        <f>B27</f>
        <v>0.93750000000000022</v>
      </c>
      <c r="F29" s="1">
        <v>1</v>
      </c>
    </row>
  </sheetData>
  <mergeCells count="5">
    <mergeCell ref="G1:H1"/>
    <mergeCell ref="J1:K1"/>
    <mergeCell ref="E27:F27"/>
    <mergeCell ref="T1:U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Punto1</vt:lpstr>
      <vt:lpstr>kmeans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MELASNIE</dc:creator>
  <cp:lastModifiedBy>MELASNIE</cp:lastModifiedBy>
  <dcterms:created xsi:type="dcterms:W3CDTF">2023-08-17T03:53:57Z</dcterms:created>
  <dcterms:modified xsi:type="dcterms:W3CDTF">2023-08-22T03:28:23Z</dcterms:modified>
</cp:coreProperties>
</file>