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CPC Lab-ECE2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5" i="1"/>
  <c r="B25" s="1"/>
  <c r="D25" s="1"/>
  <c r="O24"/>
  <c r="B24" s="1"/>
  <c r="D24" s="1"/>
  <c r="O23"/>
  <c r="B23" s="1"/>
  <c r="D23" s="1"/>
  <c r="O22"/>
  <c r="B22" s="1"/>
  <c r="D22" s="1"/>
  <c r="O21"/>
  <c r="B21" s="1"/>
  <c r="D21" s="1"/>
  <c r="Q12"/>
  <c r="S12" s="1"/>
  <c r="F12"/>
  <c r="H12" s="1"/>
  <c r="Q11"/>
  <c r="S11" s="1"/>
  <c r="F11"/>
  <c r="H11" s="1"/>
  <c r="Q10"/>
  <c r="S10" s="1"/>
  <c r="F10"/>
  <c r="H10" s="1"/>
  <c r="Q9"/>
  <c r="S9" s="1"/>
  <c r="F9"/>
  <c r="H9" s="1"/>
  <c r="Q8"/>
  <c r="S8" s="1"/>
  <c r="F8"/>
  <c r="H8" s="1"/>
  <c r="H13" l="1"/>
  <c r="S13"/>
  <c r="D26"/>
  <c r="D27" s="1"/>
  <c r="F15" l="1"/>
  <c r="F29" s="1"/>
</calcChain>
</file>

<file path=xl/sharedStrings.xml><?xml version="1.0" encoding="utf-8"?>
<sst xmlns="http://schemas.openxmlformats.org/spreadsheetml/2006/main" count="77" uniqueCount="57">
  <si>
    <t>Subject Name with Code:</t>
  </si>
  <si>
    <t>Academic Year:</t>
  </si>
  <si>
    <t>Semester:</t>
  </si>
  <si>
    <t>Faculty Name:</t>
  </si>
  <si>
    <t>Direct 
assessment (80%)</t>
  </si>
  <si>
    <t>Test-I</t>
  </si>
  <si>
    <t>Test-II</t>
  </si>
  <si>
    <t>A L</t>
  </si>
  <si>
    <t>W</t>
  </si>
  <si>
    <t>Score-1</t>
  </si>
  <si>
    <t>Assessment-I</t>
  </si>
  <si>
    <t>Assessment-II</t>
  </si>
  <si>
    <t>Assessment-III</t>
  </si>
  <si>
    <t>Assessment-IV</t>
  </si>
  <si>
    <t>AL</t>
  </si>
  <si>
    <t>Score-2</t>
  </si>
  <si>
    <t>Course 
outcome</t>
  </si>
  <si>
    <t>A</t>
  </si>
  <si>
    <t>P</t>
  </si>
  <si>
    <t>∑P/∑A</t>
  </si>
  <si>
    <t>AL*W</t>
  </si>
  <si>
    <t>CO1:</t>
  </si>
  <si>
    <t>CO2:</t>
  </si>
  <si>
    <t>CO3:</t>
  </si>
  <si>
    <t>CO4:</t>
  </si>
  <si>
    <t>CO5:</t>
  </si>
  <si>
    <t>S1=</t>
  </si>
  <si>
    <t>S2=</t>
  </si>
  <si>
    <t>Course 
Outcome</t>
  </si>
  <si>
    <t>w</t>
  </si>
  <si>
    <t>Score3
=AL*W</t>
  </si>
  <si>
    <t>B</t>
  </si>
  <si>
    <t>C</t>
  </si>
  <si>
    <t>D</t>
  </si>
  <si>
    <t>CO1</t>
  </si>
  <si>
    <t>CO2</t>
  </si>
  <si>
    <t>CO3</t>
  </si>
  <si>
    <t>CO4</t>
  </si>
  <si>
    <t>CO5</t>
  </si>
  <si>
    <t>S3=</t>
  </si>
  <si>
    <t>Indirect Assessment IA = S3*0.2 =</t>
  </si>
  <si>
    <t>Signature of the faculty</t>
  </si>
  <si>
    <t>Programme :</t>
  </si>
  <si>
    <t>Course Attainment Summary Sheet</t>
  </si>
  <si>
    <t>Section:</t>
  </si>
  <si>
    <t xml:space="preserve">B.Tech </t>
  </si>
  <si>
    <t>Department of Computer Science &amp; Engineering</t>
  </si>
  <si>
    <t>Indirect Assessment (Based on Course End Survey-20% weightage):</t>
  </si>
  <si>
    <t>Course End Survey</t>
  </si>
  <si>
    <t>CO Attainment Level for the Course =DA+IA =</t>
  </si>
  <si>
    <t>Sum A+B+C+D</t>
  </si>
  <si>
    <t>Direct Assessment:  DA=[(2*S1+S2) / 3 ]*0.8 =</t>
  </si>
  <si>
    <t>V</t>
  </si>
  <si>
    <r>
      <t xml:space="preserve">WEB </t>
    </r>
    <r>
      <rPr>
        <sz val="12"/>
        <color rgb="FF000000"/>
        <rFont val="Calibri"/>
        <family val="2"/>
      </rPr>
      <t>PROGRAMMING</t>
    </r>
    <r>
      <rPr>
        <sz val="13"/>
        <color rgb="FF000000"/>
        <rFont val="Calibri"/>
        <family val="2"/>
        <charset val="1"/>
      </rPr>
      <t xml:space="preserve"> Lab  15CT1123 </t>
    </r>
  </si>
  <si>
    <t>2015-16</t>
  </si>
  <si>
    <t>N DURGA PRASAD</t>
  </si>
  <si>
    <t>CSE-2</t>
  </si>
</sst>
</file>

<file path=xl/styles.xml><?xml version="1.0" encoding="utf-8"?>
<styleSheet xmlns="http://schemas.openxmlformats.org/spreadsheetml/2006/main">
  <fonts count="2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8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Times New Roman"/>
      <family val="1"/>
      <charset val="1"/>
    </font>
    <font>
      <b/>
      <sz val="10"/>
      <color rgb="FFFFFFFF"/>
      <name val="Times New Roman"/>
      <family val="1"/>
      <charset val="1"/>
    </font>
    <font>
      <b/>
      <sz val="10"/>
      <color rgb="FFF2DCDB"/>
      <name val="Times New Roman"/>
      <family val="1"/>
      <charset val="1"/>
    </font>
    <font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6"/>
      <color rgb="FFFF0000"/>
      <name val="Calibri"/>
      <family val="2"/>
      <charset val="1"/>
    </font>
    <font>
      <b/>
      <sz val="9"/>
      <color theme="0"/>
      <name val="Calibri"/>
      <family val="2"/>
    </font>
    <font>
      <b/>
      <sz val="9"/>
      <color rgb="FFF2F2F2"/>
      <name val="Calibri"/>
      <family val="2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  <scheme val="minor"/>
    </font>
    <font>
      <sz val="12"/>
      <color rgb="FFF2F2F2"/>
      <name val="Calibri"/>
      <family val="2"/>
      <charset val="1"/>
    </font>
    <font>
      <b/>
      <sz val="18"/>
      <color rgb="FFFF0000"/>
      <name val="Calibri"/>
      <family val="2"/>
      <charset val="1"/>
    </font>
    <font>
      <b/>
      <sz val="14"/>
      <color rgb="FF000000"/>
      <name val="Calibri"/>
      <family val="2"/>
      <scheme val="minor"/>
    </font>
    <font>
      <sz val="13"/>
      <color rgb="FF000000"/>
      <name val="Calibri"/>
      <family val="2"/>
      <charset val="1"/>
    </font>
    <font>
      <b/>
      <sz val="12"/>
      <color theme="0"/>
      <name val="Calibri"/>
      <family val="2"/>
    </font>
    <font>
      <b/>
      <sz val="12"/>
      <color rgb="FFF2F2F2"/>
      <name val="Calibri"/>
      <family val="2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E6B9B8"/>
        <bgColor rgb="FFC0C0C0"/>
      </patternFill>
    </fill>
    <fill>
      <patternFill patternType="solid">
        <fgColor rgb="FFDDD9C3"/>
        <bgColor rgb="FFF2DCDB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3CDDD"/>
      </patternFill>
    </fill>
    <fill>
      <patternFill patternType="solid">
        <fgColor rgb="FFA6A6A6"/>
        <bgColor rgb="FFB3A2C7"/>
      </patternFill>
    </fill>
    <fill>
      <patternFill patternType="solid">
        <fgColor rgb="FF558ED5"/>
        <bgColor rgb="FF808080"/>
      </patternFill>
    </fill>
    <fill>
      <patternFill patternType="solid">
        <fgColor rgb="FFDCE6F2"/>
        <bgColor rgb="FFF2F2F2"/>
      </patternFill>
    </fill>
    <fill>
      <patternFill patternType="solid">
        <fgColor theme="9"/>
        <bgColor rgb="FF403152"/>
      </patternFill>
    </fill>
    <fill>
      <patternFill patternType="solid">
        <fgColor theme="9"/>
        <bgColor rgb="FF0D0D0D"/>
      </patternFill>
    </fill>
    <fill>
      <patternFill patternType="solid">
        <fgColor theme="9"/>
        <bgColor rgb="FF000000"/>
      </patternFill>
    </fill>
    <fill>
      <patternFill patternType="solid">
        <fgColor theme="9" tint="-0.249977111117893"/>
        <bgColor rgb="FFC00000"/>
      </patternFill>
    </fill>
    <fill>
      <patternFill patternType="solid">
        <fgColor theme="0"/>
        <bgColor rgb="FF4A452A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1" fontId="0" fillId="0" borderId="1" xfId="0" applyNumberFormat="1" applyFont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9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0" fillId="0" borderId="1" xfId="0" applyBorder="1" applyAlignment="1" applyProtection="1">
      <alignment horizontal="center" vertical="center"/>
      <protection locked="0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/>
    </xf>
    <xf numFmtId="0" fontId="3" fillId="10" borderId="3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right" vertical="center"/>
    </xf>
    <xf numFmtId="0" fontId="7" fillId="14" borderId="1" xfId="0" applyFont="1" applyFill="1" applyBorder="1" applyAlignment="1">
      <alignment horizontal="right" vertical="center" wrapText="1"/>
    </xf>
    <xf numFmtId="0" fontId="10" fillId="14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16" fillId="13" borderId="0" xfId="0" applyFont="1" applyFill="1" applyAlignment="1">
      <alignment horizontal="center" vertical="center"/>
    </xf>
    <xf numFmtId="0" fontId="18" fillId="0" borderId="0" xfId="0" applyFont="1"/>
    <xf numFmtId="0" fontId="5" fillId="4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16" fillId="11" borderId="0" xfId="0" applyFont="1" applyFill="1" applyAlignment="1">
      <alignment horizontal="center" vertical="center"/>
    </xf>
    <xf numFmtId="0" fontId="11" fillId="15" borderId="2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7" fillId="15" borderId="2" xfId="0" applyFont="1" applyFill="1" applyBorder="1" applyAlignment="1">
      <alignment horizontal="center" vertical="center" wrapText="1"/>
    </xf>
    <xf numFmtId="0" fontId="17" fillId="15" borderId="4" xfId="0" applyFont="1" applyFill="1" applyBorder="1" applyAlignment="1">
      <alignment horizontal="center" vertical="center" wrapText="1"/>
    </xf>
    <xf numFmtId="0" fontId="17" fillId="15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4" fillId="2" borderId="3" xfId="0" applyFont="1" applyFill="1" applyBorder="1" applyAlignment="1">
      <alignment horizontal="right"/>
    </xf>
    <xf numFmtId="0" fontId="19" fillId="2" borderId="1" xfId="0" applyFont="1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>
      <alignment horizontal="right" vertic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0" fontId="9" fillId="3" borderId="4" xfId="0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>
      <alignment horizontal="right" vertical="center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4" fillId="3" borderId="2" xfId="0" applyFont="1" applyFill="1" applyBorder="1" applyAlignment="1">
      <alignment horizontal="right" vertical="center"/>
    </xf>
    <xf numFmtId="0" fontId="14" fillId="3" borderId="4" xfId="0" applyFont="1" applyFill="1" applyBorder="1" applyAlignment="1">
      <alignment horizontal="right" vertical="center"/>
    </xf>
    <xf numFmtId="0" fontId="14" fillId="3" borderId="3" xfId="0" applyFont="1" applyFill="1" applyBorder="1" applyAlignment="1">
      <alignment horizontal="right" vertical="center"/>
    </xf>
    <xf numFmtId="0" fontId="9" fillId="3" borderId="3" xfId="0" applyFont="1" applyFill="1" applyBorder="1" applyAlignment="1" applyProtection="1">
      <alignment horizontal="left" vertical="center"/>
      <protection locked="0"/>
    </xf>
    <xf numFmtId="0" fontId="12" fillId="11" borderId="0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4F6228"/>
      <rgbColor rgb="FF800080"/>
      <rgbColor rgb="FF008080"/>
      <rgbColor rgb="FFC0C0C0"/>
      <rgbColor rgb="FF808080"/>
      <rgbColor rgb="FF8EB4E3"/>
      <rgbColor rgb="FF993366"/>
      <rgbColor rgb="FFF2F2F2"/>
      <rgbColor rgb="FFDCE6F2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3CDDD"/>
      <rgbColor rgb="FFFF99CC"/>
      <rgbColor rgb="FFB3A2C7"/>
      <rgbColor rgb="FFE6B9B8"/>
      <rgbColor rgb="FF3366FF"/>
      <rgbColor rgb="FF33CCCC"/>
      <rgbColor rgb="FF99CC00"/>
      <rgbColor rgb="FFFFCC00"/>
      <rgbColor rgb="FFFF9900"/>
      <rgbColor rgb="FFFF6600"/>
      <rgbColor rgb="FF558ED5"/>
      <rgbColor rgb="FFA6A6A6"/>
      <rgbColor rgb="FF10243E"/>
      <rgbColor rgb="FF339966"/>
      <rgbColor rgb="FF0D0D0D"/>
      <rgbColor rgb="FF4A452A"/>
      <rgbColor rgb="FF993300"/>
      <rgbColor rgb="FF993366"/>
      <rgbColor rgb="FF333399"/>
      <rgbColor rgb="FF40315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116418</xdr:colOff>
      <xdr:row>0</xdr:row>
      <xdr:rowOff>10583</xdr:rowOff>
    </xdr:from>
    <xdr:to>
      <xdr:col>17</xdr:col>
      <xdr:colOff>10584</xdr:colOff>
      <xdr:row>0</xdr:row>
      <xdr:rowOff>825500</xdr:rowOff>
    </xdr:to>
    <xdr:pic>
      <xdr:nvPicPr>
        <xdr:cNvPr id="1025" name="Picture 1" descr="http://gvpce.ac.in/images/banner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7918" y="10583"/>
          <a:ext cx="8688916" cy="81491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9"/>
  <sheetViews>
    <sheetView tabSelected="1" view="pageBreakPreview" zoomScale="90" zoomScalePageLayoutView="90" workbookViewId="0">
      <selection activeCell="K25" sqref="K25"/>
    </sheetView>
  </sheetViews>
  <sheetFormatPr defaultRowHeight="15"/>
  <cols>
    <col min="1" max="1" width="8.5703125"/>
    <col min="2" max="2" width="8.7109375"/>
    <col min="3" max="3" width="6.5703125" customWidth="1"/>
    <col min="4" max="4" width="10"/>
    <col min="5" max="5" width="8.7109375"/>
    <col min="6" max="8" width="8.5703125"/>
    <col min="9" max="11" width="8"/>
    <col min="12" max="12" width="8.5703125"/>
    <col min="13" max="13" width="7.5703125"/>
    <col min="14" max="14" width="7.42578125"/>
    <col min="15" max="16" width="8.140625"/>
    <col min="17" max="1025" width="8.5703125"/>
  </cols>
  <sheetData>
    <row r="1" spans="1:19" ht="68.25" customHeight="1">
      <c r="A1" s="35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4"/>
    </row>
    <row r="2" spans="1:19" ht="28.5" customHeight="1">
      <c r="A2" s="45" t="s">
        <v>46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1:19" ht="25.5" customHeight="1">
      <c r="A3" s="42" t="s">
        <v>43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4"/>
    </row>
    <row r="4" spans="1:19" ht="24.75" customHeight="1">
      <c r="A4" s="59" t="s">
        <v>42</v>
      </c>
      <c r="B4" s="60"/>
      <c r="C4" s="61"/>
      <c r="D4" s="55" t="s">
        <v>45</v>
      </c>
      <c r="E4" s="56"/>
      <c r="F4" s="62"/>
      <c r="G4" s="59" t="s">
        <v>44</v>
      </c>
      <c r="H4" s="60"/>
      <c r="I4" s="55" t="s">
        <v>56</v>
      </c>
      <c r="J4" s="56"/>
      <c r="K4" s="48" t="s">
        <v>0</v>
      </c>
      <c r="L4" s="49"/>
      <c r="M4" s="50"/>
      <c r="N4" s="51" t="s">
        <v>53</v>
      </c>
      <c r="O4" s="51"/>
      <c r="P4" s="51"/>
      <c r="Q4" s="51"/>
      <c r="R4" s="51"/>
      <c r="S4" s="51"/>
    </row>
    <row r="5" spans="1:19" ht="22.5" customHeight="1">
      <c r="A5" s="52" t="s">
        <v>1</v>
      </c>
      <c r="B5" s="52"/>
      <c r="C5" s="52"/>
      <c r="D5" s="53" t="s">
        <v>54</v>
      </c>
      <c r="E5" s="53"/>
      <c r="F5" s="53"/>
      <c r="G5" s="54" t="s">
        <v>2</v>
      </c>
      <c r="H5" s="54"/>
      <c r="I5" s="55" t="s">
        <v>52</v>
      </c>
      <c r="J5" s="56"/>
      <c r="K5" s="57" t="s">
        <v>3</v>
      </c>
      <c r="L5" s="57"/>
      <c r="M5" s="57"/>
      <c r="N5" s="58" t="s">
        <v>55</v>
      </c>
      <c r="O5" s="58"/>
      <c r="P5" s="58"/>
      <c r="Q5" s="58"/>
      <c r="R5" s="58"/>
      <c r="S5" s="58"/>
    </row>
    <row r="6" spans="1:19" ht="31.5" customHeight="1">
      <c r="A6" s="1" t="s">
        <v>4</v>
      </c>
      <c r="B6" s="73" t="s">
        <v>5</v>
      </c>
      <c r="C6" s="73"/>
      <c r="D6" s="73" t="s">
        <v>6</v>
      </c>
      <c r="E6" s="73"/>
      <c r="F6" s="2" t="s">
        <v>7</v>
      </c>
      <c r="G6" s="2" t="s">
        <v>8</v>
      </c>
      <c r="H6" s="2" t="s">
        <v>9</v>
      </c>
      <c r="I6" s="66" t="s">
        <v>10</v>
      </c>
      <c r="J6" s="66"/>
      <c r="K6" s="66" t="s">
        <v>11</v>
      </c>
      <c r="L6" s="66"/>
      <c r="M6" s="66" t="s">
        <v>12</v>
      </c>
      <c r="N6" s="66"/>
      <c r="O6" s="66" t="s">
        <v>13</v>
      </c>
      <c r="P6" s="66"/>
      <c r="Q6" s="32" t="s">
        <v>7</v>
      </c>
      <c r="R6" s="1" t="s">
        <v>8</v>
      </c>
      <c r="S6" s="1" t="s">
        <v>15</v>
      </c>
    </row>
    <row r="7" spans="1:19" ht="25.5">
      <c r="A7" s="3" t="s">
        <v>16</v>
      </c>
      <c r="B7" s="4" t="s">
        <v>17</v>
      </c>
      <c r="C7" s="4" t="s">
        <v>18</v>
      </c>
      <c r="D7" s="4" t="s">
        <v>17</v>
      </c>
      <c r="E7" s="4" t="s">
        <v>18</v>
      </c>
      <c r="F7" s="4" t="s">
        <v>19</v>
      </c>
      <c r="G7" s="5"/>
      <c r="H7" s="6" t="s">
        <v>20</v>
      </c>
      <c r="I7" s="3" t="s">
        <v>17</v>
      </c>
      <c r="J7" s="3" t="s">
        <v>18</v>
      </c>
      <c r="K7" s="3" t="s">
        <v>17</v>
      </c>
      <c r="L7" s="3" t="s">
        <v>18</v>
      </c>
      <c r="M7" s="3" t="s">
        <v>17</v>
      </c>
      <c r="N7" s="3" t="s">
        <v>18</v>
      </c>
      <c r="O7" s="3" t="s">
        <v>17</v>
      </c>
      <c r="P7" s="3" t="s">
        <v>18</v>
      </c>
      <c r="Q7" s="3" t="s">
        <v>19</v>
      </c>
      <c r="R7" s="3"/>
      <c r="S7" s="7" t="s">
        <v>20</v>
      </c>
    </row>
    <row r="8" spans="1:19">
      <c r="A8" s="8" t="s">
        <v>21</v>
      </c>
      <c r="B8" s="9">
        <v>72</v>
      </c>
      <c r="C8" s="9">
        <v>71</v>
      </c>
      <c r="D8" s="9"/>
      <c r="E8" s="9"/>
      <c r="F8" s="10">
        <f>ROUNDUP((SUM(E8,C8)/SUM(D8,B8)),4)</f>
        <v>0.98619999999999997</v>
      </c>
      <c r="G8" s="11">
        <v>0.2</v>
      </c>
      <c r="H8" s="12">
        <f>ROUNDUP(F8*G8,4)</f>
        <v>0.19729999999999998</v>
      </c>
      <c r="I8" s="13">
        <v>72</v>
      </c>
      <c r="J8" s="13">
        <v>72</v>
      </c>
      <c r="K8" s="13"/>
      <c r="L8" s="13"/>
      <c r="M8" s="14"/>
      <c r="N8" s="14"/>
      <c r="O8" s="14"/>
      <c r="P8" s="14"/>
      <c r="Q8" s="15">
        <f>ROUNDUP((SUM(P8,N8,L8,J8)/SUM(O8,M8,K8,I8)),4)</f>
        <v>1</v>
      </c>
      <c r="R8" s="16">
        <v>0.2</v>
      </c>
      <c r="S8" s="17">
        <f>ROUNDUP(R8*Q8,4)</f>
        <v>0.2</v>
      </c>
    </row>
    <row r="9" spans="1:19">
      <c r="A9" s="8" t="s">
        <v>22</v>
      </c>
      <c r="B9" s="9">
        <v>4</v>
      </c>
      <c r="C9" s="9">
        <v>4</v>
      </c>
      <c r="D9" s="9"/>
      <c r="E9" s="9"/>
      <c r="F9" s="10">
        <f>ROUNDUP((SUM(E9,C9)/SUM(D9,B9)),4)</f>
        <v>1</v>
      </c>
      <c r="G9" s="11">
        <v>0.2</v>
      </c>
      <c r="H9" s="12">
        <f>ROUNDUP(F9*G9,4)</f>
        <v>0.2</v>
      </c>
      <c r="I9" s="13">
        <v>72</v>
      </c>
      <c r="J9" s="13">
        <v>72</v>
      </c>
      <c r="K9" s="13"/>
      <c r="L9" s="13"/>
      <c r="M9" s="14"/>
      <c r="N9" s="14"/>
      <c r="O9" s="14"/>
      <c r="P9" s="14"/>
      <c r="Q9" s="15">
        <f>ROUNDUP((SUM(P9,N9,L9,J9)/SUM(O9,M9,K9,I9)),4)</f>
        <v>1</v>
      </c>
      <c r="R9" s="16">
        <v>0.2</v>
      </c>
      <c r="S9" s="17">
        <f>ROUNDUP(R9*Q9,4)</f>
        <v>0.2</v>
      </c>
    </row>
    <row r="10" spans="1:19">
      <c r="A10" s="8" t="s">
        <v>23</v>
      </c>
      <c r="B10" s="9"/>
      <c r="C10" s="9"/>
      <c r="D10" s="9">
        <v>72</v>
      </c>
      <c r="E10" s="9">
        <v>68</v>
      </c>
      <c r="F10" s="10">
        <f>ROUNDUP((SUM(E10,C10)/SUM(D10,B10)),4)</f>
        <v>0.94450000000000001</v>
      </c>
      <c r="G10" s="11">
        <v>0.2</v>
      </c>
      <c r="H10" s="12">
        <f>ROUNDUP(F10*G10,4)</f>
        <v>0.18890000000000001</v>
      </c>
      <c r="I10" s="13"/>
      <c r="J10" s="13"/>
      <c r="K10" s="13"/>
      <c r="L10" s="13"/>
      <c r="M10" s="13">
        <v>72</v>
      </c>
      <c r="N10" s="13">
        <v>72</v>
      </c>
      <c r="O10" s="14"/>
      <c r="P10" s="14"/>
      <c r="Q10" s="15">
        <f>ROUNDUP((SUM(P10,N10,L10,J10)/SUM(O10,M10,K10,I10)),4)</f>
        <v>1</v>
      </c>
      <c r="R10" s="16">
        <v>0.2</v>
      </c>
      <c r="S10" s="17">
        <f>ROUNDUP(R10*Q10,4)</f>
        <v>0.2</v>
      </c>
    </row>
    <row r="11" spans="1:19">
      <c r="A11" s="8" t="s">
        <v>24</v>
      </c>
      <c r="B11" s="9"/>
      <c r="C11" s="9"/>
      <c r="D11" s="9">
        <v>3</v>
      </c>
      <c r="E11" s="9">
        <v>3</v>
      </c>
      <c r="F11" s="10">
        <f>ROUNDUP((SUM(E11,C11)/SUM(D11,B11)),4)</f>
        <v>1</v>
      </c>
      <c r="G11" s="11">
        <v>0.2</v>
      </c>
      <c r="H11" s="12">
        <f>ROUNDUP(F11*G11,4)</f>
        <v>0.2</v>
      </c>
      <c r="I11" s="13"/>
      <c r="J11" s="13"/>
      <c r="K11" s="13"/>
      <c r="L11" s="13"/>
      <c r="M11" s="13">
        <v>72</v>
      </c>
      <c r="N11" s="13">
        <v>72</v>
      </c>
      <c r="O11" s="14"/>
      <c r="P11" s="14"/>
      <c r="Q11" s="15">
        <f>ROUNDUP((SUM(P11,N11,L11,J11)/SUM(O11,M11,K11,I11)),4)</f>
        <v>1</v>
      </c>
      <c r="R11" s="16">
        <v>0.2</v>
      </c>
      <c r="S11" s="17">
        <f>ROUNDUP(R11*Q11,4)</f>
        <v>0.2</v>
      </c>
    </row>
    <row r="12" spans="1:19">
      <c r="A12" s="38" t="s">
        <v>25</v>
      </c>
      <c r="B12" s="9"/>
      <c r="C12" s="9"/>
      <c r="D12" s="9">
        <v>2</v>
      </c>
      <c r="E12" s="9">
        <v>2</v>
      </c>
      <c r="F12" s="39">
        <f>ROUNDUP((SUM(E12,C12)/SUM(D12,B12)),4)</f>
        <v>1</v>
      </c>
      <c r="G12" s="11">
        <v>0.2</v>
      </c>
      <c r="H12" s="12">
        <f>ROUNDUP(F12*G12,4)</f>
        <v>0.2</v>
      </c>
      <c r="I12" s="13"/>
      <c r="J12" s="13"/>
      <c r="K12" s="13"/>
      <c r="L12" s="13"/>
      <c r="M12" s="13">
        <v>72</v>
      </c>
      <c r="N12" s="13">
        <v>72</v>
      </c>
      <c r="O12" s="14"/>
      <c r="P12" s="14"/>
      <c r="Q12" s="15">
        <f>ROUNDUP((SUM(P12,N12,L12,J12)/SUM(O12,M12,K12,I12)),4)</f>
        <v>1</v>
      </c>
      <c r="R12" s="16">
        <v>0.2</v>
      </c>
      <c r="S12" s="17">
        <f>ROUNDUP(R12*Q12,4)</f>
        <v>0.2</v>
      </c>
    </row>
    <row r="13" spans="1:19">
      <c r="A13" s="40"/>
      <c r="B13" s="40"/>
      <c r="C13" s="40"/>
      <c r="D13" s="40"/>
      <c r="E13" s="40"/>
      <c r="F13" s="40"/>
      <c r="G13" s="29" t="s">
        <v>26</v>
      </c>
      <c r="H13" s="26">
        <f>SUM(H8:H12)</f>
        <v>0.98619999999999997</v>
      </c>
      <c r="I13" s="67"/>
      <c r="J13" s="67"/>
      <c r="K13" s="67"/>
      <c r="L13" s="67"/>
      <c r="M13" s="67"/>
      <c r="N13" s="67"/>
      <c r="O13" s="67"/>
      <c r="P13" s="67"/>
      <c r="Q13" s="67"/>
      <c r="R13" s="30" t="s">
        <v>27</v>
      </c>
      <c r="S13" s="27">
        <f>SUM(S8:S12)</f>
        <v>1</v>
      </c>
    </row>
    <row r="15" spans="1:19" ht="21" customHeight="1">
      <c r="A15" s="68" t="s">
        <v>51</v>
      </c>
      <c r="B15" s="69"/>
      <c r="C15" s="69"/>
      <c r="D15" s="69"/>
      <c r="E15" s="69"/>
      <c r="F15" s="41">
        <f>ROUNDUP((((2*H13+S13)/3)*0.8),4)</f>
        <v>0.79269999999999996</v>
      </c>
    </row>
    <row r="16" spans="1:19">
      <c r="D16" s="18"/>
    </row>
    <row r="18" spans="1:17" ht="21" customHeight="1">
      <c r="A18" s="70" t="s">
        <v>47</v>
      </c>
      <c r="B18" s="70"/>
      <c r="C18" s="70"/>
      <c r="D18" s="70"/>
      <c r="E18" s="70"/>
      <c r="F18" s="70"/>
      <c r="G18" s="70"/>
      <c r="H18" s="70"/>
      <c r="I18" s="70"/>
    </row>
    <row r="19" spans="1:17" ht="27" customHeight="1">
      <c r="J19" s="71"/>
      <c r="K19" s="72" t="s">
        <v>48</v>
      </c>
      <c r="L19" s="72"/>
      <c r="M19" s="72"/>
      <c r="N19" s="72"/>
      <c r="O19" s="72"/>
    </row>
    <row r="20" spans="1:17" ht="31.5">
      <c r="A20" s="1" t="s">
        <v>28</v>
      </c>
      <c r="B20" s="1" t="s">
        <v>14</v>
      </c>
      <c r="C20" s="1" t="s">
        <v>29</v>
      </c>
      <c r="D20" s="1" t="s">
        <v>30</v>
      </c>
      <c r="J20" s="71"/>
      <c r="K20" s="1" t="s">
        <v>17</v>
      </c>
      <c r="L20" s="1" t="s">
        <v>31</v>
      </c>
      <c r="M20" s="1" t="s">
        <v>32</v>
      </c>
      <c r="N20" s="1" t="s">
        <v>33</v>
      </c>
      <c r="O20" s="32" t="s">
        <v>50</v>
      </c>
    </row>
    <row r="21" spans="1:17">
      <c r="A21" s="1" t="s">
        <v>21</v>
      </c>
      <c r="B21" s="19">
        <f>ROUNDUP((SUM(K21*10,L21*8,M21*6,N21*2))/(O21*10),4)</f>
        <v>0.86880000000000002</v>
      </c>
      <c r="C21" s="20">
        <v>0.2</v>
      </c>
      <c r="D21" s="10">
        <f>ROUNDUP(B21*C21,4)</f>
        <v>0.17379999999999998</v>
      </c>
      <c r="J21" s="1" t="s">
        <v>34</v>
      </c>
      <c r="K21" s="21">
        <v>30</v>
      </c>
      <c r="L21" s="21">
        <v>26</v>
      </c>
      <c r="M21" s="21">
        <v>8</v>
      </c>
      <c r="N21" s="21">
        <v>0</v>
      </c>
      <c r="O21" s="22">
        <f>SUM(K21:N21)</f>
        <v>64</v>
      </c>
    </row>
    <row r="22" spans="1:17">
      <c r="A22" s="1" t="s">
        <v>22</v>
      </c>
      <c r="B22" s="19">
        <f>ROUNDUP((SUM(K22*10,L22*8,M22*6,N22*2))/(O22*10),4)</f>
        <v>0.82819999999999994</v>
      </c>
      <c r="C22" s="20">
        <v>0.2</v>
      </c>
      <c r="D22" s="10">
        <f>ROUNDUP(B22*C22,4)</f>
        <v>0.16569999999999999</v>
      </c>
      <c r="J22" s="1" t="s">
        <v>35</v>
      </c>
      <c r="K22" s="21">
        <v>24</v>
      </c>
      <c r="L22" s="21">
        <v>25</v>
      </c>
      <c r="M22" s="21">
        <v>15</v>
      </c>
      <c r="N22" s="21">
        <v>0</v>
      </c>
      <c r="O22" s="22">
        <f>SUM(K22:N22)</f>
        <v>64</v>
      </c>
    </row>
    <row r="23" spans="1:17">
      <c r="A23" s="1" t="s">
        <v>23</v>
      </c>
      <c r="B23" s="19">
        <f>ROUNDUP((SUM(K23*10,L23*8,M23*6,N23*2))/(O23*10),4)</f>
        <v>0.89380000000000004</v>
      </c>
      <c r="C23" s="20">
        <v>0.2</v>
      </c>
      <c r="D23" s="10">
        <f>ROUNDUP(B23*C23,4)</f>
        <v>0.17879999999999999</v>
      </c>
      <c r="J23" s="1" t="s">
        <v>36</v>
      </c>
      <c r="K23" s="21">
        <v>34</v>
      </c>
      <c r="L23" s="21">
        <v>26</v>
      </c>
      <c r="M23" s="21">
        <v>4</v>
      </c>
      <c r="N23" s="21">
        <v>0</v>
      </c>
      <c r="O23" s="22">
        <f>SUM(K23:N23)</f>
        <v>64</v>
      </c>
    </row>
    <row r="24" spans="1:17">
      <c r="A24" s="1" t="s">
        <v>24</v>
      </c>
      <c r="B24" s="19">
        <f>ROUNDUP((SUM(K24*10,L24*8,M24*6,N24*2))/(O24*10),4)</f>
        <v>0.84379999999999999</v>
      </c>
      <c r="C24" s="20">
        <v>0.2</v>
      </c>
      <c r="D24" s="10">
        <f>ROUNDUP(B24*C24,4)</f>
        <v>0.16879999999999998</v>
      </c>
      <c r="J24" s="1" t="s">
        <v>37</v>
      </c>
      <c r="K24" s="21">
        <v>24</v>
      </c>
      <c r="L24" s="21">
        <v>30</v>
      </c>
      <c r="M24" s="21">
        <v>10</v>
      </c>
      <c r="N24" s="21">
        <v>0</v>
      </c>
      <c r="O24" s="22">
        <f>SUM(K24:N24)</f>
        <v>64</v>
      </c>
    </row>
    <row r="25" spans="1:17" ht="16.5" customHeight="1">
      <c r="A25" s="1" t="s">
        <v>25</v>
      </c>
      <c r="B25" s="19">
        <f>ROUNDUP((SUM(K25*10,L25*8,M25*6,N25*2))/(O25*10),4)</f>
        <v>0.84379999999999999</v>
      </c>
      <c r="C25" s="20">
        <v>0.2</v>
      </c>
      <c r="D25" s="10">
        <f>ROUNDUP(B25*C25,4)</f>
        <v>0.16879999999999998</v>
      </c>
      <c r="J25" s="32" t="s">
        <v>38</v>
      </c>
      <c r="K25" s="21">
        <v>27</v>
      </c>
      <c r="L25" s="21">
        <v>24</v>
      </c>
      <c r="M25" s="21">
        <v>13</v>
      </c>
      <c r="N25" s="21">
        <v>0</v>
      </c>
      <c r="O25" s="22">
        <f>SUM(K25:N25)</f>
        <v>64</v>
      </c>
    </row>
    <row r="26" spans="1:17">
      <c r="A26" s="23"/>
      <c r="B26" s="24"/>
      <c r="C26" s="31" t="s">
        <v>39</v>
      </c>
      <c r="D26" s="28">
        <f>SUM(D21:D25)</f>
        <v>0.85589999999999988</v>
      </c>
    </row>
    <row r="27" spans="1:17">
      <c r="A27" s="63" t="s">
        <v>40</v>
      </c>
      <c r="B27" s="64"/>
      <c r="C27" s="64"/>
      <c r="D27" s="25">
        <f>D26*0.2</f>
        <v>0.17118</v>
      </c>
    </row>
    <row r="29" spans="1:17" ht="24.75" customHeight="1">
      <c r="A29" s="65" t="s">
        <v>49</v>
      </c>
      <c r="B29" s="65"/>
      <c r="C29" s="65"/>
      <c r="D29" s="65"/>
      <c r="E29" s="65"/>
      <c r="F29" s="36">
        <f>D27+F15</f>
        <v>0.96387999999999996</v>
      </c>
      <c r="Q29" s="37" t="s">
        <v>41</v>
      </c>
    </row>
  </sheetData>
  <mergeCells count="27">
    <mergeCell ref="A27:C27"/>
    <mergeCell ref="A29:E29"/>
    <mergeCell ref="O6:P6"/>
    <mergeCell ref="I13:Q13"/>
    <mergeCell ref="A15:E15"/>
    <mergeCell ref="A18:I18"/>
    <mergeCell ref="J19:J20"/>
    <mergeCell ref="K19:O19"/>
    <mergeCell ref="B6:C6"/>
    <mergeCell ref="D6:E6"/>
    <mergeCell ref="I6:J6"/>
    <mergeCell ref="K6:L6"/>
    <mergeCell ref="M6:N6"/>
    <mergeCell ref="A3:S3"/>
    <mergeCell ref="A2:S2"/>
    <mergeCell ref="K4:M4"/>
    <mergeCell ref="N4:S4"/>
    <mergeCell ref="A5:C5"/>
    <mergeCell ref="D5:F5"/>
    <mergeCell ref="G5:H5"/>
    <mergeCell ref="I5:J5"/>
    <mergeCell ref="K5:M5"/>
    <mergeCell ref="N5:S5"/>
    <mergeCell ref="A4:C4"/>
    <mergeCell ref="D4:F4"/>
    <mergeCell ref="G4:H4"/>
    <mergeCell ref="I4:J4"/>
  </mergeCells>
  <pageMargins left="0.34" right="0.25" top="0.75" bottom="0.25" header="0.51180555555555496" footer="0.51180555555555496"/>
  <pageSetup scale="83" firstPageNumber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CPC Lab-ECE2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revision>1</cp:revision>
  <cp:lastPrinted>2017-07-11T07:52:26Z</cp:lastPrinted>
  <dcterms:created xsi:type="dcterms:W3CDTF">2016-08-10T09:55:01Z</dcterms:created>
  <dcterms:modified xsi:type="dcterms:W3CDTF">2018-03-10T09:00:18Z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