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gruen\Downloads\"/>
    </mc:Choice>
  </mc:AlternateContent>
  <bookViews>
    <workbookView xWindow="0" yWindow="0" windowWidth="28800" windowHeight="14232"/>
  </bookViews>
  <sheets>
    <sheet name="overview" sheetId="4" r:id="rId1"/>
    <sheet name="consts_hlp-params" sheetId="5" state="hidden" r:id="rId2"/>
    <sheet name="datapts" sheetId="3" state="hidden" r:id="rId3"/>
  </sheets>
  <calcPr calcId="162913"/>
</workbook>
</file>

<file path=xl/calcChain.xml><?xml version="1.0" encoding="utf-8"?>
<calcChain xmlns="http://schemas.openxmlformats.org/spreadsheetml/2006/main">
  <c r="M17" i="5" l="1"/>
  <c r="A501" i="3" l="1"/>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K13" i="5"/>
  <c r="L21" i="5"/>
  <c r="L22" i="5" s="1"/>
  <c r="L19" i="5"/>
  <c r="L12" i="5"/>
  <c r="O12" i="5" s="1"/>
  <c r="N17" i="5" s="1"/>
  <c r="L10" i="5"/>
  <c r="G17" i="5"/>
  <c r="G18" i="5"/>
  <c r="G19" i="5"/>
  <c r="D28" i="4"/>
  <c r="D27" i="4"/>
  <c r="D26" i="4"/>
  <c r="C17" i="5"/>
  <c r="C18" i="5"/>
  <c r="C19" i="5"/>
  <c r="D13" i="5"/>
  <c r="D11" i="5"/>
  <c r="J23" i="4" l="1"/>
  <c r="I5" i="3"/>
  <c r="J5" i="3" s="1"/>
  <c r="O13" i="5"/>
  <c r="L26" i="5"/>
  <c r="L15" i="5"/>
  <c r="N15" i="5" s="1"/>
  <c r="O21" i="5" s="1"/>
  <c r="L13" i="5"/>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102" i="3" l="1"/>
  <c r="C102" i="3" s="1"/>
  <c r="B109" i="3"/>
  <c r="C109" i="3" s="1"/>
  <c r="B114" i="3"/>
  <c r="C114" i="3" s="1"/>
  <c r="B121" i="3"/>
  <c r="C121" i="3" s="1"/>
  <c r="B126" i="3"/>
  <c r="C126" i="3" s="1"/>
  <c r="B132" i="3"/>
  <c r="C132" i="3" s="1"/>
  <c r="B139" i="3"/>
  <c r="C139" i="3" s="1"/>
  <c r="B145" i="3"/>
  <c r="C145" i="3" s="1"/>
  <c r="B158" i="3"/>
  <c r="C158" i="3" s="1"/>
  <c r="B165" i="3"/>
  <c r="C165" i="3" s="1"/>
  <c r="B172" i="3"/>
  <c r="C172" i="3" s="1"/>
  <c r="B180" i="3"/>
  <c r="C180" i="3" s="1"/>
  <c r="B187" i="3"/>
  <c r="C187" i="3" s="1"/>
  <c r="B194" i="3"/>
  <c r="C194" i="3" s="1"/>
  <c r="B208" i="3"/>
  <c r="C208" i="3" s="1"/>
  <c r="B214" i="3"/>
  <c r="C214" i="3" s="1"/>
  <c r="B221" i="3"/>
  <c r="C221" i="3" s="1"/>
  <c r="B227" i="3"/>
  <c r="C227" i="3" s="1"/>
  <c r="B238" i="3"/>
  <c r="C238" i="3" s="1"/>
  <c r="B243" i="3"/>
  <c r="C243" i="3" s="1"/>
  <c r="B262" i="3"/>
  <c r="C262" i="3" s="1"/>
  <c r="B269" i="3"/>
  <c r="C269" i="3" s="1"/>
  <c r="B282" i="3"/>
  <c r="C282" i="3" s="1"/>
  <c r="B292" i="3"/>
  <c r="C292" i="3" s="1"/>
  <c r="B301" i="3"/>
  <c r="C301" i="3" s="1"/>
  <c r="B306" i="3"/>
  <c r="C306" i="3" s="1"/>
  <c r="B315" i="3"/>
  <c r="C315" i="3" s="1"/>
  <c r="B327" i="3"/>
  <c r="C327" i="3" s="1"/>
  <c r="B335" i="3"/>
  <c r="C335" i="3" s="1"/>
  <c r="B343" i="3"/>
  <c r="C343" i="3" s="1"/>
  <c r="B351" i="3"/>
  <c r="C351" i="3" s="1"/>
  <c r="B368" i="3"/>
  <c r="C368" i="3" s="1"/>
  <c r="B374" i="3"/>
  <c r="C374" i="3" s="1"/>
  <c r="B384" i="3"/>
  <c r="C384" i="3" s="1"/>
  <c r="B395" i="3"/>
  <c r="C395" i="3" s="1"/>
  <c r="B401" i="3"/>
  <c r="C401" i="3" s="1"/>
  <c r="B414" i="3"/>
  <c r="C414" i="3" s="1"/>
  <c r="B420" i="3"/>
  <c r="C420" i="3" s="1"/>
  <c r="B427" i="3"/>
  <c r="C427" i="3" s="1"/>
  <c r="B433" i="3"/>
  <c r="C433" i="3" s="1"/>
  <c r="B446" i="3"/>
  <c r="C446" i="3" s="1"/>
  <c r="B454" i="3"/>
  <c r="C454" i="3" s="1"/>
  <c r="B462" i="3"/>
  <c r="C462" i="3" s="1"/>
  <c r="B470" i="3"/>
  <c r="C470" i="3" s="1"/>
  <c r="B478" i="3"/>
  <c r="C478" i="3" s="1"/>
  <c r="B486" i="3"/>
  <c r="C486" i="3" s="1"/>
  <c r="B493" i="3"/>
  <c r="C493" i="3" s="1"/>
  <c r="B500" i="3"/>
  <c r="C500" i="3" s="1"/>
  <c r="B203" i="3"/>
  <c r="C203" i="3" s="1"/>
  <c r="B293" i="3"/>
  <c r="C293" i="3" s="1"/>
  <c r="B329" i="3"/>
  <c r="C329" i="3" s="1"/>
  <c r="B345" i="3"/>
  <c r="C345" i="3" s="1"/>
  <c r="B364" i="3"/>
  <c r="C364" i="3" s="1"/>
  <c r="B380" i="3"/>
  <c r="C380" i="3" s="1"/>
  <c r="B396" i="3"/>
  <c r="C396" i="3" s="1"/>
  <c r="B409" i="3"/>
  <c r="C409" i="3" s="1"/>
  <c r="B422" i="3"/>
  <c r="C422" i="3" s="1"/>
  <c r="B441" i="3"/>
  <c r="C441" i="3" s="1"/>
  <c r="B456" i="3"/>
  <c r="C456" i="3" s="1"/>
  <c r="B480" i="3"/>
  <c r="C480" i="3" s="1"/>
  <c r="B103" i="3"/>
  <c r="C103" i="3" s="1"/>
  <c r="B115" i="3"/>
  <c r="C115" i="3" s="1"/>
  <c r="B127" i="3"/>
  <c r="C127" i="3" s="1"/>
  <c r="B133" i="3"/>
  <c r="C133" i="3" s="1"/>
  <c r="B146" i="3"/>
  <c r="C146" i="3" s="1"/>
  <c r="B152" i="3"/>
  <c r="C152" i="3" s="1"/>
  <c r="B159" i="3"/>
  <c r="C159" i="3" s="1"/>
  <c r="B166" i="3"/>
  <c r="C166" i="3" s="1"/>
  <c r="B173" i="3"/>
  <c r="C173" i="3" s="1"/>
  <c r="B181" i="3"/>
  <c r="C181" i="3" s="1"/>
  <c r="B188" i="3"/>
  <c r="C188" i="3" s="1"/>
  <c r="B195" i="3"/>
  <c r="C195" i="3" s="1"/>
  <c r="B202" i="3"/>
  <c r="C202" i="3" s="1"/>
  <c r="B209" i="3"/>
  <c r="C209" i="3" s="1"/>
  <c r="B215" i="3"/>
  <c r="C215" i="3" s="1"/>
  <c r="B222" i="3"/>
  <c r="C222" i="3" s="1"/>
  <c r="B228" i="3"/>
  <c r="C228" i="3" s="1"/>
  <c r="B233" i="3"/>
  <c r="C233" i="3" s="1"/>
  <c r="B244" i="3"/>
  <c r="C244" i="3" s="1"/>
  <c r="B251" i="3"/>
  <c r="C251" i="3" s="1"/>
  <c r="B257" i="3"/>
  <c r="C257" i="3" s="1"/>
  <c r="B263" i="3"/>
  <c r="C263" i="3" s="1"/>
  <c r="B270" i="3"/>
  <c r="C270" i="3" s="1"/>
  <c r="B275" i="3"/>
  <c r="C275" i="3" s="1"/>
  <c r="B288" i="3"/>
  <c r="C288" i="3" s="1"/>
  <c r="B297" i="3"/>
  <c r="C297" i="3" s="1"/>
  <c r="B302" i="3"/>
  <c r="C302" i="3" s="1"/>
  <c r="B311" i="3"/>
  <c r="C311" i="3" s="1"/>
  <c r="B320" i="3"/>
  <c r="C320" i="3" s="1"/>
  <c r="B328" i="3"/>
  <c r="C328" i="3" s="1"/>
  <c r="B336" i="3"/>
  <c r="C336" i="3" s="1"/>
  <c r="B344" i="3"/>
  <c r="C344" i="3" s="1"/>
  <c r="B352" i="3"/>
  <c r="C352" i="3" s="1"/>
  <c r="B358" i="3"/>
  <c r="C358" i="3" s="1"/>
  <c r="B363" i="3"/>
  <c r="C363" i="3" s="1"/>
  <c r="B369" i="3"/>
  <c r="C369" i="3" s="1"/>
  <c r="B379" i="3"/>
  <c r="C379" i="3" s="1"/>
  <c r="B385" i="3"/>
  <c r="C385" i="3" s="1"/>
  <c r="B390" i="3"/>
  <c r="C390" i="3" s="1"/>
  <c r="B402" i="3"/>
  <c r="C402" i="3" s="1"/>
  <c r="B408" i="3"/>
  <c r="C408" i="3" s="1"/>
  <c r="B415" i="3"/>
  <c r="C415" i="3" s="1"/>
  <c r="B421" i="3"/>
  <c r="C421" i="3" s="1"/>
  <c r="B434" i="3"/>
  <c r="C434" i="3" s="1"/>
  <c r="B440" i="3"/>
  <c r="C440" i="3" s="1"/>
  <c r="B447" i="3"/>
  <c r="C447" i="3" s="1"/>
  <c r="B455" i="3"/>
  <c r="C455" i="3" s="1"/>
  <c r="B463" i="3"/>
  <c r="C463" i="3" s="1"/>
  <c r="B471" i="3"/>
  <c r="C471" i="3" s="1"/>
  <c r="B479" i="3"/>
  <c r="C479" i="3" s="1"/>
  <c r="B487" i="3"/>
  <c r="C487" i="3" s="1"/>
  <c r="B494" i="3"/>
  <c r="C494" i="3" s="1"/>
  <c r="B488" i="3"/>
  <c r="C488" i="3" s="1"/>
  <c r="B104" i="3"/>
  <c r="C104" i="3" s="1"/>
  <c r="B110" i="3"/>
  <c r="C110" i="3" s="1"/>
  <c r="B116" i="3"/>
  <c r="C116" i="3" s="1"/>
  <c r="B122" i="3"/>
  <c r="C122" i="3" s="1"/>
  <c r="B128" i="3"/>
  <c r="C128" i="3" s="1"/>
  <c r="B134" i="3"/>
  <c r="C134" i="3" s="1"/>
  <c r="B140" i="3"/>
  <c r="C140" i="3" s="1"/>
  <c r="B147" i="3"/>
  <c r="C147" i="3" s="1"/>
  <c r="B153" i="3"/>
  <c r="C153" i="3" s="1"/>
  <c r="B167" i="3"/>
  <c r="C167" i="3" s="1"/>
  <c r="B174" i="3"/>
  <c r="C174" i="3" s="1"/>
  <c r="B182" i="3"/>
  <c r="C182" i="3" s="1"/>
  <c r="B189" i="3"/>
  <c r="C189" i="3" s="1"/>
  <c r="B196" i="3"/>
  <c r="C196" i="3" s="1"/>
  <c r="B234" i="3"/>
  <c r="C234" i="3" s="1"/>
  <c r="B239" i="3"/>
  <c r="C239" i="3" s="1"/>
  <c r="B245" i="3"/>
  <c r="C245" i="3" s="1"/>
  <c r="B252" i="3"/>
  <c r="C252" i="3" s="1"/>
  <c r="B258" i="3"/>
  <c r="C258" i="3" s="1"/>
  <c r="B264" i="3"/>
  <c r="C264" i="3" s="1"/>
  <c r="B276" i="3"/>
  <c r="C276" i="3" s="1"/>
  <c r="B283" i="3"/>
  <c r="C283" i="3" s="1"/>
  <c r="B316" i="3"/>
  <c r="C316" i="3" s="1"/>
  <c r="B391" i="3"/>
  <c r="C391" i="3" s="1"/>
  <c r="B435" i="3"/>
  <c r="C435" i="3" s="1"/>
  <c r="B495" i="3"/>
  <c r="C495" i="3" s="1"/>
  <c r="B105" i="3"/>
  <c r="C105" i="3" s="1"/>
  <c r="B111" i="3"/>
  <c r="C111" i="3" s="1"/>
  <c r="B117" i="3"/>
  <c r="C117" i="3" s="1"/>
  <c r="B123" i="3"/>
  <c r="C123" i="3" s="1"/>
  <c r="B129" i="3"/>
  <c r="C129" i="3" s="1"/>
  <c r="B135" i="3"/>
  <c r="C135" i="3" s="1"/>
  <c r="B141" i="3"/>
  <c r="C141" i="3" s="1"/>
  <c r="B154" i="3"/>
  <c r="C154" i="3" s="1"/>
  <c r="B160" i="3"/>
  <c r="C160" i="3" s="1"/>
  <c r="B168" i="3"/>
  <c r="C168" i="3" s="1"/>
  <c r="B175" i="3"/>
  <c r="C175" i="3" s="1"/>
  <c r="B183" i="3"/>
  <c r="C183" i="3" s="1"/>
  <c r="B190" i="3"/>
  <c r="C190" i="3" s="1"/>
  <c r="B197" i="3"/>
  <c r="C197" i="3" s="1"/>
  <c r="B210" i="3"/>
  <c r="C210" i="3" s="1"/>
  <c r="B217" i="3"/>
  <c r="C217" i="3" s="1"/>
  <c r="B223" i="3"/>
  <c r="C223" i="3" s="1"/>
  <c r="B229" i="3"/>
  <c r="C229" i="3" s="1"/>
  <c r="B240" i="3"/>
  <c r="C240" i="3" s="1"/>
  <c r="B246" i="3"/>
  <c r="C246" i="3" s="1"/>
  <c r="B253" i="3"/>
  <c r="C253" i="3" s="1"/>
  <c r="B265" i="3"/>
  <c r="C265" i="3" s="1"/>
  <c r="B271" i="3"/>
  <c r="C271" i="3" s="1"/>
  <c r="B277" i="3"/>
  <c r="C277" i="3" s="1"/>
  <c r="B284" i="3"/>
  <c r="C284" i="3" s="1"/>
  <c r="B289" i="3"/>
  <c r="C289" i="3" s="1"/>
  <c r="B294" i="3"/>
  <c r="C294" i="3" s="1"/>
  <c r="B303" i="3"/>
  <c r="C303" i="3" s="1"/>
  <c r="B312" i="3"/>
  <c r="C312" i="3" s="1"/>
  <c r="B322" i="3"/>
  <c r="C322" i="3" s="1"/>
  <c r="B330" i="3"/>
  <c r="C330" i="3" s="1"/>
  <c r="B338" i="3"/>
  <c r="C338" i="3" s="1"/>
  <c r="B346" i="3"/>
  <c r="C346" i="3" s="1"/>
  <c r="B354" i="3"/>
  <c r="C354" i="3" s="1"/>
  <c r="B359" i="3"/>
  <c r="C359" i="3" s="1"/>
  <c r="B365" i="3"/>
  <c r="C365" i="3" s="1"/>
  <c r="B370" i="3"/>
  <c r="C370" i="3" s="1"/>
  <c r="B381" i="3"/>
  <c r="C381" i="3" s="1"/>
  <c r="B386" i="3"/>
  <c r="C386" i="3" s="1"/>
  <c r="B397" i="3"/>
  <c r="C397" i="3" s="1"/>
  <c r="B410" i="3"/>
  <c r="C410" i="3" s="1"/>
  <c r="B416" i="3"/>
  <c r="C416" i="3" s="1"/>
  <c r="B423" i="3"/>
  <c r="C423" i="3" s="1"/>
  <c r="B429" i="3"/>
  <c r="C429" i="3" s="1"/>
  <c r="B442" i="3"/>
  <c r="C442" i="3" s="1"/>
  <c r="B449" i="3"/>
  <c r="C449" i="3" s="1"/>
  <c r="B457" i="3"/>
  <c r="C457" i="3" s="1"/>
  <c r="B465" i="3"/>
  <c r="C465" i="3" s="1"/>
  <c r="B473" i="3"/>
  <c r="C473" i="3" s="1"/>
  <c r="B481" i="3"/>
  <c r="C481" i="3" s="1"/>
  <c r="B489" i="3"/>
  <c r="C489" i="3" s="1"/>
  <c r="B496" i="3"/>
  <c r="C496" i="3" s="1"/>
  <c r="B219" i="3"/>
  <c r="C219" i="3" s="1"/>
  <c r="B314" i="3"/>
  <c r="C314" i="3" s="1"/>
  <c r="B333" i="3"/>
  <c r="C333" i="3" s="1"/>
  <c r="B356" i="3"/>
  <c r="C356" i="3" s="1"/>
  <c r="B419" i="3"/>
  <c r="C419" i="3" s="1"/>
  <c r="B438" i="3"/>
  <c r="C438" i="3" s="1"/>
  <c r="B460" i="3"/>
  <c r="C460" i="3" s="1"/>
  <c r="B142" i="3"/>
  <c r="C142" i="3" s="1"/>
  <c r="B148" i="3"/>
  <c r="C148" i="3" s="1"/>
  <c r="B155" i="3"/>
  <c r="C155" i="3" s="1"/>
  <c r="B161" i="3"/>
  <c r="C161" i="3" s="1"/>
  <c r="B169" i="3"/>
  <c r="C169" i="3" s="1"/>
  <c r="B176" i="3"/>
  <c r="C176" i="3" s="1"/>
  <c r="B184" i="3"/>
  <c r="C184" i="3" s="1"/>
  <c r="B191" i="3"/>
  <c r="C191" i="3" s="1"/>
  <c r="B198" i="3"/>
  <c r="C198" i="3" s="1"/>
  <c r="B204" i="3"/>
  <c r="C204" i="3" s="1"/>
  <c r="B211" i="3"/>
  <c r="C211" i="3" s="1"/>
  <c r="B218" i="3"/>
  <c r="C218" i="3" s="1"/>
  <c r="B224" i="3"/>
  <c r="C224" i="3" s="1"/>
  <c r="B230" i="3"/>
  <c r="C230" i="3" s="1"/>
  <c r="B235" i="3"/>
  <c r="C235" i="3" s="1"/>
  <c r="B247" i="3"/>
  <c r="C247" i="3" s="1"/>
  <c r="B254" i="3"/>
  <c r="C254" i="3" s="1"/>
  <c r="B259" i="3"/>
  <c r="C259" i="3" s="1"/>
  <c r="B266" i="3"/>
  <c r="C266" i="3" s="1"/>
  <c r="B272" i="3"/>
  <c r="C272" i="3" s="1"/>
  <c r="B278" i="3"/>
  <c r="C278" i="3" s="1"/>
  <c r="B285" i="3"/>
  <c r="C285" i="3" s="1"/>
  <c r="B290" i="3"/>
  <c r="C290" i="3" s="1"/>
  <c r="B299" i="3"/>
  <c r="C299" i="3" s="1"/>
  <c r="B308" i="3"/>
  <c r="C308" i="3" s="1"/>
  <c r="B317" i="3"/>
  <c r="C317" i="3" s="1"/>
  <c r="B323" i="3"/>
  <c r="C323" i="3" s="1"/>
  <c r="B331" i="3"/>
  <c r="C331" i="3" s="1"/>
  <c r="B339" i="3"/>
  <c r="C339" i="3" s="1"/>
  <c r="B347" i="3"/>
  <c r="C347" i="3" s="1"/>
  <c r="B360" i="3"/>
  <c r="C360" i="3" s="1"/>
  <c r="B376" i="3"/>
  <c r="C376" i="3" s="1"/>
  <c r="B387" i="3"/>
  <c r="C387" i="3" s="1"/>
  <c r="B392" i="3"/>
  <c r="C392" i="3" s="1"/>
  <c r="B398" i="3"/>
  <c r="C398" i="3" s="1"/>
  <c r="B404" i="3"/>
  <c r="C404" i="3" s="1"/>
  <c r="B411" i="3"/>
  <c r="C411" i="3" s="1"/>
  <c r="B417" i="3"/>
  <c r="C417" i="3" s="1"/>
  <c r="B430" i="3"/>
  <c r="C430" i="3" s="1"/>
  <c r="B436" i="3"/>
  <c r="C436" i="3" s="1"/>
  <c r="B443" i="3"/>
  <c r="C443" i="3" s="1"/>
  <c r="B450" i="3"/>
  <c r="C450" i="3" s="1"/>
  <c r="B458" i="3"/>
  <c r="C458" i="3" s="1"/>
  <c r="B466" i="3"/>
  <c r="C466" i="3" s="1"/>
  <c r="B474" i="3"/>
  <c r="C474" i="3" s="1"/>
  <c r="B482" i="3"/>
  <c r="C482" i="3" s="1"/>
  <c r="B490" i="3"/>
  <c r="C490" i="3" s="1"/>
  <c r="B213" i="3"/>
  <c r="C213" i="3" s="1"/>
  <c r="B291" i="3"/>
  <c r="C291" i="3" s="1"/>
  <c r="B309" i="3"/>
  <c r="C309" i="3" s="1"/>
  <c r="B325" i="3"/>
  <c r="C325" i="3" s="1"/>
  <c r="B349" i="3"/>
  <c r="C349" i="3" s="1"/>
  <c r="B372" i="3"/>
  <c r="C372" i="3" s="1"/>
  <c r="B388" i="3"/>
  <c r="C388" i="3" s="1"/>
  <c r="B412" i="3"/>
  <c r="C412" i="3" s="1"/>
  <c r="B425" i="3"/>
  <c r="C425" i="3" s="1"/>
  <c r="B444" i="3"/>
  <c r="C444" i="3" s="1"/>
  <c r="B476" i="3"/>
  <c r="C476" i="3" s="1"/>
  <c r="B106" i="3"/>
  <c r="C106" i="3" s="1"/>
  <c r="B112" i="3"/>
  <c r="C112" i="3" s="1"/>
  <c r="B118" i="3"/>
  <c r="C118" i="3" s="1"/>
  <c r="B124" i="3"/>
  <c r="C124" i="3" s="1"/>
  <c r="B130" i="3"/>
  <c r="C130" i="3" s="1"/>
  <c r="B136" i="3"/>
  <c r="C136" i="3" s="1"/>
  <c r="B143" i="3"/>
  <c r="C143" i="3" s="1"/>
  <c r="B149" i="3"/>
  <c r="C149" i="3" s="1"/>
  <c r="B162" i="3"/>
  <c r="C162" i="3" s="1"/>
  <c r="B170" i="3"/>
  <c r="C170" i="3" s="1"/>
  <c r="B177" i="3"/>
  <c r="C177" i="3" s="1"/>
  <c r="B185" i="3"/>
  <c r="C185" i="3" s="1"/>
  <c r="B192" i="3"/>
  <c r="C192" i="3" s="1"/>
  <c r="B199" i="3"/>
  <c r="C199" i="3" s="1"/>
  <c r="B205" i="3"/>
  <c r="C205" i="3" s="1"/>
  <c r="B212" i="3"/>
  <c r="C212" i="3" s="1"/>
  <c r="B225" i="3"/>
  <c r="C225" i="3" s="1"/>
  <c r="B236" i="3"/>
  <c r="C236" i="3" s="1"/>
  <c r="B241" i="3"/>
  <c r="C241" i="3" s="1"/>
  <c r="B248" i="3"/>
  <c r="C248" i="3" s="1"/>
  <c r="B260" i="3"/>
  <c r="C260" i="3" s="1"/>
  <c r="B279" i="3"/>
  <c r="C279" i="3" s="1"/>
  <c r="B286" i="3"/>
  <c r="C286" i="3" s="1"/>
  <c r="B295" i="3"/>
  <c r="C295" i="3" s="1"/>
  <c r="B304" i="3"/>
  <c r="C304" i="3" s="1"/>
  <c r="B313" i="3"/>
  <c r="C313" i="3" s="1"/>
  <c r="B318" i="3"/>
  <c r="C318" i="3" s="1"/>
  <c r="B324" i="3"/>
  <c r="C324" i="3" s="1"/>
  <c r="B332" i="3"/>
  <c r="C332" i="3" s="1"/>
  <c r="B340" i="3"/>
  <c r="C340" i="3" s="1"/>
  <c r="B348" i="3"/>
  <c r="C348" i="3" s="1"/>
  <c r="B355" i="3"/>
  <c r="C355" i="3" s="1"/>
  <c r="B361" i="3"/>
  <c r="C361" i="3" s="1"/>
  <c r="B366" i="3"/>
  <c r="C366" i="3" s="1"/>
  <c r="B371" i="3"/>
  <c r="C371" i="3" s="1"/>
  <c r="B377" i="3"/>
  <c r="C377" i="3" s="1"/>
  <c r="B382" i="3"/>
  <c r="C382" i="3" s="1"/>
  <c r="B393" i="3"/>
  <c r="C393" i="3" s="1"/>
  <c r="B399" i="3"/>
  <c r="C399" i="3" s="1"/>
  <c r="B405" i="3"/>
  <c r="C405" i="3" s="1"/>
  <c r="B418" i="3"/>
  <c r="C418" i="3" s="1"/>
  <c r="B424" i="3"/>
  <c r="C424" i="3" s="1"/>
  <c r="B431" i="3"/>
  <c r="C431" i="3" s="1"/>
  <c r="B437" i="3"/>
  <c r="C437" i="3" s="1"/>
  <c r="B451" i="3"/>
  <c r="C451" i="3" s="1"/>
  <c r="B459" i="3"/>
  <c r="C459" i="3" s="1"/>
  <c r="B467" i="3"/>
  <c r="C467" i="3" s="1"/>
  <c r="B475" i="3"/>
  <c r="C475" i="3" s="1"/>
  <c r="B483" i="3"/>
  <c r="C483" i="3" s="1"/>
  <c r="B491" i="3"/>
  <c r="C491" i="3" s="1"/>
  <c r="B497" i="3"/>
  <c r="C497" i="3" s="1"/>
  <c r="B200" i="3"/>
  <c r="C200" i="3" s="1"/>
  <c r="B341" i="3"/>
  <c r="C341" i="3" s="1"/>
  <c r="B383" i="3"/>
  <c r="C383" i="3" s="1"/>
  <c r="B406" i="3"/>
  <c r="C406" i="3" s="1"/>
  <c r="B452" i="3"/>
  <c r="C452" i="3" s="1"/>
  <c r="B484" i="3"/>
  <c r="C484" i="3" s="1"/>
  <c r="B498" i="3"/>
  <c r="C498" i="3" s="1"/>
  <c r="B107" i="3"/>
  <c r="C107" i="3" s="1"/>
  <c r="B113" i="3"/>
  <c r="C113" i="3" s="1"/>
  <c r="B119" i="3"/>
  <c r="C119" i="3" s="1"/>
  <c r="B125" i="3"/>
  <c r="C125" i="3" s="1"/>
  <c r="B131" i="3"/>
  <c r="C131" i="3" s="1"/>
  <c r="B137" i="3"/>
  <c r="C137" i="3" s="1"/>
  <c r="B150" i="3"/>
  <c r="C150" i="3" s="1"/>
  <c r="B156" i="3"/>
  <c r="C156" i="3" s="1"/>
  <c r="B163" i="3"/>
  <c r="C163" i="3" s="1"/>
  <c r="B171" i="3"/>
  <c r="C171" i="3" s="1"/>
  <c r="B178" i="3"/>
  <c r="C178" i="3" s="1"/>
  <c r="B193" i="3"/>
  <c r="C193" i="3" s="1"/>
  <c r="B206" i="3"/>
  <c r="C206" i="3" s="1"/>
  <c r="B226" i="3"/>
  <c r="C226" i="3" s="1"/>
  <c r="B231" i="3"/>
  <c r="C231" i="3" s="1"/>
  <c r="B242" i="3"/>
  <c r="C242" i="3" s="1"/>
  <c r="B249" i="3"/>
  <c r="C249" i="3" s="1"/>
  <c r="B255" i="3"/>
  <c r="C255" i="3" s="1"/>
  <c r="B267" i="3"/>
  <c r="C267" i="3" s="1"/>
  <c r="B273" i="3"/>
  <c r="C273" i="3" s="1"/>
  <c r="B280" i="3"/>
  <c r="C280" i="3" s="1"/>
  <c r="B300" i="3"/>
  <c r="C300" i="3" s="1"/>
  <c r="B468" i="3"/>
  <c r="C468" i="3" s="1"/>
  <c r="B108" i="3"/>
  <c r="C108" i="3" s="1"/>
  <c r="B120" i="3"/>
  <c r="C120" i="3" s="1"/>
  <c r="B138" i="3"/>
  <c r="C138" i="3" s="1"/>
  <c r="B144" i="3"/>
  <c r="C144" i="3" s="1"/>
  <c r="B151" i="3"/>
  <c r="C151" i="3" s="1"/>
  <c r="B157" i="3"/>
  <c r="C157" i="3" s="1"/>
  <c r="B164" i="3"/>
  <c r="C164" i="3" s="1"/>
  <c r="B179" i="3"/>
  <c r="C179" i="3" s="1"/>
  <c r="B186" i="3"/>
  <c r="C186" i="3" s="1"/>
  <c r="B201" i="3"/>
  <c r="C201" i="3" s="1"/>
  <c r="B207" i="3"/>
  <c r="C207" i="3" s="1"/>
  <c r="B220" i="3"/>
  <c r="C220" i="3" s="1"/>
  <c r="B232" i="3"/>
  <c r="C232" i="3" s="1"/>
  <c r="B237" i="3"/>
  <c r="C237" i="3" s="1"/>
  <c r="B250" i="3"/>
  <c r="C250" i="3" s="1"/>
  <c r="B256" i="3"/>
  <c r="C256" i="3" s="1"/>
  <c r="B261" i="3"/>
  <c r="C261" i="3" s="1"/>
  <c r="B268" i="3"/>
  <c r="C268" i="3" s="1"/>
  <c r="B274" i="3"/>
  <c r="C274" i="3" s="1"/>
  <c r="B281" i="3"/>
  <c r="C281" i="3" s="1"/>
  <c r="B287" i="3"/>
  <c r="C287" i="3" s="1"/>
  <c r="B296" i="3"/>
  <c r="C296" i="3" s="1"/>
  <c r="B305" i="3"/>
  <c r="C305" i="3" s="1"/>
  <c r="B310" i="3"/>
  <c r="C310" i="3" s="1"/>
  <c r="B319" i="3"/>
  <c r="C319" i="3" s="1"/>
  <c r="B326" i="3"/>
  <c r="C326" i="3" s="1"/>
  <c r="B334" i="3"/>
  <c r="C334" i="3" s="1"/>
  <c r="B342" i="3"/>
  <c r="C342" i="3" s="1"/>
  <c r="B350" i="3"/>
  <c r="C350" i="3" s="1"/>
  <c r="B357" i="3"/>
  <c r="C357" i="3" s="1"/>
  <c r="B362" i="3"/>
  <c r="C362" i="3" s="1"/>
  <c r="B367" i="3"/>
  <c r="C367" i="3" s="1"/>
  <c r="B373" i="3"/>
  <c r="C373" i="3" s="1"/>
  <c r="B378" i="3"/>
  <c r="C378" i="3" s="1"/>
  <c r="B389" i="3"/>
  <c r="C389" i="3" s="1"/>
  <c r="B394" i="3"/>
  <c r="C394" i="3" s="1"/>
  <c r="B400" i="3"/>
  <c r="C400" i="3" s="1"/>
  <c r="B407" i="3"/>
  <c r="C407" i="3" s="1"/>
  <c r="B413" i="3"/>
  <c r="C413" i="3" s="1"/>
  <c r="B426" i="3"/>
  <c r="C426" i="3" s="1"/>
  <c r="B432" i="3"/>
  <c r="C432" i="3" s="1"/>
  <c r="B439" i="3"/>
  <c r="C439" i="3" s="1"/>
  <c r="B445" i="3"/>
  <c r="C445" i="3" s="1"/>
  <c r="B453" i="3"/>
  <c r="C453" i="3" s="1"/>
  <c r="B461" i="3"/>
  <c r="C461" i="3" s="1"/>
  <c r="B469" i="3"/>
  <c r="C469" i="3" s="1"/>
  <c r="B477" i="3"/>
  <c r="C477" i="3" s="1"/>
  <c r="B485" i="3"/>
  <c r="C485" i="3" s="1"/>
  <c r="B492" i="3"/>
  <c r="C492" i="3" s="1"/>
  <c r="B499" i="3"/>
  <c r="C499" i="3" s="1"/>
  <c r="B216" i="3"/>
  <c r="C216" i="3" s="1"/>
  <c r="B298" i="3"/>
  <c r="C298" i="3" s="1"/>
  <c r="B307" i="3"/>
  <c r="C307" i="3" s="1"/>
  <c r="B321" i="3"/>
  <c r="C321" i="3" s="1"/>
  <c r="B337" i="3"/>
  <c r="C337" i="3" s="1"/>
  <c r="B353" i="3"/>
  <c r="C353" i="3" s="1"/>
  <c r="B375" i="3"/>
  <c r="C375" i="3" s="1"/>
  <c r="B403" i="3"/>
  <c r="C403" i="3" s="1"/>
  <c r="B428" i="3"/>
  <c r="C428" i="3" s="1"/>
  <c r="B448" i="3"/>
  <c r="C448" i="3" s="1"/>
  <c r="B464" i="3"/>
  <c r="C464" i="3" s="1"/>
  <c r="B472" i="3"/>
  <c r="C472" i="3" s="1"/>
  <c r="B501" i="3"/>
  <c r="C501" i="3" s="1"/>
  <c r="O26" i="5"/>
  <c r="B37" i="3"/>
  <c r="B51" i="3"/>
  <c r="B65" i="3"/>
  <c r="B76" i="3"/>
  <c r="B90" i="3"/>
  <c r="B13" i="3"/>
  <c r="B26" i="3"/>
  <c r="B91" i="3"/>
  <c r="B53" i="3"/>
  <c r="B5" i="3"/>
  <c r="B16" i="3"/>
  <c r="B29" i="3"/>
  <c r="B43" i="3"/>
  <c r="B54" i="3"/>
  <c r="B68" i="3"/>
  <c r="B82" i="3"/>
  <c r="B95" i="3"/>
  <c r="B52" i="3"/>
  <c r="B15" i="3"/>
  <c r="B81" i="3"/>
  <c r="B6" i="3"/>
  <c r="B18" i="3"/>
  <c r="B30" i="3"/>
  <c r="B44" i="3"/>
  <c r="B56" i="3"/>
  <c r="B70" i="3"/>
  <c r="B83" i="3"/>
  <c r="B96" i="3"/>
  <c r="B38" i="3"/>
  <c r="B2" i="3"/>
  <c r="B67" i="3"/>
  <c r="B7" i="3"/>
  <c r="B21" i="3"/>
  <c r="B32" i="3"/>
  <c r="B45" i="3"/>
  <c r="B59" i="3"/>
  <c r="B73" i="3"/>
  <c r="B84" i="3"/>
  <c r="B98" i="3"/>
  <c r="B24" i="3"/>
  <c r="B66" i="3"/>
  <c r="B28" i="3"/>
  <c r="B93" i="3"/>
  <c r="B8" i="3"/>
  <c r="B22" i="3"/>
  <c r="B35" i="3"/>
  <c r="B46" i="3"/>
  <c r="B60" i="3"/>
  <c r="B74" i="3"/>
  <c r="B86" i="3"/>
  <c r="B100" i="3"/>
  <c r="B14" i="3"/>
  <c r="B78" i="3"/>
  <c r="B40" i="3"/>
  <c r="B10" i="3"/>
  <c r="B23" i="3"/>
  <c r="B36" i="3"/>
  <c r="B48" i="3"/>
  <c r="B61" i="3"/>
  <c r="B75" i="3"/>
  <c r="B89" i="3"/>
  <c r="B97" i="3"/>
  <c r="B9" i="3"/>
  <c r="B17" i="3"/>
  <c r="B25" i="3"/>
  <c r="B31" i="3"/>
  <c r="B39" i="3"/>
  <c r="B47" i="3"/>
  <c r="B55" i="3"/>
  <c r="B62" i="3"/>
  <c r="B69" i="3"/>
  <c r="B77" i="3"/>
  <c r="B85" i="3"/>
  <c r="B92" i="3"/>
  <c r="B99" i="3"/>
  <c r="B3" i="3"/>
  <c r="B11" i="3"/>
  <c r="B19" i="3"/>
  <c r="B33" i="3"/>
  <c r="B41" i="3"/>
  <c r="B49" i="3"/>
  <c r="B57" i="3"/>
  <c r="B63" i="3"/>
  <c r="B71" i="3"/>
  <c r="B79" i="3"/>
  <c r="B87" i="3"/>
  <c r="B94" i="3"/>
  <c r="B101" i="3"/>
  <c r="B4" i="3"/>
  <c r="B12" i="3"/>
  <c r="B20" i="3"/>
  <c r="B27" i="3"/>
  <c r="B34" i="3"/>
  <c r="B42" i="3"/>
  <c r="B50" i="3"/>
  <c r="B58" i="3"/>
  <c r="B64" i="3"/>
  <c r="B72" i="3"/>
  <c r="B80" i="3"/>
  <c r="B88" i="3"/>
  <c r="C88" i="3" l="1"/>
  <c r="C8" i="3"/>
  <c r="C96" i="3"/>
  <c r="C42" i="3"/>
  <c r="C87" i="3"/>
  <c r="C19" i="3"/>
  <c r="C62" i="3"/>
  <c r="C97" i="3"/>
  <c r="C40" i="3"/>
  <c r="C35" i="3"/>
  <c r="C84" i="3"/>
  <c r="C2" i="3"/>
  <c r="C18" i="3"/>
  <c r="C54" i="3"/>
  <c r="C13" i="3"/>
  <c r="C34" i="3"/>
  <c r="C79" i="3"/>
  <c r="C11" i="3"/>
  <c r="C55" i="3"/>
  <c r="C89" i="3"/>
  <c r="C78" i="3"/>
  <c r="C22" i="3"/>
  <c r="C73" i="3"/>
  <c r="C38" i="3"/>
  <c r="C6" i="3"/>
  <c r="C43" i="3"/>
  <c r="C90" i="3"/>
  <c r="C27" i="3"/>
  <c r="C3" i="3"/>
  <c r="C14" i="3"/>
  <c r="C81" i="3"/>
  <c r="C80" i="3"/>
  <c r="C20" i="3"/>
  <c r="C39" i="3"/>
  <c r="C61" i="3"/>
  <c r="C100" i="3"/>
  <c r="C45" i="3"/>
  <c r="C83" i="3"/>
  <c r="C65" i="3"/>
  <c r="C12" i="3"/>
  <c r="C31" i="3"/>
  <c r="C28" i="3"/>
  <c r="C70" i="3"/>
  <c r="C51" i="3"/>
  <c r="C64" i="3"/>
  <c r="C4" i="3"/>
  <c r="C49" i="3"/>
  <c r="C85" i="3"/>
  <c r="C25" i="3"/>
  <c r="C36" i="3"/>
  <c r="C74" i="3"/>
  <c r="C66" i="3"/>
  <c r="C21" i="3"/>
  <c r="C56" i="3"/>
  <c r="C95" i="3"/>
  <c r="C53" i="3"/>
  <c r="C37" i="3"/>
  <c r="C47" i="3"/>
  <c r="C76" i="3"/>
  <c r="C99" i="3"/>
  <c r="C15" i="3"/>
  <c r="C57" i="3"/>
  <c r="C86" i="3"/>
  <c r="C52" i="3"/>
  <c r="C58" i="3"/>
  <c r="C101" i="3"/>
  <c r="C41" i="3"/>
  <c r="C77" i="3"/>
  <c r="C17" i="3"/>
  <c r="C23" i="3"/>
  <c r="C60" i="3"/>
  <c r="C24" i="3"/>
  <c r="C7" i="3"/>
  <c r="C44" i="3"/>
  <c r="C82" i="3"/>
  <c r="C91" i="3"/>
  <c r="C71" i="3"/>
  <c r="C75" i="3"/>
  <c r="C59" i="3"/>
  <c r="C29" i="3"/>
  <c r="C63" i="3"/>
  <c r="C93" i="3"/>
  <c r="C16" i="3"/>
  <c r="C72" i="3"/>
  <c r="C92" i="3"/>
  <c r="C48" i="3"/>
  <c r="C32" i="3"/>
  <c r="C5" i="3"/>
  <c r="C50" i="3"/>
  <c r="C94" i="3"/>
  <c r="C33" i="3"/>
  <c r="C69" i="3"/>
  <c r="C9" i="3"/>
  <c r="C10" i="3"/>
  <c r="C46" i="3"/>
  <c r="C98" i="3"/>
  <c r="C67" i="3"/>
  <c r="C30" i="3"/>
  <c r="C68" i="3"/>
  <c r="C26" i="3"/>
  <c r="L24" i="5" l="1"/>
  <c r="G20" i="4"/>
  <c r="C6" i="5"/>
  <c r="C4" i="5"/>
  <c r="L26" i="4" l="1"/>
  <c r="L28" i="5"/>
  <c r="O24" i="5"/>
  <c r="C21" i="5"/>
  <c r="C22" i="5" s="1"/>
  <c r="G21" i="5" s="1"/>
  <c r="C25" i="5" s="1"/>
  <c r="D27" i="5" s="1"/>
  <c r="K19" i="4" s="1"/>
  <c r="K22" i="4"/>
  <c r="K17" i="4" l="1"/>
  <c r="O28" i="5"/>
  <c r="L28" i="4" s="1"/>
  <c r="L29" i="4"/>
  <c r="L25" i="4"/>
  <c r="D30" i="5" l="1"/>
  <c r="D29" i="5" s="1"/>
  <c r="D108" i="3"/>
  <c r="D110" i="3"/>
  <c r="D113" i="3"/>
  <c r="D128" i="3"/>
  <c r="D181" i="3"/>
  <c r="D210" i="3"/>
  <c r="D231" i="3"/>
  <c r="D237" i="3"/>
  <c r="D251" i="3"/>
  <c r="D265" i="3"/>
  <c r="D272" i="3"/>
  <c r="D291" i="3"/>
  <c r="D302" i="3"/>
  <c r="D304" i="3"/>
  <c r="D311" i="3"/>
  <c r="D363" i="3"/>
  <c r="D368" i="3"/>
  <c r="D378" i="3"/>
  <c r="D395" i="3"/>
  <c r="D399" i="3"/>
  <c r="D403" i="3"/>
  <c r="D407" i="3"/>
  <c r="D421" i="3"/>
  <c r="D484" i="3"/>
  <c r="D476" i="3"/>
  <c r="D383" i="3"/>
  <c r="D166" i="3"/>
  <c r="D220" i="3"/>
  <c r="D335" i="3"/>
  <c r="D391" i="3"/>
  <c r="D445" i="3"/>
  <c r="D488" i="3"/>
  <c r="D102" i="3"/>
  <c r="D105" i="3"/>
  <c r="D117" i="3"/>
  <c r="D193" i="3"/>
  <c r="D207" i="3"/>
  <c r="D240" i="3"/>
  <c r="D258" i="3"/>
  <c r="D277" i="3"/>
  <c r="D300" i="3"/>
  <c r="D320" i="3"/>
  <c r="D331" i="3"/>
  <c r="D336" i="3"/>
  <c r="D347" i="3"/>
  <c r="D351" i="3"/>
  <c r="D355" i="3"/>
  <c r="D381" i="3"/>
  <c r="D417" i="3"/>
  <c r="D449" i="3"/>
  <c r="D461" i="3"/>
  <c r="D480" i="3"/>
  <c r="D495" i="3"/>
  <c r="D433" i="3"/>
  <c r="D465" i="3"/>
  <c r="D114" i="3"/>
  <c r="D120" i="3"/>
  <c r="D145" i="3"/>
  <c r="D149" i="3"/>
  <c r="D153" i="3"/>
  <c r="D178" i="3"/>
  <c r="D182" i="3"/>
  <c r="D191" i="3"/>
  <c r="D200" i="3"/>
  <c r="D211" i="3"/>
  <c r="D221" i="3"/>
  <c r="D223" i="3"/>
  <c r="D229" i="3"/>
  <c r="D245" i="3"/>
  <c r="D270" i="3"/>
  <c r="D273" i="3"/>
  <c r="D281" i="3"/>
  <c r="D286" i="3"/>
  <c r="D298" i="3"/>
  <c r="D307" i="3"/>
  <c r="D372" i="3"/>
  <c r="D385" i="3"/>
  <c r="D413" i="3"/>
  <c r="D485" i="3"/>
  <c r="D415" i="3"/>
  <c r="D340" i="3"/>
  <c r="D429" i="3"/>
  <c r="D106" i="3"/>
  <c r="D126" i="3"/>
  <c r="D137" i="3"/>
  <c r="D141" i="3"/>
  <c r="D157" i="3"/>
  <c r="D160" i="3"/>
  <c r="D169" i="3"/>
  <c r="D186" i="3"/>
  <c r="D208" i="3"/>
  <c r="D232" i="3"/>
  <c r="D235" i="3"/>
  <c r="D241" i="3"/>
  <c r="D256" i="3"/>
  <c r="D263" i="3"/>
  <c r="D294" i="3"/>
  <c r="D296" i="3"/>
  <c r="D303" i="3"/>
  <c r="D318" i="3"/>
  <c r="D327" i="3"/>
  <c r="D332" i="3"/>
  <c r="D343" i="3"/>
  <c r="D348" i="3"/>
  <c r="D364" i="3"/>
  <c r="D366" i="3"/>
  <c r="D374" i="3"/>
  <c r="D389" i="3"/>
  <c r="D393" i="3"/>
  <c r="D397" i="3"/>
  <c r="D401" i="3"/>
  <c r="D405" i="3"/>
  <c r="D409" i="3"/>
  <c r="D443" i="3"/>
  <c r="D472" i="3"/>
  <c r="D481" i="3"/>
  <c r="D257" i="3"/>
  <c r="D122" i="3"/>
  <c r="D324" i="3"/>
  <c r="D437" i="3"/>
  <c r="D109" i="3"/>
  <c r="D129" i="3"/>
  <c r="D133" i="3"/>
  <c r="D146" i="3"/>
  <c r="D154" i="3"/>
  <c r="D165" i="3"/>
  <c r="D174" i="3"/>
  <c r="D216" i="3"/>
  <c r="D224" i="3"/>
  <c r="D227" i="3"/>
  <c r="D249" i="3"/>
  <c r="D292" i="3"/>
  <c r="D314" i="3"/>
  <c r="D316" i="3"/>
  <c r="D352" i="3"/>
  <c r="D356" i="3"/>
  <c r="D423" i="3"/>
  <c r="D427" i="3"/>
  <c r="D431" i="3"/>
  <c r="D435" i="3"/>
  <c r="D439" i="3"/>
  <c r="D447" i="3"/>
  <c r="D457" i="3"/>
  <c r="D468" i="3"/>
  <c r="D477" i="3"/>
  <c r="D501" i="3"/>
  <c r="D236" i="3"/>
  <c r="D373" i="3"/>
  <c r="D469" i="3"/>
  <c r="D176" i="3"/>
  <c r="D247" i="3"/>
  <c r="D306" i="3"/>
  <c r="D387" i="3"/>
  <c r="D441" i="3"/>
  <c r="D118" i="3"/>
  <c r="D121" i="3"/>
  <c r="D138" i="3"/>
  <c r="D142" i="3"/>
  <c r="D150" i="3"/>
  <c r="D170" i="3"/>
  <c r="D204" i="3"/>
  <c r="D233" i="3"/>
  <c r="D254" i="3"/>
  <c r="D267" i="3"/>
  <c r="D274" i="3"/>
  <c r="D287" i="3"/>
  <c r="D290" i="3"/>
  <c r="D299" i="3"/>
  <c r="D310" i="3"/>
  <c r="D312" i="3"/>
  <c r="D323" i="3"/>
  <c r="D328" i="3"/>
  <c r="D339" i="3"/>
  <c r="D344" i="3"/>
  <c r="D370" i="3"/>
  <c r="D377" i="3"/>
  <c r="D380" i="3"/>
  <c r="D419" i="3"/>
  <c r="D444" i="3"/>
  <c r="D464" i="3"/>
  <c r="D473" i="3"/>
  <c r="D497" i="3"/>
  <c r="D239" i="3"/>
  <c r="D308" i="3"/>
  <c r="D125" i="3"/>
  <c r="D162" i="3"/>
  <c r="D201" i="3"/>
  <c r="D228" i="3"/>
  <c r="D350" i="3"/>
  <c r="D425" i="3"/>
  <c r="D453" i="3"/>
  <c r="D494" i="3"/>
  <c r="D104" i="3"/>
  <c r="D130" i="3"/>
  <c r="D134" i="3"/>
  <c r="D158" i="3"/>
  <c r="D180" i="3"/>
  <c r="D188" i="3"/>
  <c r="D192" i="3"/>
  <c r="D209" i="3"/>
  <c r="D217" i="3"/>
  <c r="D225" i="3"/>
  <c r="D242" i="3"/>
  <c r="D261" i="3"/>
  <c r="D279" i="3"/>
  <c r="D295" i="3"/>
  <c r="D319" i="3"/>
  <c r="D367" i="3"/>
  <c r="D375" i="3"/>
  <c r="D448" i="3"/>
  <c r="D315" i="3"/>
  <c r="D360" i="3"/>
  <c r="D411" i="3"/>
  <c r="D498" i="3"/>
  <c r="D226" i="3"/>
  <c r="D266" i="3"/>
  <c r="D218" i="3"/>
  <c r="D342" i="3"/>
  <c r="D394" i="3"/>
  <c r="D185" i="3"/>
  <c r="D143" i="3"/>
  <c r="D175" i="3"/>
  <c r="D282" i="3"/>
  <c r="D123" i="3"/>
  <c r="D203" i="3"/>
  <c r="D487" i="3"/>
  <c r="D446" i="3"/>
  <c r="D490" i="3"/>
  <c r="D371" i="3"/>
  <c r="D459" i="3"/>
  <c r="D416" i="3"/>
  <c r="D398" i="3"/>
  <c r="D289" i="3"/>
  <c r="D278" i="3"/>
  <c r="D196" i="3"/>
  <c r="D206" i="3"/>
  <c r="D259" i="3"/>
  <c r="D219" i="3"/>
  <c r="D202" i="3"/>
  <c r="D148" i="3"/>
  <c r="D161" i="3"/>
  <c r="D140" i="3"/>
  <c r="D362" i="3"/>
  <c r="D467" i="3"/>
  <c r="D420" i="3"/>
  <c r="D474" i="3"/>
  <c r="D442" i="3"/>
  <c r="D197" i="3"/>
  <c r="D112" i="3"/>
  <c r="D119" i="3"/>
  <c r="D139" i="3"/>
  <c r="D127" i="3"/>
  <c r="D357" i="3"/>
  <c r="D260" i="3"/>
  <c r="D159" i="3"/>
  <c r="D288" i="3"/>
  <c r="D471" i="3"/>
  <c r="D406" i="3"/>
  <c r="D322" i="3"/>
  <c r="D313" i="3"/>
  <c r="D460" i="3"/>
  <c r="D293" i="3"/>
  <c r="D462" i="3"/>
  <c r="D330" i="3"/>
  <c r="D452" i="3"/>
  <c r="D199" i="3"/>
  <c r="D486" i="3"/>
  <c r="D422" i="3"/>
  <c r="D346" i="3"/>
  <c r="D430" i="3"/>
  <c r="D359" i="3"/>
  <c r="D189" i="3"/>
  <c r="D321" i="3"/>
  <c r="D243" i="3"/>
  <c r="D215" i="3"/>
  <c r="D144" i="3"/>
  <c r="D103" i="3"/>
  <c r="D234" i="3"/>
  <c r="D111" i="3"/>
  <c r="D475" i="3"/>
  <c r="D392" i="3"/>
  <c r="D107" i="3"/>
  <c r="D450" i="3"/>
  <c r="D428" i="3"/>
  <c r="D482" i="3"/>
  <c r="D184" i="3"/>
  <c r="D483" i="3"/>
  <c r="D354" i="3"/>
  <c r="D276" i="3"/>
  <c r="D230" i="3"/>
  <c r="D491" i="3"/>
  <c r="D496" i="3"/>
  <c r="D451" i="3"/>
  <c r="D438" i="3"/>
  <c r="D309" i="3"/>
  <c r="D410" i="3"/>
  <c r="D382" i="3"/>
  <c r="D493" i="3"/>
  <c r="D269" i="3"/>
  <c r="D376" i="3"/>
  <c r="D305" i="3"/>
  <c r="D190" i="3"/>
  <c r="D156" i="3"/>
  <c r="D116" i="3"/>
  <c r="D135" i="3"/>
  <c r="D338" i="3"/>
  <c r="D432" i="3"/>
  <c r="D379" i="3"/>
  <c r="D177" i="3"/>
  <c r="D345" i="3"/>
  <c r="D271" i="3"/>
  <c r="D171" i="3"/>
  <c r="D353" i="3"/>
  <c r="D365" i="3"/>
  <c r="D479" i="3"/>
  <c r="D500" i="3"/>
  <c r="D131" i="3"/>
  <c r="D418" i="3"/>
  <c r="D456" i="3"/>
  <c r="D400" i="3"/>
  <c r="D115" i="3"/>
  <c r="D408" i="3"/>
  <c r="D454" i="3"/>
  <c r="D424" i="3"/>
  <c r="D333" i="3"/>
  <c r="D317" i="3"/>
  <c r="D246" i="3"/>
  <c r="D163" i="3"/>
  <c r="D285" i="3"/>
  <c r="D173" i="3"/>
  <c r="D284" i="3"/>
  <c r="D195" i="3"/>
  <c r="D255" i="3"/>
  <c r="D212" i="3"/>
  <c r="D124" i="3"/>
  <c r="D194" i="3"/>
  <c r="D168" i="3"/>
  <c r="D147" i="3"/>
  <c r="D386" i="3"/>
  <c r="D325" i="3"/>
  <c r="D155" i="3"/>
  <c r="D250" i="3"/>
  <c r="D183" i="3"/>
  <c r="D361" i="3"/>
  <c r="D369" i="3"/>
  <c r="D384" i="3"/>
  <c r="D492" i="3"/>
  <c r="D414" i="3"/>
  <c r="D326" i="3"/>
  <c r="D440" i="3"/>
  <c r="D341" i="3"/>
  <c r="D470" i="3"/>
  <c r="D388" i="3"/>
  <c r="D426" i="3"/>
  <c r="D478" i="3"/>
  <c r="D396" i="3"/>
  <c r="D164" i="3"/>
  <c r="D262" i="3"/>
  <c r="D337" i="3"/>
  <c r="D268" i="3"/>
  <c r="D280" i="3"/>
  <c r="D214" i="3"/>
  <c r="D253" i="3"/>
  <c r="D301" i="3"/>
  <c r="D252" i="3"/>
  <c r="D264" i="3"/>
  <c r="D213" i="3"/>
  <c r="D412" i="3"/>
  <c r="D434" i="3"/>
  <c r="D151" i="3"/>
  <c r="D222" i="3"/>
  <c r="D179" i="3"/>
  <c r="D358" i="3"/>
  <c r="D238" i="3"/>
  <c r="D458" i="3"/>
  <c r="D489" i="3"/>
  <c r="D499" i="3"/>
  <c r="D402" i="3"/>
  <c r="D244" i="3"/>
  <c r="D390" i="3"/>
  <c r="D404" i="3"/>
  <c r="D334" i="3"/>
  <c r="D297" i="3"/>
  <c r="D198" i="3"/>
  <c r="D463" i="3"/>
  <c r="D455" i="3"/>
  <c r="D466" i="3"/>
  <c r="D283" i="3"/>
  <c r="D152" i="3"/>
  <c r="D205" i="3"/>
  <c r="D172" i="3"/>
  <c r="D187" i="3"/>
  <c r="D349" i="3"/>
  <c r="D436" i="3"/>
  <c r="D275" i="3"/>
  <c r="D167" i="3"/>
  <c r="D136" i="3"/>
  <c r="D132" i="3"/>
  <c r="D248" i="3"/>
  <c r="D329" i="3"/>
  <c r="L30" i="5"/>
  <c r="I8" i="3"/>
  <c r="D17" i="3"/>
  <c r="D67" i="3"/>
  <c r="D2" i="3"/>
  <c r="D77" i="3"/>
  <c r="D26" i="3"/>
  <c r="D88" i="3"/>
  <c r="D87" i="3"/>
  <c r="D40" i="3"/>
  <c r="D18" i="3"/>
  <c r="D79" i="3"/>
  <c r="D78" i="3"/>
  <c r="D6" i="3"/>
  <c r="D3" i="3"/>
  <c r="D20" i="3"/>
  <c r="D45" i="3"/>
  <c r="D31" i="3"/>
  <c r="D64" i="3"/>
  <c r="D25" i="3"/>
  <c r="D21" i="3"/>
  <c r="D37" i="3"/>
  <c r="D15" i="3"/>
  <c r="D58" i="3"/>
  <c r="D7" i="3"/>
  <c r="D71" i="3"/>
  <c r="D63" i="3"/>
  <c r="D92" i="3"/>
  <c r="D50" i="3"/>
  <c r="D9" i="3"/>
  <c r="D38" i="3"/>
  <c r="D80" i="3"/>
  <c r="D85" i="3"/>
  <c r="D24" i="3"/>
  <c r="D69" i="3"/>
  <c r="D75" i="3"/>
  <c r="D94" i="3"/>
  <c r="D30" i="3"/>
  <c r="D97" i="3"/>
  <c r="D100" i="3"/>
  <c r="D53" i="3"/>
  <c r="D29" i="3"/>
  <c r="D8" i="3"/>
  <c r="D19" i="3"/>
  <c r="D35" i="3"/>
  <c r="D54" i="3"/>
  <c r="D11" i="3"/>
  <c r="D22" i="3"/>
  <c r="D43" i="3"/>
  <c r="D14" i="3"/>
  <c r="D39" i="3"/>
  <c r="D83" i="3"/>
  <c r="D28" i="3"/>
  <c r="D4" i="3"/>
  <c r="D36" i="3"/>
  <c r="D56" i="3"/>
  <c r="D47" i="3"/>
  <c r="D57" i="3"/>
  <c r="D101" i="3"/>
  <c r="D23" i="3"/>
  <c r="D44" i="3"/>
  <c r="D93" i="3"/>
  <c r="D48" i="3"/>
  <c r="D10" i="3"/>
  <c r="D42" i="3"/>
  <c r="D12" i="3"/>
  <c r="D99" i="3"/>
  <c r="D5" i="3"/>
  <c r="D34" i="3"/>
  <c r="D66" i="3"/>
  <c r="D91" i="3"/>
  <c r="D98" i="3"/>
  <c r="D96" i="3"/>
  <c r="D62" i="3"/>
  <c r="D84" i="3"/>
  <c r="D13" i="3"/>
  <c r="D55" i="3"/>
  <c r="D73" i="3"/>
  <c r="D90" i="3"/>
  <c r="D81" i="3"/>
  <c r="D61" i="3"/>
  <c r="D65" i="3"/>
  <c r="D70" i="3"/>
  <c r="D49" i="3"/>
  <c r="D74" i="3"/>
  <c r="D95" i="3"/>
  <c r="D76" i="3"/>
  <c r="D86" i="3"/>
  <c r="D41" i="3"/>
  <c r="D60" i="3"/>
  <c r="D82" i="3"/>
  <c r="D59" i="3"/>
  <c r="D16" i="3"/>
  <c r="D32" i="3"/>
  <c r="D33" i="3"/>
  <c r="D46" i="3"/>
  <c r="D68" i="3"/>
  <c r="D89" i="3"/>
  <c r="D51" i="3"/>
  <c r="D52" i="3"/>
  <c r="D72" i="3"/>
  <c r="D27" i="3"/>
  <c r="L31" i="5" l="1"/>
  <c r="E463" i="3" s="1"/>
  <c r="K32" i="4"/>
  <c r="E32" i="5"/>
  <c r="E37" i="5" s="1"/>
  <c r="I12" i="3"/>
  <c r="J12" i="3" s="1"/>
  <c r="E105" i="3" l="1"/>
  <c r="G105" i="3" s="1"/>
  <c r="E292" i="3"/>
  <c r="G292" i="3" s="1"/>
  <c r="E429" i="3"/>
  <c r="G429" i="3" s="1"/>
  <c r="E441" i="3"/>
  <c r="G441" i="3" s="1"/>
  <c r="E208" i="3"/>
  <c r="G208" i="3" s="1"/>
  <c r="E139" i="3"/>
  <c r="G139" i="3" s="1"/>
  <c r="E243" i="3"/>
  <c r="G243" i="3" s="1"/>
  <c r="E426" i="3"/>
  <c r="G426" i="3" s="1"/>
  <c r="E381" i="3"/>
  <c r="G381" i="3" s="1"/>
  <c r="E402" i="3"/>
  <c r="G402" i="3" s="1"/>
  <c r="E415" i="3"/>
  <c r="G415" i="3" s="1"/>
  <c r="E414" i="3"/>
  <c r="G414" i="3" s="1"/>
  <c r="E135" i="3"/>
  <c r="G135" i="3" s="1"/>
  <c r="E103" i="3"/>
  <c r="G103" i="3" s="1"/>
  <c r="E143" i="3"/>
  <c r="G143" i="3" s="1"/>
  <c r="E496" i="3"/>
  <c r="G496" i="3" s="1"/>
  <c r="E210" i="3"/>
  <c r="G210" i="3" s="1"/>
  <c r="E287" i="3"/>
  <c r="G287" i="3" s="1"/>
  <c r="E440" i="3"/>
  <c r="G440" i="3" s="1"/>
  <c r="E489" i="3"/>
  <c r="G489" i="3" s="1"/>
  <c r="E258" i="3"/>
  <c r="G258" i="3" s="1"/>
  <c r="E282" i="3"/>
  <c r="G282" i="3" s="1"/>
  <c r="E172" i="3"/>
  <c r="G172" i="3" s="1"/>
  <c r="E294" i="3"/>
  <c r="G294" i="3" s="1"/>
  <c r="E263" i="3"/>
  <c r="G263" i="3" s="1"/>
  <c r="E168" i="3"/>
  <c r="G168" i="3" s="1"/>
  <c r="E145" i="3"/>
  <c r="G145" i="3" s="1"/>
  <c r="E233" i="3"/>
  <c r="G233" i="3" s="1"/>
  <c r="E107" i="3"/>
  <c r="G107" i="3" s="1"/>
  <c r="E193" i="3"/>
  <c r="G193" i="3" s="1"/>
  <c r="E179" i="3"/>
  <c r="G179" i="3" s="1"/>
  <c r="E155" i="3"/>
  <c r="G155" i="3" s="1"/>
  <c r="E374" i="3"/>
  <c r="G374" i="3" s="1"/>
  <c r="E322" i="3"/>
  <c r="G322" i="3" s="1"/>
  <c r="E261" i="3"/>
  <c r="G261" i="3" s="1"/>
  <c r="E333" i="3"/>
  <c r="G333" i="3" s="1"/>
  <c r="E500" i="3"/>
  <c r="G500" i="3" s="1"/>
  <c r="E391" i="3"/>
  <c r="G391" i="3" s="1"/>
  <c r="E188" i="3"/>
  <c r="G188" i="3" s="1"/>
  <c r="E262" i="3"/>
  <c r="G262" i="3" s="1"/>
  <c r="E417" i="3"/>
  <c r="G417" i="3" s="1"/>
  <c r="E273" i="3"/>
  <c r="G273" i="3" s="1"/>
  <c r="E416" i="3"/>
  <c r="G416" i="3" s="1"/>
  <c r="E348" i="3"/>
  <c r="G348" i="3" s="1"/>
  <c r="E387" i="3"/>
  <c r="G387" i="3" s="1"/>
  <c r="E356" i="3"/>
  <c r="G356" i="3" s="1"/>
  <c r="E108" i="3"/>
  <c r="G108" i="3" s="1"/>
  <c r="E221" i="3"/>
  <c r="G221" i="3" s="1"/>
  <c r="E162" i="3"/>
  <c r="G162" i="3" s="1"/>
  <c r="E230" i="3"/>
  <c r="G230" i="3" s="1"/>
  <c r="E481" i="3"/>
  <c r="G481" i="3" s="1"/>
  <c r="E347" i="3"/>
  <c r="G347" i="3" s="1"/>
  <c r="E113" i="3"/>
  <c r="G113" i="3" s="1"/>
  <c r="E133" i="3"/>
  <c r="G133" i="3" s="1"/>
  <c r="E491" i="3"/>
  <c r="G491" i="3" s="1"/>
  <c r="E490" i="3"/>
  <c r="G490" i="3" s="1"/>
  <c r="E291" i="3"/>
  <c r="G291" i="3" s="1"/>
  <c r="E314" i="3"/>
  <c r="G314" i="3" s="1"/>
  <c r="E240" i="3"/>
  <c r="G240" i="3" s="1"/>
  <c r="E175" i="3"/>
  <c r="G175" i="3" s="1"/>
  <c r="E205" i="3"/>
  <c r="G205" i="3" s="1"/>
  <c r="E286" i="3"/>
  <c r="G286" i="3" s="1"/>
  <c r="E256" i="3"/>
  <c r="G256" i="3" s="1"/>
  <c r="E462" i="3"/>
  <c r="G462" i="3" s="1"/>
  <c r="E216" i="3"/>
  <c r="G216" i="3" s="1"/>
  <c r="E380" i="3"/>
  <c r="G380" i="3" s="1"/>
  <c r="E120" i="3"/>
  <c r="G120" i="3" s="1"/>
  <c r="E365" i="3"/>
  <c r="G365" i="3" s="1"/>
  <c r="E245" i="3"/>
  <c r="G245" i="3" s="1"/>
  <c r="E249" i="3"/>
  <c r="G249" i="3" s="1"/>
  <c r="E424" i="3"/>
  <c r="G424" i="3" s="1"/>
  <c r="E259" i="3"/>
  <c r="G259" i="3" s="1"/>
  <c r="E459" i="3"/>
  <c r="G459" i="3" s="1"/>
  <c r="E405" i="3"/>
  <c r="G405" i="3" s="1"/>
  <c r="E204" i="3"/>
  <c r="G204" i="3" s="1"/>
  <c r="E483" i="3"/>
  <c r="G483" i="3" s="1"/>
  <c r="E209" i="3"/>
  <c r="G209" i="3" s="1"/>
  <c r="E452" i="3"/>
  <c r="G452" i="3" s="1"/>
  <c r="E363" i="3"/>
  <c r="G363" i="3" s="1"/>
  <c r="E410" i="3"/>
  <c r="G410" i="3" s="1"/>
  <c r="E310" i="3"/>
  <c r="G310" i="3" s="1"/>
  <c r="E296" i="3"/>
  <c r="G296" i="3" s="1"/>
  <c r="E448" i="3"/>
  <c r="G448" i="3" s="1"/>
  <c r="E408" i="3"/>
  <c r="G408" i="3" s="1"/>
  <c r="E360" i="3"/>
  <c r="G360" i="3" s="1"/>
  <c r="E137" i="3"/>
  <c r="G137" i="3" s="1"/>
  <c r="E117" i="3"/>
  <c r="G117" i="3" s="1"/>
  <c r="E254" i="3"/>
  <c r="G254" i="3" s="1"/>
  <c r="E454" i="3"/>
  <c r="G454" i="3" s="1"/>
  <c r="E283" i="3"/>
  <c r="G283" i="3" s="1"/>
  <c r="E229" i="3"/>
  <c r="G229" i="3" s="1"/>
  <c r="E460" i="3"/>
  <c r="G460" i="3" s="1"/>
  <c r="E241" i="3"/>
  <c r="G241" i="3" s="1"/>
  <c r="E293" i="3"/>
  <c r="G293" i="3" s="1"/>
  <c r="E468" i="3"/>
  <c r="G468" i="3" s="1"/>
  <c r="E161" i="3"/>
  <c r="G161" i="3" s="1"/>
  <c r="E352" i="3"/>
  <c r="G352" i="3" s="1"/>
  <c r="E309" i="3"/>
  <c r="G309" i="3" s="1"/>
  <c r="E288" i="3"/>
  <c r="G288" i="3" s="1"/>
  <c r="E285" i="3"/>
  <c r="G285" i="3" s="1"/>
  <c r="E398" i="3"/>
  <c r="G398" i="3" s="1"/>
  <c r="E130" i="3"/>
  <c r="G130" i="3" s="1"/>
  <c r="E435" i="3"/>
  <c r="G435" i="3" s="1"/>
  <c r="E166" i="3"/>
  <c r="G166" i="3" s="1"/>
  <c r="E479" i="3"/>
  <c r="G479" i="3" s="1"/>
  <c r="E399" i="3"/>
  <c r="G399" i="3" s="1"/>
  <c r="E270" i="3"/>
  <c r="G270" i="3" s="1"/>
  <c r="E343" i="3"/>
  <c r="G343" i="3" s="1"/>
  <c r="E484" i="3"/>
  <c r="G484" i="3" s="1"/>
  <c r="E477" i="3"/>
  <c r="G477" i="3" s="1"/>
  <c r="E112" i="3"/>
  <c r="G112" i="3" s="1"/>
  <c r="E443" i="3"/>
  <c r="G443" i="3" s="1"/>
  <c r="E487" i="3"/>
  <c r="E147" i="3"/>
  <c r="G147" i="3" s="1"/>
  <c r="E185" i="3"/>
  <c r="G185" i="3" s="1"/>
  <c r="E138" i="3"/>
  <c r="G138" i="3" s="1"/>
  <c r="E331" i="3"/>
  <c r="G331" i="3" s="1"/>
  <c r="E201" i="3"/>
  <c r="G201" i="3" s="1"/>
  <c r="E478" i="3"/>
  <c r="G478" i="3" s="1"/>
  <c r="E302" i="3"/>
  <c r="G302" i="3" s="1"/>
  <c r="E232" i="3"/>
  <c r="G232" i="3" s="1"/>
  <c r="E326" i="3"/>
  <c r="G326" i="3" s="1"/>
  <c r="E332" i="3"/>
  <c r="G332" i="3" s="1"/>
  <c r="E184" i="3"/>
  <c r="G184" i="3" s="1"/>
  <c r="E123" i="3"/>
  <c r="G123" i="3" s="1"/>
  <c r="E321" i="3"/>
  <c r="G321" i="3" s="1"/>
  <c r="E150" i="3"/>
  <c r="G150" i="3" s="1"/>
  <c r="E246" i="3"/>
  <c r="G246" i="3" s="1"/>
  <c r="E189" i="3"/>
  <c r="G189" i="3" s="1"/>
  <c r="E152" i="3"/>
  <c r="G152" i="3" s="1"/>
  <c r="E104" i="3"/>
  <c r="G104" i="3" s="1"/>
  <c r="E378" i="3"/>
  <c r="G378" i="3" s="1"/>
  <c r="E129" i="3"/>
  <c r="G129" i="3" s="1"/>
  <c r="E140" i="3"/>
  <c r="G140" i="3" s="1"/>
  <c r="E422" i="3"/>
  <c r="G422" i="3" s="1"/>
  <c r="E339" i="3"/>
  <c r="G339" i="3" s="1"/>
  <c r="E223" i="3"/>
  <c r="G223" i="3" s="1"/>
  <c r="E134" i="3"/>
  <c r="G134" i="3" s="1"/>
  <c r="E244" i="3"/>
  <c r="G244" i="3" s="1"/>
  <c r="E257" i="3"/>
  <c r="G257" i="3" s="1"/>
  <c r="E389" i="3"/>
  <c r="G389" i="3" s="1"/>
  <c r="E178" i="3"/>
  <c r="G178" i="3" s="1"/>
  <c r="E316" i="3"/>
  <c r="G316" i="3" s="1"/>
  <c r="E438" i="3"/>
  <c r="G438" i="3" s="1"/>
  <c r="E475" i="3"/>
  <c r="G475" i="3" s="1"/>
  <c r="E231" i="3"/>
  <c r="G231" i="3" s="1"/>
  <c r="E290" i="3"/>
  <c r="G290" i="3" s="1"/>
  <c r="E341" i="3"/>
  <c r="G341" i="3" s="1"/>
  <c r="E361" i="3"/>
  <c r="G361" i="3" s="1"/>
  <c r="E358" i="3"/>
  <c r="G358" i="3" s="1"/>
  <c r="E281" i="3"/>
  <c r="G281" i="3" s="1"/>
  <c r="E203" i="3"/>
  <c r="G203" i="3" s="1"/>
  <c r="E383" i="3"/>
  <c r="G383" i="3" s="1"/>
  <c r="E501" i="3"/>
  <c r="G501" i="3" s="1"/>
  <c r="E119" i="3"/>
  <c r="G119" i="3" s="1"/>
  <c r="E151" i="3"/>
  <c r="G151" i="3" s="1"/>
  <c r="E379" i="3"/>
  <c r="G379" i="3" s="1"/>
  <c r="E371" i="3"/>
  <c r="G371" i="3" s="1"/>
  <c r="E307" i="3"/>
  <c r="G307" i="3" s="1"/>
  <c r="E446" i="3"/>
  <c r="G446" i="3" s="1"/>
  <c r="E466" i="3"/>
  <c r="G466" i="3" s="1"/>
  <c r="E350" i="3"/>
  <c r="G350" i="3" s="1"/>
  <c r="E158" i="3"/>
  <c r="G158" i="3" s="1"/>
  <c r="E235" i="3"/>
  <c r="G235" i="3" s="1"/>
  <c r="E142" i="3"/>
  <c r="G142" i="3" s="1"/>
  <c r="E317" i="3"/>
  <c r="G317" i="3" s="1"/>
  <c r="E116" i="3"/>
  <c r="G116" i="3" s="1"/>
  <c r="E445" i="3"/>
  <c r="G445" i="3" s="1"/>
  <c r="E192" i="3"/>
  <c r="G192" i="3" s="1"/>
  <c r="E337" i="3"/>
  <c r="G337" i="3" s="1"/>
  <c r="E329" i="3"/>
  <c r="G329" i="3" s="1"/>
  <c r="E9" i="3"/>
  <c r="G9" i="3" s="1"/>
  <c r="E404" i="3"/>
  <c r="G404" i="3" s="1"/>
  <c r="E353" i="3"/>
  <c r="G353" i="3" s="1"/>
  <c r="E423" i="3"/>
  <c r="G423" i="3" s="1"/>
  <c r="E198" i="3"/>
  <c r="G198" i="3" s="1"/>
  <c r="E148" i="3"/>
  <c r="G148" i="3" s="1"/>
  <c r="E488" i="3"/>
  <c r="G488" i="3" s="1"/>
  <c r="E183" i="3"/>
  <c r="G183" i="3" s="1"/>
  <c r="E111" i="3"/>
  <c r="G111" i="3" s="1"/>
  <c r="E226" i="3"/>
  <c r="G226" i="3" s="1"/>
  <c r="E247" i="3"/>
  <c r="G247" i="3" s="1"/>
  <c r="E157" i="3"/>
  <c r="G157" i="3" s="1"/>
  <c r="E421" i="3"/>
  <c r="G421" i="3" s="1"/>
  <c r="E375" i="3"/>
  <c r="G375" i="3" s="1"/>
  <c r="E251" i="3"/>
  <c r="G251" i="3" s="1"/>
  <c r="E330" i="3"/>
  <c r="G330" i="3" s="1"/>
  <c r="E277" i="3"/>
  <c r="G277" i="3" s="1"/>
  <c r="E250" i="3"/>
  <c r="G250" i="3" s="1"/>
  <c r="E234" i="3"/>
  <c r="G234" i="3" s="1"/>
  <c r="E498" i="3"/>
  <c r="G498" i="3" s="1"/>
  <c r="E176" i="3"/>
  <c r="G176" i="3" s="1"/>
  <c r="E141" i="3"/>
  <c r="G141" i="3" s="1"/>
  <c r="E407" i="3"/>
  <c r="G407" i="3" s="1"/>
  <c r="E335" i="3"/>
  <c r="G335" i="3" s="1"/>
  <c r="E279" i="3"/>
  <c r="G279" i="3" s="1"/>
  <c r="E313" i="3"/>
  <c r="G313" i="3" s="1"/>
  <c r="E126" i="3"/>
  <c r="G126" i="3" s="1"/>
  <c r="E128" i="3"/>
  <c r="G128" i="3" s="1"/>
  <c r="E274" i="3"/>
  <c r="G274" i="3" s="1"/>
  <c r="E301" i="3"/>
  <c r="G301" i="3" s="1"/>
  <c r="E464" i="3"/>
  <c r="G464" i="3" s="1"/>
  <c r="E222" i="3"/>
  <c r="G222" i="3" s="1"/>
  <c r="E432" i="3"/>
  <c r="G432" i="3" s="1"/>
  <c r="E362" i="3"/>
  <c r="G362" i="3" s="1"/>
  <c r="E444" i="3"/>
  <c r="G444" i="3" s="1"/>
  <c r="E472" i="3"/>
  <c r="G472" i="3" s="1"/>
  <c r="E461" i="3"/>
  <c r="G461" i="3" s="1"/>
  <c r="E131" i="3"/>
  <c r="G131" i="3" s="1"/>
  <c r="E393" i="3"/>
  <c r="G393" i="3" s="1"/>
  <c r="E195" i="3"/>
  <c r="G195" i="3" s="1"/>
  <c r="E267" i="3"/>
  <c r="G267" i="3" s="1"/>
  <c r="E214" i="3"/>
  <c r="G214" i="3" s="1"/>
  <c r="E493" i="3"/>
  <c r="G493" i="3" s="1"/>
  <c r="E278" i="3"/>
  <c r="G278" i="3" s="1"/>
  <c r="E312" i="3"/>
  <c r="G312" i="3" s="1"/>
  <c r="E366" i="3"/>
  <c r="G366" i="3" s="1"/>
  <c r="E320" i="3"/>
  <c r="G320" i="3" s="1"/>
  <c r="E364" i="3"/>
  <c r="G364" i="3" s="1"/>
  <c r="E471" i="3"/>
  <c r="G471" i="3" s="1"/>
  <c r="E377" i="3"/>
  <c r="G377" i="3" s="1"/>
  <c r="E114" i="3"/>
  <c r="G114" i="3" s="1"/>
  <c r="E136" i="3"/>
  <c r="G136" i="3" s="1"/>
  <c r="E276" i="3"/>
  <c r="G276" i="3" s="1"/>
  <c r="E109" i="3"/>
  <c r="G109" i="3" s="1"/>
  <c r="E412" i="3"/>
  <c r="G412" i="3" s="1"/>
  <c r="E266" i="3"/>
  <c r="G266" i="3" s="1"/>
  <c r="E248" i="3"/>
  <c r="G248" i="3" s="1"/>
  <c r="E124" i="3"/>
  <c r="G124" i="3" s="1"/>
  <c r="E359" i="3"/>
  <c r="G359" i="3" s="1"/>
  <c r="E319" i="3"/>
  <c r="G319" i="3" s="1"/>
  <c r="E457" i="3"/>
  <c r="G457" i="3" s="1"/>
  <c r="E485" i="3"/>
  <c r="G485" i="3" s="1"/>
  <c r="E311" i="3"/>
  <c r="G311" i="3" s="1"/>
  <c r="E125" i="3"/>
  <c r="G125" i="3" s="1"/>
  <c r="E187" i="3"/>
  <c r="G187" i="3" s="1"/>
  <c r="E197" i="3"/>
  <c r="G197" i="3" s="1"/>
  <c r="E132" i="3"/>
  <c r="G132" i="3" s="1"/>
  <c r="E212" i="3"/>
  <c r="G212" i="3" s="1"/>
  <c r="E430" i="3"/>
  <c r="G430" i="3" s="1"/>
  <c r="E295" i="3"/>
  <c r="G295" i="3" s="1"/>
  <c r="E447" i="3"/>
  <c r="G447" i="3" s="1"/>
  <c r="E413" i="3"/>
  <c r="G413" i="3" s="1"/>
  <c r="E304" i="3"/>
  <c r="G304" i="3" s="1"/>
  <c r="E181" i="3"/>
  <c r="G181" i="3" s="1"/>
  <c r="E473" i="3"/>
  <c r="G473" i="3" s="1"/>
  <c r="E206" i="3"/>
  <c r="G206" i="3" s="1"/>
  <c r="E372" i="3"/>
  <c r="G372" i="3" s="1"/>
  <c r="E164" i="3"/>
  <c r="G164" i="3" s="1"/>
  <c r="E439" i="3"/>
  <c r="G439" i="3" s="1"/>
  <c r="E325" i="3"/>
  <c r="G325" i="3" s="1"/>
  <c r="E121" i="3"/>
  <c r="G121" i="3" s="1"/>
  <c r="E253" i="3"/>
  <c r="G253" i="3" s="1"/>
  <c r="E269" i="3"/>
  <c r="G269" i="3" s="1"/>
  <c r="E196" i="3"/>
  <c r="G196" i="3" s="1"/>
  <c r="E323" i="3"/>
  <c r="G323" i="3" s="1"/>
  <c r="E369" i="3"/>
  <c r="G369" i="3" s="1"/>
  <c r="E218" i="3"/>
  <c r="G218" i="3" s="1"/>
  <c r="E211" i="3"/>
  <c r="G211" i="3" s="1"/>
  <c r="E171" i="3"/>
  <c r="G171" i="3" s="1"/>
  <c r="E299" i="3"/>
  <c r="G299" i="3" s="1"/>
  <c r="E458" i="3"/>
  <c r="G458" i="3" s="1"/>
  <c r="E271" i="3"/>
  <c r="G271" i="3" s="1"/>
  <c r="E442" i="3"/>
  <c r="G442" i="3" s="1"/>
  <c r="E239" i="3"/>
  <c r="G239" i="3" s="1"/>
  <c r="E324" i="3"/>
  <c r="G324" i="3" s="1"/>
  <c r="E465" i="3"/>
  <c r="G465" i="3" s="1"/>
  <c r="E115" i="3"/>
  <c r="G115" i="3" s="1"/>
  <c r="E409" i="3"/>
  <c r="G409" i="3" s="1"/>
  <c r="E194" i="3"/>
  <c r="G194" i="3" s="1"/>
  <c r="E308" i="3"/>
  <c r="G308" i="3" s="1"/>
  <c r="E238" i="3"/>
  <c r="G238" i="3" s="1"/>
  <c r="E345" i="3"/>
  <c r="G345" i="3" s="1"/>
  <c r="E474" i="3"/>
  <c r="G474" i="3" s="1"/>
  <c r="E497" i="3"/>
  <c r="G497" i="3" s="1"/>
  <c r="E122" i="3"/>
  <c r="G122" i="3" s="1"/>
  <c r="E433" i="3"/>
  <c r="G433" i="3" s="1"/>
  <c r="E411" i="3"/>
  <c r="G411" i="3" s="1"/>
  <c r="E177" i="3"/>
  <c r="G177" i="3" s="1"/>
  <c r="E390" i="3"/>
  <c r="G390" i="3" s="1"/>
  <c r="E373" i="3"/>
  <c r="G373" i="3" s="1"/>
  <c r="E480" i="3"/>
  <c r="G480" i="3" s="1"/>
  <c r="E346" i="3"/>
  <c r="G346" i="3" s="1"/>
  <c r="E385" i="3"/>
  <c r="G385" i="3" s="1"/>
  <c r="E144" i="3"/>
  <c r="G144" i="3" s="1"/>
  <c r="E220" i="3"/>
  <c r="G220" i="3" s="1"/>
  <c r="E386" i="3"/>
  <c r="G386" i="3" s="1"/>
  <c r="E215" i="3"/>
  <c r="G215" i="3" s="1"/>
  <c r="E315" i="3"/>
  <c r="G315" i="3" s="1"/>
  <c r="E236" i="3"/>
  <c r="G236" i="3" s="1"/>
  <c r="E106" i="3"/>
  <c r="G106" i="3" s="1"/>
  <c r="E395" i="3"/>
  <c r="G395" i="3" s="1"/>
  <c r="E180" i="3"/>
  <c r="G180" i="3" s="1"/>
  <c r="E403" i="3"/>
  <c r="G403" i="3" s="1"/>
  <c r="E467" i="3"/>
  <c r="G467" i="3" s="1"/>
  <c r="E436" i="3"/>
  <c r="G436" i="3" s="1"/>
  <c r="E173" i="3"/>
  <c r="G173" i="3" s="1"/>
  <c r="E199" i="3"/>
  <c r="G199" i="3" s="1"/>
  <c r="E225" i="3"/>
  <c r="G225" i="3" s="1"/>
  <c r="E427" i="3"/>
  <c r="G427" i="3" s="1"/>
  <c r="E298" i="3"/>
  <c r="G298" i="3" s="1"/>
  <c r="E265" i="3"/>
  <c r="G265" i="3" s="1"/>
  <c r="E434" i="3"/>
  <c r="G434" i="3" s="1"/>
  <c r="E102" i="3"/>
  <c r="G102" i="3" s="1"/>
  <c r="E160" i="3"/>
  <c r="G160" i="3" s="1"/>
  <c r="E237" i="3"/>
  <c r="G237" i="3" s="1"/>
  <c r="E499" i="3"/>
  <c r="G499" i="3" s="1"/>
  <c r="E349" i="3"/>
  <c r="G349" i="3" s="1"/>
  <c r="E217" i="3"/>
  <c r="G217" i="3" s="1"/>
  <c r="E300" i="3"/>
  <c r="G300" i="3" s="1"/>
  <c r="E354" i="3"/>
  <c r="G354" i="3" s="1"/>
  <c r="E306" i="3"/>
  <c r="G306" i="3" s="1"/>
  <c r="E213" i="3"/>
  <c r="G213" i="3" s="1"/>
  <c r="E156" i="3"/>
  <c r="G156" i="3" s="1"/>
  <c r="E202" i="3"/>
  <c r="G202" i="3" s="1"/>
  <c r="E370" i="3"/>
  <c r="G370" i="3" s="1"/>
  <c r="E401" i="3"/>
  <c r="G401" i="3" s="1"/>
  <c r="E355" i="3"/>
  <c r="G355" i="3" s="1"/>
  <c r="E382" i="3"/>
  <c r="G382" i="3" s="1"/>
  <c r="E169" i="3"/>
  <c r="G169" i="3" s="1"/>
  <c r="E400" i="3"/>
  <c r="G400" i="3" s="1"/>
  <c r="E170" i="3"/>
  <c r="G170" i="3" s="1"/>
  <c r="E264" i="3"/>
  <c r="G264" i="3" s="1"/>
  <c r="E190" i="3"/>
  <c r="G190" i="3" s="1"/>
  <c r="E219" i="3"/>
  <c r="G219" i="3" s="1"/>
  <c r="E344" i="3"/>
  <c r="G344" i="3" s="1"/>
  <c r="E397" i="3"/>
  <c r="G397" i="3" s="1"/>
  <c r="E351" i="3"/>
  <c r="G351" i="3" s="1"/>
  <c r="E469" i="3"/>
  <c r="G469" i="3" s="1"/>
  <c r="E482" i="3"/>
  <c r="G482" i="3" s="1"/>
  <c r="E396" i="3"/>
  <c r="G396" i="3" s="1"/>
  <c r="E146" i="3"/>
  <c r="G146" i="3" s="1"/>
  <c r="E336" i="3"/>
  <c r="G336" i="3" s="1"/>
  <c r="E420" i="3"/>
  <c r="G420" i="3" s="1"/>
  <c r="E495" i="3"/>
  <c r="G495" i="3" s="1"/>
  <c r="E127" i="3"/>
  <c r="G127" i="3" s="1"/>
  <c r="E275" i="3"/>
  <c r="G275" i="3" s="1"/>
  <c r="E284" i="3"/>
  <c r="G284" i="3" s="1"/>
  <c r="E486" i="3"/>
  <c r="G486" i="3" s="1"/>
  <c r="E242" i="3"/>
  <c r="G242" i="3" s="1"/>
  <c r="E431" i="3"/>
  <c r="G431" i="3" s="1"/>
  <c r="E437" i="3"/>
  <c r="G437" i="3" s="1"/>
  <c r="E392" i="3"/>
  <c r="G392" i="3" s="1"/>
  <c r="E110" i="3"/>
  <c r="G110" i="3" s="1"/>
  <c r="E186" i="3"/>
  <c r="G186" i="3" s="1"/>
  <c r="E419" i="3"/>
  <c r="G419" i="3" s="1"/>
  <c r="E406" i="3"/>
  <c r="G406" i="3" s="1"/>
  <c r="E384" i="3"/>
  <c r="G384" i="3" s="1"/>
  <c r="E228" i="3"/>
  <c r="G228" i="3" s="1"/>
  <c r="E167" i="3"/>
  <c r="G167" i="3" s="1"/>
  <c r="E357" i="3"/>
  <c r="G357" i="3" s="1"/>
  <c r="E149" i="3"/>
  <c r="G149" i="3" s="1"/>
  <c r="E118" i="3"/>
  <c r="G118" i="3" s="1"/>
  <c r="E450" i="3"/>
  <c r="G450" i="3" s="1"/>
  <c r="E318" i="3"/>
  <c r="G318" i="3" s="1"/>
  <c r="E327" i="3"/>
  <c r="G327" i="3" s="1"/>
  <c r="E153" i="3"/>
  <c r="G153" i="3" s="1"/>
  <c r="E207" i="3"/>
  <c r="G207" i="3" s="1"/>
  <c r="E451" i="3"/>
  <c r="G451" i="3" s="1"/>
  <c r="E165" i="3"/>
  <c r="G165" i="3" s="1"/>
  <c r="E260" i="3"/>
  <c r="G260" i="3" s="1"/>
  <c r="E334" i="3"/>
  <c r="G334" i="3" s="1"/>
  <c r="E470" i="3"/>
  <c r="G470" i="3" s="1"/>
  <c r="E280" i="3"/>
  <c r="G280" i="3" s="1"/>
  <c r="E174" i="3"/>
  <c r="G174" i="3" s="1"/>
  <c r="E159" i="3"/>
  <c r="G159" i="3" s="1"/>
  <c r="E297" i="3"/>
  <c r="G297" i="3" s="1"/>
  <c r="E163" i="3"/>
  <c r="G163" i="3" s="1"/>
  <c r="E289" i="3"/>
  <c r="G289" i="3" s="1"/>
  <c r="E368" i="3"/>
  <c r="G368" i="3" s="1"/>
  <c r="E388" i="3"/>
  <c r="G388" i="3" s="1"/>
  <c r="E200" i="3"/>
  <c r="G200" i="3" s="1"/>
  <c r="E268" i="3"/>
  <c r="G268" i="3" s="1"/>
  <c r="E476" i="3"/>
  <c r="G476" i="3" s="1"/>
  <c r="E449" i="3"/>
  <c r="G449" i="3" s="1"/>
  <c r="E227" i="3"/>
  <c r="G227" i="3" s="1"/>
  <c r="E342" i="3"/>
  <c r="G342" i="3" s="1"/>
  <c r="E338" i="3"/>
  <c r="G338" i="3" s="1"/>
  <c r="E455" i="3"/>
  <c r="G455" i="3" s="1"/>
  <c r="E428" i="3"/>
  <c r="G428" i="3" s="1"/>
  <c r="E154" i="3"/>
  <c r="G154" i="3" s="1"/>
  <c r="E272" i="3"/>
  <c r="G272" i="3" s="1"/>
  <c r="E303" i="3"/>
  <c r="G303" i="3" s="1"/>
  <c r="E394" i="3"/>
  <c r="G394" i="3" s="1"/>
  <c r="E492" i="3"/>
  <c r="G492" i="3" s="1"/>
  <c r="E376" i="3"/>
  <c r="G376" i="3" s="1"/>
  <c r="E305" i="3"/>
  <c r="G305" i="3" s="1"/>
  <c r="E328" i="3"/>
  <c r="G328" i="3" s="1"/>
  <c r="E255" i="3"/>
  <c r="G255" i="3" s="1"/>
  <c r="E182" i="3"/>
  <c r="G182" i="3" s="1"/>
  <c r="E425" i="3"/>
  <c r="G425" i="3" s="1"/>
  <c r="E418" i="3"/>
  <c r="G418" i="3" s="1"/>
  <c r="E367" i="3"/>
  <c r="G367" i="3" s="1"/>
  <c r="E224" i="3"/>
  <c r="G224" i="3" s="1"/>
  <c r="E191" i="3"/>
  <c r="G191" i="3" s="1"/>
  <c r="E453" i="3"/>
  <c r="G453" i="3" s="1"/>
  <c r="E456" i="3"/>
  <c r="G456" i="3" s="1"/>
  <c r="E494" i="3"/>
  <c r="G494" i="3" s="1"/>
  <c r="E340" i="3"/>
  <c r="G340" i="3" s="1"/>
  <c r="E252" i="3"/>
  <c r="G252" i="3" s="1"/>
  <c r="G487" i="3"/>
  <c r="G463" i="3"/>
  <c r="E98" i="3"/>
  <c r="G98" i="3" s="1"/>
  <c r="E7" i="3"/>
  <c r="G7" i="3" s="1"/>
  <c r="E69" i="3"/>
  <c r="G69" i="3" s="1"/>
  <c r="E84" i="3"/>
  <c r="G84" i="3" s="1"/>
  <c r="E55" i="3"/>
  <c r="G55" i="3" s="1"/>
  <c r="E3" i="3"/>
  <c r="G3" i="3" s="1"/>
  <c r="E61" i="3"/>
  <c r="G61" i="3" s="1"/>
  <c r="E23" i="3"/>
  <c r="G23" i="3" s="1"/>
  <c r="E43" i="3"/>
  <c r="G43" i="3" s="1"/>
  <c r="E72" i="3"/>
  <c r="G72" i="3" s="1"/>
  <c r="E24" i="3"/>
  <c r="G24" i="3" s="1"/>
  <c r="E17" i="3"/>
  <c r="G17" i="3" s="1"/>
  <c r="E28" i="3"/>
  <c r="G28" i="3" s="1"/>
  <c r="E90" i="3"/>
  <c r="G90" i="3" s="1"/>
  <c r="E59" i="3"/>
  <c r="G59" i="3" s="1"/>
  <c r="E74" i="3"/>
  <c r="G74" i="3" s="1"/>
  <c r="E52" i="3"/>
  <c r="G52" i="3" s="1"/>
  <c r="E88" i="3"/>
  <c r="G88" i="3" s="1"/>
  <c r="E10" i="3"/>
  <c r="G10" i="3" s="1"/>
  <c r="E18" i="3"/>
  <c r="G18" i="3" s="1"/>
  <c r="E80" i="3"/>
  <c r="G80" i="3" s="1"/>
  <c r="E41" i="3"/>
  <c r="G41" i="3" s="1"/>
  <c r="E99" i="3"/>
  <c r="G99" i="3" s="1"/>
  <c r="E21" i="3"/>
  <c r="G21" i="3" s="1"/>
  <c r="E44" i="3"/>
  <c r="G44" i="3" s="1"/>
  <c r="E11" i="3"/>
  <c r="G11" i="3" s="1"/>
  <c r="E46" i="3"/>
  <c r="G46" i="3" s="1"/>
  <c r="E29" i="3"/>
  <c r="G29" i="3" s="1"/>
  <c r="E92" i="3"/>
  <c r="G92" i="3" s="1"/>
  <c r="E30" i="3"/>
  <c r="G30" i="3" s="1"/>
  <c r="E36" i="3"/>
  <c r="G36" i="3" s="1"/>
  <c r="E45" i="3"/>
  <c r="G45" i="3" s="1"/>
  <c r="E12" i="3"/>
  <c r="G12" i="3" s="1"/>
  <c r="E75" i="3"/>
  <c r="G75" i="3" s="1"/>
  <c r="E54" i="3"/>
  <c r="G54" i="3" s="1"/>
  <c r="E20" i="3"/>
  <c r="G20" i="3" s="1"/>
  <c r="E85" i="3"/>
  <c r="G85" i="3" s="1"/>
  <c r="E68" i="3"/>
  <c r="G68" i="3" s="1"/>
  <c r="E14" i="3"/>
  <c r="G14" i="3" s="1"/>
  <c r="E64" i="3"/>
  <c r="G64" i="3" s="1"/>
  <c r="E70" i="3"/>
  <c r="G70" i="3" s="1"/>
  <c r="E19" i="3"/>
  <c r="G19" i="3" s="1"/>
  <c r="E2" i="3"/>
  <c r="G2" i="3" s="1"/>
  <c r="E34" i="3"/>
  <c r="G34" i="3" s="1"/>
  <c r="E4" i="3"/>
  <c r="G4" i="3" s="1"/>
  <c r="E48" i="3"/>
  <c r="G48" i="3" s="1"/>
  <c r="E81" i="3"/>
  <c r="G81" i="3" s="1"/>
  <c r="E26" i="3"/>
  <c r="G26" i="3" s="1"/>
  <c r="E91" i="3"/>
  <c r="G91" i="3" s="1"/>
  <c r="E58" i="3"/>
  <c r="G58" i="3" s="1"/>
  <c r="E86" i="3"/>
  <c r="G86" i="3" s="1"/>
  <c r="E53" i="3"/>
  <c r="G53" i="3" s="1"/>
  <c r="E60" i="3"/>
  <c r="G60" i="3" s="1"/>
  <c r="E57" i="3"/>
  <c r="G57" i="3" s="1"/>
  <c r="E63" i="3"/>
  <c r="G63" i="3" s="1"/>
  <c r="E82" i="3"/>
  <c r="G82" i="3" s="1"/>
  <c r="E83" i="3"/>
  <c r="G83" i="3" s="1"/>
  <c r="E78" i="3"/>
  <c r="G78" i="3" s="1"/>
  <c r="E16" i="3"/>
  <c r="G16" i="3" s="1"/>
  <c r="E93" i="3"/>
  <c r="G93" i="3" s="1"/>
  <c r="E66" i="3"/>
  <c r="G66" i="3" s="1"/>
  <c r="E100" i="3"/>
  <c r="G100" i="3" s="1"/>
  <c r="E47" i="3"/>
  <c r="G47" i="3" s="1"/>
  <c r="E8" i="3"/>
  <c r="G8" i="3" s="1"/>
  <c r="E22" i="3"/>
  <c r="G22" i="3" s="1"/>
  <c r="E31" i="3"/>
  <c r="G31" i="3" s="1"/>
  <c r="E39" i="3"/>
  <c r="G39" i="3" s="1"/>
  <c r="E13" i="3"/>
  <c r="G13" i="3" s="1"/>
  <c r="E94" i="3"/>
  <c r="G94" i="3" s="1"/>
  <c r="E37" i="3"/>
  <c r="G37" i="3" s="1"/>
  <c r="E95" i="3"/>
  <c r="G95" i="3" s="1"/>
  <c r="E77" i="3"/>
  <c r="G77" i="3" s="1"/>
  <c r="E15" i="3"/>
  <c r="G15" i="3" s="1"/>
  <c r="E76" i="3"/>
  <c r="G76" i="3" s="1"/>
  <c r="E51" i="3"/>
  <c r="G51" i="3" s="1"/>
  <c r="E40" i="3"/>
  <c r="G40" i="3" s="1"/>
  <c r="E62" i="3"/>
  <c r="G62" i="3" s="1"/>
  <c r="E67" i="3"/>
  <c r="G67" i="3" s="1"/>
  <c r="E5" i="3"/>
  <c r="G5" i="3" s="1"/>
  <c r="E50" i="3"/>
  <c r="G50" i="3" s="1"/>
  <c r="E6" i="3"/>
  <c r="G6" i="3" s="1"/>
  <c r="E73" i="3"/>
  <c r="G73" i="3" s="1"/>
  <c r="E38" i="3"/>
  <c r="G38" i="3" s="1"/>
  <c r="E33" i="3"/>
  <c r="G33" i="3" s="1"/>
  <c r="E27" i="3"/>
  <c r="G27" i="3" s="1"/>
  <c r="E42" i="3"/>
  <c r="G42" i="3" s="1"/>
  <c r="E89" i="3"/>
  <c r="G89" i="3" s="1"/>
  <c r="E79" i="3"/>
  <c r="G79" i="3" s="1"/>
  <c r="E97" i="3"/>
  <c r="G97" i="3" s="1"/>
  <c r="E65" i="3"/>
  <c r="G65" i="3" s="1"/>
  <c r="E56" i="3"/>
  <c r="G56" i="3" s="1"/>
  <c r="E87" i="3"/>
  <c r="G87" i="3" s="1"/>
  <c r="E96" i="3"/>
  <c r="G96" i="3" s="1"/>
  <c r="E71" i="3"/>
  <c r="G71" i="3" s="1"/>
  <c r="E32" i="3"/>
  <c r="G32" i="3" s="1"/>
  <c r="E101" i="3"/>
  <c r="G101" i="3" s="1"/>
  <c r="E25" i="3"/>
  <c r="G25" i="3" s="1"/>
  <c r="E49" i="3"/>
  <c r="G49" i="3" s="1"/>
  <c r="E35" i="3"/>
  <c r="G35" i="3" s="1"/>
  <c r="E34" i="5"/>
  <c r="E35" i="5" s="1"/>
  <c r="F9" i="3" l="1"/>
  <c r="F264" i="3"/>
  <c r="F404" i="3"/>
  <c r="F454" i="3"/>
  <c r="F205" i="3"/>
  <c r="F402" i="3"/>
  <c r="F243" i="3"/>
  <c r="F384" i="3"/>
  <c r="F436" i="3"/>
  <c r="F376" i="3"/>
  <c r="F493" i="3"/>
  <c r="F420" i="3"/>
  <c r="F334" i="3"/>
  <c r="F252" i="3"/>
  <c r="F112" i="3"/>
  <c r="F151" i="3"/>
  <c r="F108" i="3"/>
  <c r="F495" i="3"/>
  <c r="F340" i="3"/>
  <c r="F488" i="3"/>
  <c r="F209" i="3"/>
  <c r="F353" i="3"/>
  <c r="F174" i="3"/>
  <c r="F299" i="3"/>
  <c r="F347" i="3"/>
  <c r="F363" i="3"/>
  <c r="F176" i="3"/>
  <c r="F324" i="3"/>
  <c r="F314" i="3"/>
  <c r="F274" i="3"/>
  <c r="F368" i="3"/>
  <c r="F240" i="3"/>
  <c r="F120" i="3"/>
  <c r="F419" i="3"/>
  <c r="F335" i="3"/>
  <c r="F356" i="3"/>
  <c r="F146" i="3"/>
  <c r="F245" i="3"/>
  <c r="F238" i="3"/>
  <c r="F312" i="3"/>
  <c r="F213" i="3"/>
  <c r="F445" i="3"/>
  <c r="F228" i="3"/>
  <c r="F421" i="3"/>
  <c r="F385" i="3"/>
  <c r="F485" i="3"/>
  <c r="F461" i="3"/>
  <c r="F409" i="3"/>
  <c r="F382" i="3"/>
  <c r="F268" i="3"/>
  <c r="F289" i="3"/>
  <c r="F422" i="3"/>
  <c r="F283" i="3"/>
  <c r="F329" i="3"/>
  <c r="F459" i="3"/>
  <c r="F194" i="3"/>
  <c r="F400" i="3"/>
  <c r="F440" i="3"/>
  <c r="F428" i="3"/>
  <c r="F271" i="3"/>
  <c r="F107" i="3"/>
  <c r="F430" i="3"/>
  <c r="F172" i="3"/>
  <c r="F136" i="3"/>
  <c r="F156" i="3"/>
  <c r="F250" i="3"/>
  <c r="F239" i="3"/>
  <c r="F273" i="3"/>
  <c r="F286" i="3"/>
  <c r="F351" i="3"/>
  <c r="F169" i="3"/>
  <c r="F287" i="3"/>
  <c r="F134" i="3"/>
  <c r="F339" i="3"/>
  <c r="F294" i="3"/>
  <c r="F369" i="3"/>
  <c r="F231" i="3"/>
  <c r="F358" i="3"/>
  <c r="F395" i="3"/>
  <c r="F166" i="3"/>
  <c r="F232" i="3"/>
  <c r="F150" i="3"/>
  <c r="F225" i="3"/>
  <c r="F336" i="3"/>
  <c r="F249" i="3"/>
  <c r="F303" i="3"/>
  <c r="F126" i="3"/>
  <c r="F221" i="3"/>
  <c r="F218" i="3"/>
  <c r="F130" i="3"/>
  <c r="F357" i="3"/>
  <c r="F375" i="3"/>
  <c r="F220" i="3"/>
  <c r="F425" i="3"/>
  <c r="F470" i="3"/>
  <c r="F341" i="3"/>
  <c r="F452" i="3"/>
  <c r="F345" i="3"/>
  <c r="F386" i="3"/>
  <c r="F426" i="3"/>
  <c r="F246" i="3"/>
  <c r="F293" i="3"/>
  <c r="F248" i="3"/>
  <c r="F147" i="3"/>
  <c r="F142" i="3"/>
  <c r="F327" i="3"/>
  <c r="F320" i="3"/>
  <c r="F170" i="3"/>
  <c r="F208" i="3"/>
  <c r="F281" i="3"/>
  <c r="F233" i="3"/>
  <c r="F355" i="3"/>
  <c r="F105" i="3"/>
  <c r="F272" i="3"/>
  <c r="F160" i="3"/>
  <c r="F291" i="3"/>
  <c r="F236" i="3"/>
  <c r="F229" i="3"/>
  <c r="F307" i="3"/>
  <c r="F128" i="3"/>
  <c r="F380" i="3"/>
  <c r="F479" i="3"/>
  <c r="F296" i="3"/>
  <c r="F109" i="3"/>
  <c r="F200" i="3"/>
  <c r="F191" i="3"/>
  <c r="F378" i="3"/>
  <c r="F315" i="3"/>
  <c r="F365" i="3"/>
  <c r="F217" i="3"/>
  <c r="F469" i="3"/>
  <c r="F393" i="3"/>
  <c r="F401" i="3"/>
  <c r="F473" i="3"/>
  <c r="F449" i="3"/>
  <c r="F498" i="3"/>
  <c r="F429" i="3"/>
  <c r="F317" i="3"/>
  <c r="F152" i="3"/>
  <c r="F450" i="3"/>
  <c r="F313" i="3"/>
  <c r="F219" i="3"/>
  <c r="F163" i="3"/>
  <c r="F490" i="3"/>
  <c r="F255" i="3"/>
  <c r="F177" i="3"/>
  <c r="F115" i="3"/>
  <c r="F332" i="3"/>
  <c r="F413" i="3"/>
  <c r="F203" i="3"/>
  <c r="F337" i="3"/>
  <c r="F499" i="3"/>
  <c r="F392" i="3"/>
  <c r="F144" i="3"/>
  <c r="F305" i="3"/>
  <c r="F259" i="3"/>
  <c r="F189" i="3"/>
  <c r="F471" i="3"/>
  <c r="F167" i="3"/>
  <c r="F280" i="3"/>
  <c r="F214" i="3"/>
  <c r="F398" i="3"/>
  <c r="F168" i="3"/>
  <c r="F124" i="3"/>
  <c r="F269" i="3"/>
  <c r="F474" i="3"/>
  <c r="F148" i="3"/>
  <c r="F333" i="3"/>
  <c r="F111" i="3"/>
  <c r="F131" i="3"/>
  <c r="F175" i="3"/>
  <c r="F399" i="3"/>
  <c r="F439" i="3"/>
  <c r="F302" i="3"/>
  <c r="F383" i="3"/>
  <c r="F258" i="3"/>
  <c r="F427" i="3"/>
  <c r="F497" i="3"/>
  <c r="F129" i="3"/>
  <c r="F204" i="3"/>
  <c r="F216" i="3"/>
  <c r="F467" i="3"/>
  <c r="F260" i="3"/>
  <c r="F224" i="3"/>
  <c r="F423" i="3"/>
  <c r="F180" i="3"/>
  <c r="F431" i="3"/>
  <c r="F316" i="3"/>
  <c r="F263" i="3"/>
  <c r="F106" i="3"/>
  <c r="F114" i="3"/>
  <c r="F182" i="3"/>
  <c r="F311" i="3"/>
  <c r="F247" i="3"/>
  <c r="F360" i="3"/>
  <c r="F171" i="3"/>
  <c r="F181" i="3"/>
  <c r="F477" i="3"/>
  <c r="F389" i="3"/>
  <c r="F185" i="3"/>
  <c r="F187" i="3"/>
  <c r="F489" i="3"/>
  <c r="F456" i="3"/>
  <c r="F190" i="3"/>
  <c r="F416" i="3"/>
  <c r="F458" i="3"/>
  <c r="F198" i="3"/>
  <c r="F322" i="3"/>
  <c r="F235" i="3"/>
  <c r="F139" i="3"/>
  <c r="F121" i="3"/>
  <c r="F133" i="3"/>
  <c r="F484" i="3"/>
  <c r="F352" i="3"/>
  <c r="F475" i="3"/>
  <c r="F123" i="3"/>
  <c r="F480" i="3"/>
  <c r="F292" i="3"/>
  <c r="F230" i="3"/>
  <c r="F222" i="3"/>
  <c r="F372" i="3"/>
  <c r="F178" i="3"/>
  <c r="F304" i="3"/>
  <c r="F226" i="3"/>
  <c r="F308" i="3"/>
  <c r="F433" i="3"/>
  <c r="F457" i="3"/>
  <c r="F211" i="3"/>
  <c r="F460" i="3"/>
  <c r="F397" i="3"/>
  <c r="F325" i="3"/>
  <c r="F330" i="3"/>
  <c r="F408" i="3"/>
  <c r="F438" i="3"/>
  <c r="F321" i="3"/>
  <c r="F132" i="3"/>
  <c r="F206" i="3"/>
  <c r="F466" i="3"/>
  <c r="F424" i="3"/>
  <c r="F195" i="3"/>
  <c r="F285" i="3"/>
  <c r="F411" i="3"/>
  <c r="F257" i="3"/>
  <c r="F448" i="3"/>
  <c r="F242" i="3"/>
  <c r="F453" i="3"/>
  <c r="F306" i="3"/>
  <c r="F290" i="3"/>
  <c r="F319" i="3"/>
  <c r="F483" i="3"/>
  <c r="F343" i="3"/>
  <c r="F162" i="3"/>
  <c r="F441" i="3"/>
  <c r="F207" i="3"/>
  <c r="F437" i="3"/>
  <c r="F297" i="3"/>
  <c r="F161" i="3"/>
  <c r="F492" i="3"/>
  <c r="F173" i="3"/>
  <c r="F414" i="3"/>
  <c r="F212" i="3"/>
  <c r="F116" i="3"/>
  <c r="F284" i="3"/>
  <c r="F202" i="3"/>
  <c r="F309" i="3"/>
  <c r="F253" i="3"/>
  <c r="F432" i="3"/>
  <c r="F487" i="3"/>
  <c r="F394" i="3"/>
  <c r="F326" i="3"/>
  <c r="F103" i="3"/>
  <c r="F462" i="3"/>
  <c r="F338" i="3"/>
  <c r="F104" i="3"/>
  <c r="F223" i="3"/>
  <c r="F267" i="3"/>
  <c r="F500" i="3"/>
  <c r="F127" i="3"/>
  <c r="F298" i="3"/>
  <c r="F501" i="3"/>
  <c r="F186" i="3"/>
  <c r="F350" i="3"/>
  <c r="F331" i="3"/>
  <c r="F141" i="3"/>
  <c r="F323" i="3"/>
  <c r="F476" i="3"/>
  <c r="F158" i="3"/>
  <c r="F435" i="3"/>
  <c r="F362" i="3"/>
  <c r="F463" i="3"/>
  <c r="F279" i="3"/>
  <c r="F491" i="3"/>
  <c r="F254" i="3"/>
  <c r="F183" i="3"/>
  <c r="F364" i="3"/>
  <c r="F300" i="3"/>
  <c r="F149" i="3"/>
  <c r="F193" i="3"/>
  <c r="F159" i="3"/>
  <c r="F295" i="3"/>
  <c r="F155" i="3"/>
  <c r="F481" i="3"/>
  <c r="F494" i="3"/>
  <c r="F417" i="3"/>
  <c r="F275" i="3"/>
  <c r="F418" i="3"/>
  <c r="F442" i="3"/>
  <c r="F478" i="3"/>
  <c r="F396" i="3"/>
  <c r="F455" i="3"/>
  <c r="F301" i="3"/>
  <c r="F197" i="3"/>
  <c r="F406" i="3"/>
  <c r="F140" i="3"/>
  <c r="F412" i="3"/>
  <c r="F359" i="3"/>
  <c r="F278" i="3"/>
  <c r="F446" i="3"/>
  <c r="F164" i="3"/>
  <c r="F262" i="3"/>
  <c r="F486" i="3"/>
  <c r="F135" i="3"/>
  <c r="F282" i="3"/>
  <c r="F192" i="3"/>
  <c r="F377" i="3"/>
  <c r="F496" i="3"/>
  <c r="F143" i="3"/>
  <c r="F403" i="3"/>
  <c r="F367" i="3"/>
  <c r="F251" i="3"/>
  <c r="F443" i="3"/>
  <c r="F210" i="3"/>
  <c r="F179" i="3"/>
  <c r="F415" i="3"/>
  <c r="F472" i="3"/>
  <c r="F188" i="3"/>
  <c r="F344" i="3"/>
  <c r="F354" i="3"/>
  <c r="F137" i="3"/>
  <c r="F374" i="3"/>
  <c r="F468" i="3"/>
  <c r="F138" i="3"/>
  <c r="F165" i="3"/>
  <c r="F361" i="3"/>
  <c r="F277" i="3"/>
  <c r="F102" i="3"/>
  <c r="F117" i="3"/>
  <c r="F122" i="3"/>
  <c r="F261" i="3"/>
  <c r="F125" i="3"/>
  <c r="F348" i="3"/>
  <c r="F381" i="3"/>
  <c r="F157" i="3"/>
  <c r="F405" i="3"/>
  <c r="F371" i="3"/>
  <c r="F482" i="3"/>
  <c r="F390" i="3"/>
  <c r="F349" i="3"/>
  <c r="F379" i="3"/>
  <c r="F451" i="3"/>
  <c r="F342" i="3"/>
  <c r="F388" i="3"/>
  <c r="F199" i="3"/>
  <c r="F119" i="3"/>
  <c r="F434" i="3"/>
  <c r="F410" i="3"/>
  <c r="F346" i="3"/>
  <c r="F196" i="3"/>
  <c r="F184" i="3"/>
  <c r="F244" i="3"/>
  <c r="F215" i="3"/>
  <c r="F318" i="3"/>
  <c r="F328" i="3"/>
  <c r="F387" i="3"/>
  <c r="F276" i="3"/>
  <c r="F464" i="3"/>
  <c r="F113" i="3"/>
  <c r="F201" i="3"/>
  <c r="F366" i="3"/>
  <c r="F241" i="3"/>
  <c r="F391" i="3"/>
  <c r="F266" i="3"/>
  <c r="F310" i="3"/>
  <c r="F407" i="3"/>
  <c r="F153" i="3"/>
  <c r="F227" i="3"/>
  <c r="F237" i="3"/>
  <c r="F265" i="3"/>
  <c r="F145" i="3"/>
  <c r="F447" i="3"/>
  <c r="F444" i="3"/>
  <c r="F373" i="3"/>
  <c r="F154" i="3"/>
  <c r="F256" i="3"/>
  <c r="F270" i="3"/>
  <c r="F370" i="3"/>
  <c r="F110" i="3"/>
  <c r="F118" i="3"/>
  <c r="F234" i="3"/>
  <c r="F288" i="3"/>
  <c r="F465" i="3"/>
  <c r="F64" i="3"/>
  <c r="F56" i="3"/>
  <c r="F6" i="3"/>
  <c r="F71" i="3"/>
  <c r="F36" i="3"/>
  <c r="F4" i="3"/>
  <c r="F57" i="3"/>
  <c r="F32" i="3"/>
  <c r="F52" i="3"/>
  <c r="F28" i="3"/>
  <c r="F73" i="3"/>
  <c r="F88" i="3"/>
  <c r="F65" i="3"/>
  <c r="F50" i="3"/>
  <c r="F74" i="3"/>
  <c r="F10" i="3"/>
  <c r="F11" i="3"/>
  <c r="F44" i="3"/>
  <c r="F68" i="3"/>
  <c r="F45" i="3"/>
  <c r="F76" i="3"/>
  <c r="F19" i="3"/>
  <c r="F27" i="3"/>
  <c r="F21" i="3"/>
  <c r="F47" i="3"/>
  <c r="F42" i="3"/>
  <c r="F17" i="3"/>
  <c r="F92" i="3"/>
  <c r="F43" i="3"/>
  <c r="F35" i="3"/>
  <c r="F66" i="3"/>
  <c r="F85" i="3"/>
  <c r="F67" i="3"/>
  <c r="F23" i="3"/>
  <c r="F99" i="3"/>
  <c r="F59" i="3"/>
  <c r="F31" i="3"/>
  <c r="F54" i="3"/>
  <c r="F55" i="3"/>
  <c r="F100" i="3"/>
  <c r="F18" i="3"/>
  <c r="F33" i="3"/>
  <c r="F29" i="3"/>
  <c r="F101" i="3"/>
  <c r="F46" i="3"/>
  <c r="F49" i="3"/>
  <c r="F89" i="3"/>
  <c r="F77" i="3"/>
  <c r="F81" i="3"/>
  <c r="F69" i="3"/>
  <c r="F82" i="3"/>
  <c r="F5" i="3"/>
  <c r="F84" i="3"/>
  <c r="F78" i="3"/>
  <c r="F98" i="3"/>
  <c r="F14" i="3"/>
  <c r="F22" i="3"/>
  <c r="F51" i="3"/>
  <c r="F72" i="3"/>
  <c r="F80" i="3"/>
  <c r="F25" i="3"/>
  <c r="F53" i="3"/>
  <c r="F94" i="3"/>
  <c r="F40" i="3"/>
  <c r="F62" i="3"/>
  <c r="F63" i="3"/>
  <c r="F90" i="3"/>
  <c r="F16" i="3"/>
  <c r="F15" i="3"/>
  <c r="F75" i="3"/>
  <c r="F3" i="3"/>
  <c r="F48" i="3"/>
  <c r="F24" i="3"/>
  <c r="F20" i="3"/>
  <c r="F39" i="3"/>
  <c r="F86" i="3"/>
  <c r="F13" i="3"/>
  <c r="F97" i="3"/>
  <c r="F41" i="3"/>
  <c r="F12" i="3"/>
  <c r="F34" i="3"/>
  <c r="F37" i="3"/>
  <c r="F8" i="3"/>
  <c r="F2" i="3"/>
  <c r="F83" i="3"/>
  <c r="F96" i="3"/>
  <c r="F91" i="3"/>
  <c r="F70" i="3"/>
  <c r="F87" i="3"/>
  <c r="F30" i="3"/>
  <c r="F26" i="3"/>
  <c r="F95" i="3"/>
  <c r="F7" i="3"/>
  <c r="F60" i="3"/>
  <c r="F58" i="3"/>
  <c r="F79" i="3"/>
  <c r="F93" i="3"/>
  <c r="F38" i="3"/>
  <c r="F61" i="3"/>
</calcChain>
</file>

<file path=xl/sharedStrings.xml><?xml version="1.0" encoding="utf-8"?>
<sst xmlns="http://schemas.openxmlformats.org/spreadsheetml/2006/main" count="166" uniqueCount="106">
  <si>
    <t>Crystal parameters</t>
  </si>
  <si>
    <t>a</t>
  </si>
  <si>
    <t>b</t>
  </si>
  <si>
    <t>c</t>
  </si>
  <si>
    <t>m</t>
  </si>
  <si>
    <t>Cell axes length</t>
  </si>
  <si>
    <t>alpha</t>
  </si>
  <si>
    <t>beta</t>
  </si>
  <si>
    <t>gamma</t>
  </si>
  <si>
    <t>deg</t>
  </si>
  <si>
    <t>rad</t>
  </si>
  <si>
    <t>Angles</t>
  </si>
  <si>
    <t>J</t>
  </si>
  <si>
    <t>um</t>
  </si>
  <si>
    <t>s</t>
  </si>
  <si>
    <t>Natural constants</t>
  </si>
  <si>
    <t>h</t>
  </si>
  <si>
    <t>m^2 kg /s</t>
  </si>
  <si>
    <t>m/s</t>
  </si>
  <si>
    <t>nm</t>
  </si>
  <si>
    <t>N_A</t>
  </si>
  <si>
    <t>1/mol</t>
  </si>
  <si>
    <t>Planck's constant</t>
  </si>
  <si>
    <t>speed of light</t>
  </si>
  <si>
    <t>Avogadro's constant</t>
  </si>
  <si>
    <t>mol/l</t>
  </si>
  <si>
    <t>l</t>
  </si>
  <si>
    <t>1/l</t>
  </si>
  <si>
    <t>l / (mol cm)</t>
  </si>
  <si>
    <t>l /(mol m)</t>
  </si>
  <si>
    <t>Crystal parameters, optical properties of sample</t>
  </si>
  <si>
    <t>Extinction coefficient of chromophore</t>
  </si>
  <si>
    <t>crystal-parameters</t>
  </si>
  <si>
    <t>Chromophore concentration</t>
  </si>
  <si>
    <t>Sample thickness</t>
  </si>
  <si>
    <t>µm</t>
  </si>
  <si>
    <t>m³</t>
  </si>
  <si>
    <t>1/m³</t>
  </si>
  <si>
    <t>Unit cell volume</t>
  </si>
  <si>
    <t>Laser parameters</t>
  </si>
  <si>
    <t>pulse energy</t>
  </si>
  <si>
    <t>µJ</t>
  </si>
  <si>
    <t>pulse duration</t>
  </si>
  <si>
    <t>fs</t>
  </si>
  <si>
    <t>laser offset</t>
  </si>
  <si>
    <t>wavelength</t>
  </si>
  <si>
    <t>beam diameter measured at FWHM or 1/e²?</t>
  </si>
  <si>
    <t>beam diameter</t>
  </si>
  <si>
    <t>1/e²</t>
  </si>
  <si>
    <t>%</t>
  </si>
  <si>
    <t>J/m²</t>
  </si>
  <si>
    <t>mJ/cm²</t>
  </si>
  <si>
    <t>W/m²</t>
  </si>
  <si>
    <t>GW/cm²</t>
  </si>
  <si>
    <t>laser fluence</t>
  </si>
  <si>
    <t>peak</t>
  </si>
  <si>
    <t>at IP</t>
  </si>
  <si>
    <t>laser power density</t>
  </si>
  <si>
    <t>photon energy</t>
  </si>
  <si>
    <t>photon density at IP</t>
  </si>
  <si>
    <t>photons/m²</t>
  </si>
  <si>
    <t>idx</t>
  </si>
  <si>
    <t>Nsteps</t>
  </si>
  <si>
    <t>stepsize</t>
  </si>
  <si>
    <t>1/m²</t>
  </si>
  <si>
    <t>fraction absorbed within stepsize</t>
  </si>
  <si>
    <t>1/um²</t>
  </si>
  <si>
    <t># molecules/area within layer of thickness step size</t>
  </si>
  <si>
    <t>photons/µm²</t>
  </si>
  <si>
    <t>reduction factor due to laser offset</t>
  </si>
  <si>
    <t>Output</t>
  </si>
  <si>
    <t># molecules/area within layer of thickness d</t>
  </si>
  <si>
    <t>1/µm²</t>
  </si>
  <si>
    <t>fraction of absorbed intensity within sample layer of thickness d</t>
  </si>
  <si>
    <t>Absorbed number of photons/chromophore at given sample and pump laser conditions</t>
  </si>
  <si>
    <t>Select from drop down menu</t>
  </si>
  <si>
    <t>Å</t>
  </si>
  <si>
    <t>unit:</t>
  </si>
  <si>
    <t>fluence</t>
  </si>
  <si>
    <t>type</t>
  </si>
  <si>
    <t>beam diameter input</t>
  </si>
  <si>
    <t>avg distance d between molecules d =</t>
  </si>
  <si>
    <t>Chromophore particle density</t>
  </si>
  <si>
    <t>I at IP / peak</t>
  </si>
  <si>
    <t>crystal, protein and laser parameters to be filled in</t>
  </si>
  <si>
    <t>result</t>
  </si>
  <si>
    <t>FWHM</t>
  </si>
  <si>
    <t>1/e² beam radius w</t>
  </si>
  <si>
    <t>beam diameter 2w</t>
  </si>
  <si>
    <t>phot/µm²</t>
  </si>
  <si>
    <t>depth [um]</t>
  </si>
  <si>
    <t>depth
[m]</t>
  </si>
  <si>
    <t>remaining inten-
sity I/I0</t>
  </si>
  <si>
    <t># abs. phot/mol in avg dist</t>
  </si>
  <si>
    <t># abs. phot/mol in stepsize</t>
  </si>
  <si>
    <t>pump intensity at interaction point (IP) [% of peak value]</t>
  </si>
  <si>
    <t>Chromophore concentration in crystal</t>
  </si>
  <si>
    <t>Chromophore concentration (either given by crystal parameters or as entered)</t>
  </si>
  <si>
    <t>penetration depth (1/e)</t>
  </si>
  <si>
    <t>wish to see beam diameter</t>
  </si>
  <si>
    <t>1/e penetration depth of sample</t>
  </si>
  <si>
    <t>select crystal parameters
or molar concentration
as input:</t>
  </si>
  <si>
    <t>Number of absorbing molecules/unit cell</t>
  </si>
  <si>
    <t>Average number of absorbed photons/absorbing molecule</t>
  </si>
  <si>
    <t>photons / molecule</t>
  </si>
  <si>
    <t>Concentration of absorbing molecules: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</si>
</sst>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E+00"/>
    <numFmt numFmtId="165" formatCode="0.0"/>
    <numFmt numFmtId="166" formatCode="0.000E+00"/>
  </numFmts>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9">
    <xf numFmtId="0" fontId="0" fillId="0" borderId="0" xfId="0"/>
    <xf numFmtId="0" fontId="0" fillId="2" borderId="0" xfId="0" applyFill="1"/>
    <xf numFmtId="0" fontId="0" fillId="0" borderId="0" xfId="0" applyBorder="1"/>
    <xf numFmtId="0" fontId="0" fillId="3" borderId="0" xfId="0" applyFill="1" applyBorder="1"/>
    <xf numFmtId="0" fontId="0" fillId="4" borderId="6" xfId="0" applyFill="1" applyBorder="1"/>
    <xf numFmtId="0" fontId="0" fillId="0" borderId="0" xfId="0" applyFill="1" applyBorder="1"/>
    <xf numFmtId="0" fontId="1" fillId="0" borderId="0" xfId="0" applyFont="1" applyFill="1" applyBorder="1"/>
    <xf numFmtId="0" fontId="0" fillId="0" borderId="0" xfId="0" applyFill="1" applyBorder="1" applyAlignment="1">
      <alignment horizontal="center" wrapText="1"/>
    </xf>
    <xf numFmtId="0" fontId="0" fillId="0" borderId="0" xfId="0" applyFill="1" applyBorder="1" applyAlignment="1">
      <alignment wrapText="1"/>
    </xf>
    <xf numFmtId="164" fontId="0" fillId="0" borderId="0" xfId="0" applyNumberFormat="1" applyFill="1" applyBorder="1"/>
    <xf numFmtId="11" fontId="0" fillId="0" borderId="0" xfId="0" applyNumberFormat="1" applyFill="1" applyBorder="1"/>
    <xf numFmtId="0" fontId="0" fillId="0" borderId="0" xfId="0" applyFill="1" applyBorder="1" applyAlignment="1">
      <alignment horizontal="center"/>
    </xf>
    <xf numFmtId="0" fontId="1" fillId="0" borderId="0" xfId="0" applyFont="1" applyBorder="1"/>
    <xf numFmtId="0" fontId="0" fillId="0" borderId="0" xfId="0"/>
    <xf numFmtId="11" fontId="0" fillId="0" borderId="0" xfId="0" applyNumberFormat="1"/>
    <xf numFmtId="0" fontId="5" fillId="0" borderId="0" xfId="0" applyFont="1"/>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4" xfId="0" applyFont="1" applyBorder="1"/>
    <xf numFmtId="0" fontId="0" fillId="0" borderId="5" xfId="0" applyFill="1" applyBorder="1"/>
    <xf numFmtId="0" fontId="1" fillId="0" borderId="6" xfId="0" applyFont="1" applyBorder="1"/>
    <xf numFmtId="0" fontId="0" fillId="0" borderId="7" xfId="0" applyBorder="1"/>
    <xf numFmtId="0" fontId="0" fillId="0" borderId="7" xfId="0" applyFill="1" applyBorder="1"/>
    <xf numFmtId="11" fontId="0" fillId="0" borderId="8" xfId="0" applyNumberFormat="1" applyFill="1" applyBorder="1"/>
    <xf numFmtId="0" fontId="0" fillId="0" borderId="0" xfId="0" applyAlignment="1"/>
    <xf numFmtId="0" fontId="0" fillId="3" borderId="4" xfId="0" applyFill="1" applyBorder="1"/>
    <xf numFmtId="0" fontId="1" fillId="0" borderId="4" xfId="0" applyFont="1" applyFill="1" applyBorder="1"/>
    <xf numFmtId="0" fontId="0" fillId="0" borderId="4" xfId="0" applyFill="1" applyBorder="1"/>
    <xf numFmtId="0" fontId="0" fillId="2" borderId="1" xfId="0" applyFill="1" applyBorder="1"/>
    <xf numFmtId="0" fontId="0" fillId="0" borderId="2" xfId="0" applyFill="1" applyBorder="1"/>
    <xf numFmtId="0" fontId="0" fillId="0" borderId="3" xfId="0" applyFill="1" applyBorder="1"/>
    <xf numFmtId="0" fontId="0" fillId="0" borderId="6" xfId="0" applyBorder="1"/>
    <xf numFmtId="0" fontId="0" fillId="3" borderId="7" xfId="0" applyFill="1" applyBorder="1"/>
    <xf numFmtId="0" fontId="0" fillId="0" borderId="8" xfId="0" applyBorder="1"/>
    <xf numFmtId="1" fontId="0" fillId="0" borderId="0" xfId="0" applyNumberFormat="1" applyBorder="1"/>
    <xf numFmtId="0" fontId="0" fillId="2" borderId="0" xfId="0" applyFill="1" applyBorder="1"/>
    <xf numFmtId="0" fontId="0" fillId="2" borderId="5" xfId="0" applyFill="1" applyBorder="1"/>
    <xf numFmtId="166" fontId="0" fillId="0" borderId="0" xfId="0" applyNumberFormat="1" applyBorder="1"/>
    <xf numFmtId="11" fontId="0" fillId="0" borderId="0" xfId="0" applyNumberFormat="1" applyBorder="1"/>
    <xf numFmtId="0" fontId="0" fillId="2" borderId="7" xfId="0" applyFill="1" applyBorder="1"/>
    <xf numFmtId="0" fontId="0" fillId="0" borderId="0" xfId="0" applyBorder="1" applyAlignment="1"/>
    <xf numFmtId="0" fontId="0" fillId="0" borderId="5" xfId="0" applyBorder="1" applyAlignment="1"/>
    <xf numFmtId="0" fontId="1" fillId="0" borderId="5" xfId="0" applyFont="1" applyBorder="1"/>
    <xf numFmtId="2" fontId="0" fillId="0" borderId="0" xfId="0" applyNumberFormat="1" applyBorder="1"/>
    <xf numFmtId="0" fontId="3" fillId="0" borderId="0" xfId="0" applyFont="1" applyBorder="1"/>
    <xf numFmtId="11" fontId="0" fillId="0" borderId="5" xfId="0" applyNumberFormat="1" applyFill="1" applyBorder="1"/>
    <xf numFmtId="11" fontId="0" fillId="4" borderId="0" xfId="0" applyNumberFormat="1" applyFill="1" applyBorder="1"/>
    <xf numFmtId="0" fontId="1" fillId="0" borderId="4" xfId="0" applyFont="1" applyBorder="1" applyAlignment="1">
      <alignment vertical="center"/>
    </xf>
    <xf numFmtId="0" fontId="1" fillId="0" borderId="0" xfId="0" applyFont="1" applyBorder="1" applyAlignment="1">
      <alignment vertical="center"/>
    </xf>
    <xf numFmtId="165" fontId="0" fillId="0" borderId="0" xfId="0" applyNumberFormat="1" applyBorder="1"/>
    <xf numFmtId="2" fontId="0" fillId="3" borderId="0" xfId="0" applyNumberFormat="1" applyFill="1" applyBorder="1"/>
    <xf numFmtId="0" fontId="0" fillId="3" borderId="0" xfId="0" applyNumberFormat="1" applyFill="1" applyBorder="1"/>
    <xf numFmtId="0" fontId="1" fillId="0" borderId="0" xfId="0" applyFont="1" applyBorder="1" applyAlignment="1"/>
    <xf numFmtId="0" fontId="0" fillId="0" borderId="0" xfId="0" applyAlignment="1">
      <alignment wrapText="1"/>
    </xf>
    <xf numFmtId="0" fontId="0" fillId="0" borderId="0" xfId="0"/>
    <xf numFmtId="0" fontId="1" fillId="0" borderId="4" xfId="0" applyFont="1" applyBorder="1" applyAlignment="1">
      <alignment horizontal="center" wrapText="1"/>
    </xf>
    <xf numFmtId="0" fontId="1" fillId="0" borderId="4" xfId="0" applyFont="1" applyBorder="1" applyAlignment="1">
      <alignment horizontal="left"/>
    </xf>
    <xf numFmtId="0" fontId="0" fillId="4" borderId="0" xfId="0" applyFill="1" applyBorder="1"/>
    <xf numFmtId="0" fontId="0" fillId="4" borderId="4" xfId="0" applyFill="1" applyBorder="1"/>
    <xf numFmtId="0" fontId="0" fillId="0" borderId="0" xfId="0" applyFill="1" applyBorder="1" applyAlignment="1">
      <alignment horizontal="center"/>
    </xf>
    <xf numFmtId="0" fontId="0" fillId="0" borderId="0" xfId="0"/>
    <xf numFmtId="165" fontId="4" fillId="4" borderId="0" xfId="0" applyNumberFormat="1" applyFont="1" applyFill="1" applyBorder="1" applyAlignment="1">
      <alignment horizontal="center" vertical="center"/>
    </xf>
    <xf numFmtId="165" fontId="4" fillId="4" borderId="7" xfId="0" applyNumberFormat="1" applyFont="1" applyFill="1" applyBorder="1" applyAlignment="1">
      <alignment horizontal="center" vertical="center"/>
    </xf>
    <xf numFmtId="0" fontId="2" fillId="4" borderId="0"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0" fillId="0" borderId="0"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0" borderId="4" xfId="0" applyFont="1" applyBorder="1" applyAlignment="1">
      <alignment horizontal="center" wrapText="1"/>
    </xf>
    <xf numFmtId="0" fontId="1" fillId="0" borderId="0" xfId="0" applyFont="1" applyBorder="1" applyAlignment="1">
      <alignment horizontal="center" wrapText="1"/>
    </xf>
    <xf numFmtId="0" fontId="1" fillId="0" borderId="0" xfId="0" applyFont="1" applyBorder="1" applyAlignment="1">
      <alignment horizontal="center" vertical="center" wrapText="1"/>
    </xf>
    <xf numFmtId="0" fontId="1" fillId="0" borderId="5" xfId="0" applyFont="1" applyBorder="1" applyAlignment="1">
      <alignment horizontal="center" vertical="center" wrapText="1"/>
    </xf>
    <xf numFmtId="0" fontId="0" fillId="2" borderId="0" xfId="0" applyFill="1" applyBorder="1" applyAlignment="1">
      <alignment horizontal="center"/>
    </xf>
    <xf numFmtId="0" fontId="0" fillId="2" borderId="5" xfId="0" applyFill="1" applyBorder="1" applyAlignment="1">
      <alignment horizontal="center"/>
    </xf>
    <xf numFmtId="0" fontId="0" fillId="0" borderId="0" xfId="0" applyBorder="1" applyAlignment="1">
      <alignment horizontal="center" wrapText="1"/>
    </xf>
    <xf numFmtId="0" fontId="0" fillId="0" borderId="5" xfId="0" applyBorder="1" applyAlignment="1">
      <alignment horizontal="center"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7" xfId="0" applyFont="1" applyBorder="1" applyAlignment="1">
      <alignment horizontal="center"/>
    </xf>
    <xf numFmtId="0" fontId="1" fillId="0" borderId="4" xfId="0" applyFont="1" applyBorder="1" applyAlignment="1">
      <alignment horizontal="center" vertical="center" wrapText="1"/>
    </xf>
    <xf numFmtId="0" fontId="1" fillId="0" borderId="6" xfId="0" applyFont="1" applyBorder="1" applyAlignment="1">
      <alignment horizontal="center" wrapText="1"/>
    </xf>
    <xf numFmtId="0" fontId="1" fillId="0" borderId="7" xfId="0" applyFont="1" applyBorder="1" applyAlignment="1">
      <alignment horizontal="center" wrapText="1"/>
    </xf>
  </cellXfs>
  <cellStyles count="1">
    <cellStyle name="Normal" xfId="0" builtinId="0"/>
  </cellStyles>
  <dxfs count="38">
    <dxf>
      <fill>
        <patternFill>
          <bgColor theme="0" tint="-0.14996795556505021"/>
        </patternFill>
      </fill>
    </dxf>
    <dxf>
      <fill>
        <patternFill>
          <bgColor theme="0" tint="-0.14996795556505021"/>
        </patternFill>
      </fill>
    </dxf>
    <dxf>
      <fill>
        <patternFill>
          <bgColor theme="0" tint="-0.14996795556505021"/>
        </patternFill>
      </fill>
    </dxf>
    <dxf>
      <numFmt numFmtId="165" formatCode="0.0"/>
    </dxf>
    <dxf>
      <numFmt numFmtId="15" formatCode="0.00E+00"/>
    </dxf>
    <dxf>
      <numFmt numFmtId="15" formatCode="0.00E+00"/>
    </dxf>
    <dxf>
      <numFmt numFmtId="165" formatCode="0.0"/>
    </dxf>
    <dxf>
      <numFmt numFmtId="15" formatCode="0.00E+00"/>
    </dxf>
    <dxf>
      <numFmt numFmtId="15" formatCode="0.00E+00"/>
    </dxf>
    <dxf>
      <numFmt numFmtId="167" formatCode="0.000"/>
    </dxf>
    <dxf>
      <numFmt numFmtId="15" formatCode="0.00E+00"/>
    </dxf>
    <dxf>
      <numFmt numFmtId="15" formatCode="0.00E+00"/>
    </dxf>
    <dxf>
      <numFmt numFmtId="164" formatCode="0.0E+00"/>
    </dxf>
    <dxf>
      <numFmt numFmtId="165" formatCode="0.0"/>
    </dxf>
    <dxf>
      <numFmt numFmtId="15" formatCode="0.00E+00"/>
    </dxf>
    <dxf>
      <numFmt numFmtId="164" formatCode="0.0E+00"/>
    </dxf>
    <dxf>
      <numFmt numFmtId="165" formatCode="0.0"/>
    </dxf>
    <dxf>
      <numFmt numFmtId="15" formatCode="0.00E+00"/>
    </dxf>
    <dxf>
      <numFmt numFmtId="164" formatCode="0.0E+00"/>
    </dxf>
    <dxf>
      <numFmt numFmtId="165" formatCode="0.0"/>
    </dxf>
    <dxf>
      <numFmt numFmtId="15" formatCode="0.00E+00"/>
    </dxf>
    <dxf>
      <numFmt numFmtId="164" formatCode="0.0E+00"/>
    </dxf>
    <dxf>
      <numFmt numFmtId="165" formatCode="0.0"/>
    </dxf>
    <dxf>
      <numFmt numFmtId="15" formatCode="0.00E+0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Absorbed #photons/molecule as a function of depth within sample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Absorbed #photons/chromophore as a function of depth within sample</c:v>
          </c:tx>
          <c:spPr>
            <a:ln w="19050" cap="rnd">
              <a:solidFill>
                <a:schemeClr val="accent1"/>
              </a:solidFill>
              <a:round/>
            </a:ln>
            <a:effectLst/>
          </c:spPr>
          <c:marker>
            <c:symbol val="none"/>
          </c:marker>
          <c:xVal>
            <c:numRef>
              <c:f>datapts!$C$2:$C$501</c:f>
              <c:numCache>
                <c:formatCode>General</c:formatCode>
                <c:ptCount val="500"/>
                <c:pt idx="0">
                  <c:v>0</c:v>
                </c:pt>
                <c:pt idx="1">
                  <c:v>9.9999999999999985E-3</c:v>
                </c:pt>
                <c:pt idx="2">
                  <c:v>1.9999999999999997E-2</c:v>
                </c:pt>
                <c:pt idx="3">
                  <c:v>0.03</c:v>
                </c:pt>
                <c:pt idx="4">
                  <c:v>3.9999999999999994E-2</c:v>
                </c:pt>
                <c:pt idx="5">
                  <c:v>4.9999999999999989E-2</c:v>
                </c:pt>
                <c:pt idx="6">
                  <c:v>0.06</c:v>
                </c:pt>
                <c:pt idx="7">
                  <c:v>6.9999999999999993E-2</c:v>
                </c:pt>
                <c:pt idx="8">
                  <c:v>7.9999999999999988E-2</c:v>
                </c:pt>
                <c:pt idx="9">
                  <c:v>8.9999999999999983E-2</c:v>
                </c:pt>
                <c:pt idx="10">
                  <c:v>9.9999999999999978E-2</c:v>
                </c:pt>
                <c:pt idx="11">
                  <c:v>0.10999999999999997</c:v>
                </c:pt>
                <c:pt idx="12">
                  <c:v>0.12</c:v>
                </c:pt>
                <c:pt idx="13">
                  <c:v>0.12999999999999998</c:v>
                </c:pt>
                <c:pt idx="14">
                  <c:v>0.13999999999999999</c:v>
                </c:pt>
                <c:pt idx="15">
                  <c:v>0.14999999999999997</c:v>
                </c:pt>
                <c:pt idx="16">
                  <c:v>0.15999999999999998</c:v>
                </c:pt>
                <c:pt idx="17">
                  <c:v>0.16999999999999998</c:v>
                </c:pt>
                <c:pt idx="18">
                  <c:v>0.17999999999999997</c:v>
                </c:pt>
                <c:pt idx="19">
                  <c:v>0.18999999999999997</c:v>
                </c:pt>
                <c:pt idx="20">
                  <c:v>0.19999999999999996</c:v>
                </c:pt>
                <c:pt idx="21">
                  <c:v>0.20999999999999996</c:v>
                </c:pt>
                <c:pt idx="22">
                  <c:v>0.21999999999999995</c:v>
                </c:pt>
                <c:pt idx="23">
                  <c:v>0.22999999999999998</c:v>
                </c:pt>
                <c:pt idx="24">
                  <c:v>0.24</c:v>
                </c:pt>
                <c:pt idx="25">
                  <c:v>0.25</c:v>
                </c:pt>
                <c:pt idx="26">
                  <c:v>0.25999999999999995</c:v>
                </c:pt>
                <c:pt idx="27">
                  <c:v>0.26999999999999996</c:v>
                </c:pt>
                <c:pt idx="28">
                  <c:v>0.27999999999999997</c:v>
                </c:pt>
                <c:pt idx="29">
                  <c:v>0.28999999999999998</c:v>
                </c:pt>
                <c:pt idx="30">
                  <c:v>0.29999999999999993</c:v>
                </c:pt>
                <c:pt idx="31">
                  <c:v>0.30999999999999994</c:v>
                </c:pt>
                <c:pt idx="32">
                  <c:v>0.31999999999999995</c:v>
                </c:pt>
                <c:pt idx="33">
                  <c:v>0.32999999999999996</c:v>
                </c:pt>
                <c:pt idx="34">
                  <c:v>0.33999999999999997</c:v>
                </c:pt>
                <c:pt idx="35">
                  <c:v>0.34999999999999992</c:v>
                </c:pt>
                <c:pt idx="36">
                  <c:v>0.35999999999999993</c:v>
                </c:pt>
                <c:pt idx="37">
                  <c:v>0.36999999999999994</c:v>
                </c:pt>
                <c:pt idx="38">
                  <c:v>0.37999999999999995</c:v>
                </c:pt>
                <c:pt idx="39">
                  <c:v>0.3899999999999999</c:v>
                </c:pt>
                <c:pt idx="40">
                  <c:v>0.39999999999999991</c:v>
                </c:pt>
                <c:pt idx="41">
                  <c:v>0.40999999999999992</c:v>
                </c:pt>
                <c:pt idx="42">
                  <c:v>0.41999999999999993</c:v>
                </c:pt>
                <c:pt idx="43">
                  <c:v>0.42999999999999994</c:v>
                </c:pt>
                <c:pt idx="44">
                  <c:v>0.43999999999999989</c:v>
                </c:pt>
                <c:pt idx="45">
                  <c:v>0.4499999999999999</c:v>
                </c:pt>
                <c:pt idx="46">
                  <c:v>0.45999999999999996</c:v>
                </c:pt>
                <c:pt idx="47">
                  <c:v>0.47</c:v>
                </c:pt>
                <c:pt idx="48">
                  <c:v>0.48</c:v>
                </c:pt>
                <c:pt idx="49">
                  <c:v>0.49</c:v>
                </c:pt>
                <c:pt idx="50">
                  <c:v>0.5</c:v>
                </c:pt>
                <c:pt idx="51">
                  <c:v>0.5099999999999999</c:v>
                </c:pt>
                <c:pt idx="52">
                  <c:v>0.51999999999999991</c:v>
                </c:pt>
                <c:pt idx="53">
                  <c:v>0.52999999999999992</c:v>
                </c:pt>
                <c:pt idx="54">
                  <c:v>0.53999999999999992</c:v>
                </c:pt>
                <c:pt idx="55">
                  <c:v>0.54999999999999993</c:v>
                </c:pt>
                <c:pt idx="56">
                  <c:v>0.55999999999999994</c:v>
                </c:pt>
                <c:pt idx="57">
                  <c:v>0.56999999999999995</c:v>
                </c:pt>
                <c:pt idx="58">
                  <c:v>0.57999999999999996</c:v>
                </c:pt>
                <c:pt idx="59">
                  <c:v>0.59</c:v>
                </c:pt>
                <c:pt idx="60">
                  <c:v>0.59999999999999987</c:v>
                </c:pt>
                <c:pt idx="61">
                  <c:v>0.60999999999999988</c:v>
                </c:pt>
                <c:pt idx="62">
                  <c:v>0.61999999999999988</c:v>
                </c:pt>
                <c:pt idx="63">
                  <c:v>0.62999999999999989</c:v>
                </c:pt>
                <c:pt idx="64">
                  <c:v>0.6399999999999999</c:v>
                </c:pt>
                <c:pt idx="65">
                  <c:v>0.64999999999999991</c:v>
                </c:pt>
                <c:pt idx="66">
                  <c:v>0.65999999999999992</c:v>
                </c:pt>
                <c:pt idx="67">
                  <c:v>0.66999999999999993</c:v>
                </c:pt>
                <c:pt idx="68">
                  <c:v>0.67999999999999994</c:v>
                </c:pt>
                <c:pt idx="69">
                  <c:v>0.68999999999999984</c:v>
                </c:pt>
                <c:pt idx="70">
                  <c:v>0.69999999999999984</c:v>
                </c:pt>
                <c:pt idx="71">
                  <c:v>0.70999999999999985</c:v>
                </c:pt>
                <c:pt idx="72">
                  <c:v>0.71999999999999986</c:v>
                </c:pt>
                <c:pt idx="73">
                  <c:v>0.72999999999999987</c:v>
                </c:pt>
                <c:pt idx="74">
                  <c:v>0.73999999999999988</c:v>
                </c:pt>
                <c:pt idx="75">
                  <c:v>0.74999999999999989</c:v>
                </c:pt>
                <c:pt idx="76">
                  <c:v>0.7599999999999999</c:v>
                </c:pt>
                <c:pt idx="77">
                  <c:v>0.76999999999999991</c:v>
                </c:pt>
                <c:pt idx="78">
                  <c:v>0.7799999999999998</c:v>
                </c:pt>
                <c:pt idx="79">
                  <c:v>0.78999999999999981</c:v>
                </c:pt>
                <c:pt idx="80">
                  <c:v>0.79999999999999982</c:v>
                </c:pt>
                <c:pt idx="81">
                  <c:v>0.80999999999999983</c:v>
                </c:pt>
                <c:pt idx="82">
                  <c:v>0.81999999999999984</c:v>
                </c:pt>
                <c:pt idx="83">
                  <c:v>0.82999999999999985</c:v>
                </c:pt>
                <c:pt idx="84">
                  <c:v>0.83999999999999986</c:v>
                </c:pt>
                <c:pt idx="85">
                  <c:v>0.84999999999999987</c:v>
                </c:pt>
                <c:pt idx="86">
                  <c:v>0.85999999999999988</c:v>
                </c:pt>
                <c:pt idx="87">
                  <c:v>0.86999999999999977</c:v>
                </c:pt>
                <c:pt idx="88">
                  <c:v>0.87999999999999978</c:v>
                </c:pt>
                <c:pt idx="89">
                  <c:v>0.88999999999999979</c:v>
                </c:pt>
                <c:pt idx="90">
                  <c:v>0.8999999999999998</c:v>
                </c:pt>
                <c:pt idx="91">
                  <c:v>0.90999999999999981</c:v>
                </c:pt>
                <c:pt idx="92">
                  <c:v>0.91999999999999993</c:v>
                </c:pt>
                <c:pt idx="93">
                  <c:v>0.92999999999999994</c:v>
                </c:pt>
                <c:pt idx="94">
                  <c:v>0.94</c:v>
                </c:pt>
                <c:pt idx="95">
                  <c:v>0.95</c:v>
                </c:pt>
                <c:pt idx="96">
                  <c:v>0.96</c:v>
                </c:pt>
                <c:pt idx="97">
                  <c:v>0.96999999999999986</c:v>
                </c:pt>
                <c:pt idx="98">
                  <c:v>0.98</c:v>
                </c:pt>
                <c:pt idx="99">
                  <c:v>0.98999999999999988</c:v>
                </c:pt>
                <c:pt idx="100">
                  <c:v>1</c:v>
                </c:pt>
                <c:pt idx="101">
                  <c:v>1.0099999999999998</c:v>
                </c:pt>
                <c:pt idx="102">
                  <c:v>1.0199999999999998</c:v>
                </c:pt>
                <c:pt idx="103">
                  <c:v>1.0299999999999998</c:v>
                </c:pt>
                <c:pt idx="104">
                  <c:v>1.0399999999999998</c:v>
                </c:pt>
                <c:pt idx="105">
                  <c:v>1.0499999999999998</c:v>
                </c:pt>
                <c:pt idx="106">
                  <c:v>1.0599999999999998</c:v>
                </c:pt>
                <c:pt idx="107">
                  <c:v>1.0699999999999998</c:v>
                </c:pt>
                <c:pt idx="108">
                  <c:v>1.0799999999999998</c:v>
                </c:pt>
                <c:pt idx="109">
                  <c:v>1.0899999999999999</c:v>
                </c:pt>
                <c:pt idx="110">
                  <c:v>1.0999999999999999</c:v>
                </c:pt>
                <c:pt idx="111">
                  <c:v>1.1099999999999997</c:v>
                </c:pt>
                <c:pt idx="112">
                  <c:v>1.1199999999999999</c:v>
                </c:pt>
                <c:pt idx="113">
                  <c:v>1.1299999999999997</c:v>
                </c:pt>
                <c:pt idx="114">
                  <c:v>1.1399999999999999</c:v>
                </c:pt>
                <c:pt idx="115">
                  <c:v>1.1499999999999997</c:v>
                </c:pt>
                <c:pt idx="116">
                  <c:v>1.1599999999999999</c:v>
                </c:pt>
                <c:pt idx="117">
                  <c:v>1.1699999999999997</c:v>
                </c:pt>
                <c:pt idx="118">
                  <c:v>1.18</c:v>
                </c:pt>
                <c:pt idx="119">
                  <c:v>1.1899999999999997</c:v>
                </c:pt>
                <c:pt idx="120">
                  <c:v>1.1999999999999997</c:v>
                </c:pt>
                <c:pt idx="121">
                  <c:v>1.2099999999999997</c:v>
                </c:pt>
                <c:pt idx="122">
                  <c:v>1.2199999999999998</c:v>
                </c:pt>
                <c:pt idx="123">
                  <c:v>1.2299999999999998</c:v>
                </c:pt>
                <c:pt idx="124">
                  <c:v>1.2399999999999998</c:v>
                </c:pt>
                <c:pt idx="125">
                  <c:v>1.25</c:v>
                </c:pt>
                <c:pt idx="126">
                  <c:v>1.2599999999999998</c:v>
                </c:pt>
                <c:pt idx="127">
                  <c:v>1.27</c:v>
                </c:pt>
                <c:pt idx="128">
                  <c:v>1.2799999999999998</c:v>
                </c:pt>
                <c:pt idx="129">
                  <c:v>1.2899999999999998</c:v>
                </c:pt>
                <c:pt idx="130">
                  <c:v>1.2999999999999998</c:v>
                </c:pt>
                <c:pt idx="131">
                  <c:v>1.3099999999999998</c:v>
                </c:pt>
                <c:pt idx="132">
                  <c:v>1.3199999999999998</c:v>
                </c:pt>
                <c:pt idx="133">
                  <c:v>1.3299999999999998</c:v>
                </c:pt>
                <c:pt idx="134">
                  <c:v>1.3399999999999999</c:v>
                </c:pt>
                <c:pt idx="135">
                  <c:v>1.3499999999999999</c:v>
                </c:pt>
                <c:pt idx="136">
                  <c:v>1.3599999999999999</c:v>
                </c:pt>
                <c:pt idx="137">
                  <c:v>1.3699999999999999</c:v>
                </c:pt>
                <c:pt idx="138">
                  <c:v>1.3799999999999997</c:v>
                </c:pt>
                <c:pt idx="139">
                  <c:v>1.39</c:v>
                </c:pt>
                <c:pt idx="140">
                  <c:v>1.3999999999999997</c:v>
                </c:pt>
                <c:pt idx="141">
                  <c:v>1.41</c:v>
                </c:pt>
                <c:pt idx="142">
                  <c:v>1.4199999999999997</c:v>
                </c:pt>
                <c:pt idx="143">
                  <c:v>1.43</c:v>
                </c:pt>
                <c:pt idx="144">
                  <c:v>1.4399999999999997</c:v>
                </c:pt>
                <c:pt idx="145">
                  <c:v>1.45</c:v>
                </c:pt>
                <c:pt idx="146">
                  <c:v>1.4599999999999997</c:v>
                </c:pt>
                <c:pt idx="147">
                  <c:v>1.4699999999999998</c:v>
                </c:pt>
                <c:pt idx="148">
                  <c:v>1.4799999999999998</c:v>
                </c:pt>
                <c:pt idx="149">
                  <c:v>1.4899999999999998</c:v>
                </c:pt>
                <c:pt idx="150">
                  <c:v>1.4999999999999998</c:v>
                </c:pt>
                <c:pt idx="151">
                  <c:v>1.5099999999999998</c:v>
                </c:pt>
                <c:pt idx="152">
                  <c:v>1.5199999999999998</c:v>
                </c:pt>
                <c:pt idx="153">
                  <c:v>1.5299999999999998</c:v>
                </c:pt>
                <c:pt idx="154">
                  <c:v>1.5399999999999998</c:v>
                </c:pt>
                <c:pt idx="155">
                  <c:v>1.5499999999999998</c:v>
                </c:pt>
                <c:pt idx="156">
                  <c:v>1.5599999999999996</c:v>
                </c:pt>
                <c:pt idx="157">
                  <c:v>1.5699999999999998</c:v>
                </c:pt>
                <c:pt idx="158">
                  <c:v>1.5799999999999996</c:v>
                </c:pt>
                <c:pt idx="159">
                  <c:v>1.5899999999999999</c:v>
                </c:pt>
                <c:pt idx="160">
                  <c:v>1.5999999999999996</c:v>
                </c:pt>
                <c:pt idx="161">
                  <c:v>1.6099999999999999</c:v>
                </c:pt>
                <c:pt idx="162">
                  <c:v>1.6199999999999997</c:v>
                </c:pt>
                <c:pt idx="163">
                  <c:v>1.63</c:v>
                </c:pt>
                <c:pt idx="164">
                  <c:v>1.6399999999999997</c:v>
                </c:pt>
                <c:pt idx="165">
                  <c:v>1.6499999999999997</c:v>
                </c:pt>
                <c:pt idx="166">
                  <c:v>1.6599999999999997</c:v>
                </c:pt>
                <c:pt idx="167">
                  <c:v>1.6699999999999997</c:v>
                </c:pt>
                <c:pt idx="168">
                  <c:v>1.6799999999999997</c:v>
                </c:pt>
                <c:pt idx="169">
                  <c:v>1.6899999999999997</c:v>
                </c:pt>
                <c:pt idx="170">
                  <c:v>1.6999999999999997</c:v>
                </c:pt>
                <c:pt idx="171">
                  <c:v>1.7099999999999997</c:v>
                </c:pt>
                <c:pt idx="172">
                  <c:v>1.7199999999999998</c:v>
                </c:pt>
                <c:pt idx="173">
                  <c:v>1.7299999999999998</c:v>
                </c:pt>
                <c:pt idx="174">
                  <c:v>1.7399999999999995</c:v>
                </c:pt>
                <c:pt idx="175">
                  <c:v>1.7499999999999998</c:v>
                </c:pt>
                <c:pt idx="176">
                  <c:v>1.7599999999999996</c:v>
                </c:pt>
                <c:pt idx="177">
                  <c:v>1.7699999999999998</c:v>
                </c:pt>
                <c:pt idx="178">
                  <c:v>1.7799999999999996</c:v>
                </c:pt>
                <c:pt idx="179">
                  <c:v>1.7899999999999998</c:v>
                </c:pt>
                <c:pt idx="180">
                  <c:v>1.7999999999999996</c:v>
                </c:pt>
                <c:pt idx="181">
                  <c:v>1.8099999999999998</c:v>
                </c:pt>
                <c:pt idx="182">
                  <c:v>1.8199999999999996</c:v>
                </c:pt>
                <c:pt idx="183">
                  <c:v>1.8299999999999996</c:v>
                </c:pt>
                <c:pt idx="184">
                  <c:v>1.8399999999999999</c:v>
                </c:pt>
                <c:pt idx="185">
                  <c:v>1.8499999999999996</c:v>
                </c:pt>
                <c:pt idx="186">
                  <c:v>1.8599999999999999</c:v>
                </c:pt>
                <c:pt idx="187">
                  <c:v>1.8699999999999997</c:v>
                </c:pt>
                <c:pt idx="188">
                  <c:v>1.88</c:v>
                </c:pt>
                <c:pt idx="189">
                  <c:v>1.8899999999999997</c:v>
                </c:pt>
                <c:pt idx="190">
                  <c:v>1.9</c:v>
                </c:pt>
                <c:pt idx="191">
                  <c:v>1.91</c:v>
                </c:pt>
                <c:pt idx="192">
                  <c:v>1.92</c:v>
                </c:pt>
                <c:pt idx="193">
                  <c:v>1.9299999999999997</c:v>
                </c:pt>
                <c:pt idx="194">
                  <c:v>1.9399999999999997</c:v>
                </c:pt>
                <c:pt idx="195">
                  <c:v>1.9499999999999995</c:v>
                </c:pt>
                <c:pt idx="196">
                  <c:v>1.96</c:v>
                </c:pt>
                <c:pt idx="197">
                  <c:v>1.9699999999999998</c:v>
                </c:pt>
                <c:pt idx="198">
                  <c:v>1.9799999999999998</c:v>
                </c:pt>
                <c:pt idx="199">
                  <c:v>1.9899999999999995</c:v>
                </c:pt>
                <c:pt idx="200">
                  <c:v>2</c:v>
                </c:pt>
                <c:pt idx="201">
                  <c:v>2.0099999999999998</c:v>
                </c:pt>
                <c:pt idx="202">
                  <c:v>2.0199999999999996</c:v>
                </c:pt>
                <c:pt idx="203">
                  <c:v>2.0299999999999998</c:v>
                </c:pt>
                <c:pt idx="204">
                  <c:v>2.0399999999999996</c:v>
                </c:pt>
                <c:pt idx="205">
                  <c:v>2.0499999999999998</c:v>
                </c:pt>
                <c:pt idx="206">
                  <c:v>2.0599999999999996</c:v>
                </c:pt>
                <c:pt idx="207">
                  <c:v>2.0699999999999998</c:v>
                </c:pt>
                <c:pt idx="208">
                  <c:v>2.0799999999999996</c:v>
                </c:pt>
                <c:pt idx="209">
                  <c:v>2.09</c:v>
                </c:pt>
                <c:pt idx="210">
                  <c:v>2.0999999999999996</c:v>
                </c:pt>
                <c:pt idx="211">
                  <c:v>2.11</c:v>
                </c:pt>
                <c:pt idx="212">
                  <c:v>2.1199999999999997</c:v>
                </c:pt>
                <c:pt idx="213">
                  <c:v>2.1299999999999994</c:v>
                </c:pt>
                <c:pt idx="214">
                  <c:v>2.1399999999999997</c:v>
                </c:pt>
                <c:pt idx="215">
                  <c:v>2.15</c:v>
                </c:pt>
                <c:pt idx="216">
                  <c:v>2.1599999999999997</c:v>
                </c:pt>
                <c:pt idx="217">
                  <c:v>2.1699999999999995</c:v>
                </c:pt>
                <c:pt idx="218">
                  <c:v>2.1799999999999997</c:v>
                </c:pt>
                <c:pt idx="219">
                  <c:v>2.19</c:v>
                </c:pt>
                <c:pt idx="220">
                  <c:v>2.1999999999999997</c:v>
                </c:pt>
                <c:pt idx="221">
                  <c:v>2.2099999999999995</c:v>
                </c:pt>
                <c:pt idx="222">
                  <c:v>2.2199999999999993</c:v>
                </c:pt>
                <c:pt idx="223">
                  <c:v>2.23</c:v>
                </c:pt>
                <c:pt idx="224">
                  <c:v>2.2399999999999998</c:v>
                </c:pt>
                <c:pt idx="225">
                  <c:v>2.2499999999999996</c:v>
                </c:pt>
                <c:pt idx="226">
                  <c:v>2.2599999999999993</c:v>
                </c:pt>
                <c:pt idx="227">
                  <c:v>2.27</c:v>
                </c:pt>
                <c:pt idx="228">
                  <c:v>2.2799999999999998</c:v>
                </c:pt>
                <c:pt idx="229">
                  <c:v>2.2899999999999996</c:v>
                </c:pt>
                <c:pt idx="230">
                  <c:v>2.2999999999999994</c:v>
                </c:pt>
                <c:pt idx="231">
                  <c:v>2.3099999999999996</c:v>
                </c:pt>
                <c:pt idx="232">
                  <c:v>2.3199999999999998</c:v>
                </c:pt>
                <c:pt idx="233">
                  <c:v>2.3299999999999996</c:v>
                </c:pt>
                <c:pt idx="234">
                  <c:v>2.3399999999999994</c:v>
                </c:pt>
                <c:pt idx="235">
                  <c:v>2.3499999999999996</c:v>
                </c:pt>
                <c:pt idx="236">
                  <c:v>2.36</c:v>
                </c:pt>
                <c:pt idx="237">
                  <c:v>2.3699999999999997</c:v>
                </c:pt>
                <c:pt idx="238">
                  <c:v>2.3799999999999994</c:v>
                </c:pt>
                <c:pt idx="239">
                  <c:v>2.3899999999999997</c:v>
                </c:pt>
                <c:pt idx="240">
                  <c:v>2.3999999999999995</c:v>
                </c:pt>
                <c:pt idx="241">
                  <c:v>2.4099999999999997</c:v>
                </c:pt>
                <c:pt idx="242">
                  <c:v>2.4199999999999995</c:v>
                </c:pt>
                <c:pt idx="243">
                  <c:v>2.4299999999999997</c:v>
                </c:pt>
                <c:pt idx="244">
                  <c:v>2.4399999999999995</c:v>
                </c:pt>
                <c:pt idx="245">
                  <c:v>2.4499999999999997</c:v>
                </c:pt>
                <c:pt idx="246">
                  <c:v>2.4599999999999995</c:v>
                </c:pt>
                <c:pt idx="247">
                  <c:v>2.4699999999999998</c:v>
                </c:pt>
                <c:pt idx="248">
                  <c:v>2.4799999999999995</c:v>
                </c:pt>
                <c:pt idx="249">
                  <c:v>2.4899999999999993</c:v>
                </c:pt>
                <c:pt idx="250">
                  <c:v>2.5</c:v>
                </c:pt>
                <c:pt idx="251">
                  <c:v>2.5099999999999998</c:v>
                </c:pt>
                <c:pt idx="252">
                  <c:v>2.5199999999999996</c:v>
                </c:pt>
                <c:pt idx="253">
                  <c:v>2.5299999999999994</c:v>
                </c:pt>
                <c:pt idx="254">
                  <c:v>2.54</c:v>
                </c:pt>
                <c:pt idx="255">
                  <c:v>2.5499999999999998</c:v>
                </c:pt>
                <c:pt idx="256">
                  <c:v>2.5599999999999996</c:v>
                </c:pt>
                <c:pt idx="257">
                  <c:v>2.5699999999999994</c:v>
                </c:pt>
                <c:pt idx="258">
                  <c:v>2.5799999999999996</c:v>
                </c:pt>
                <c:pt idx="259">
                  <c:v>2.59</c:v>
                </c:pt>
                <c:pt idx="260">
                  <c:v>2.5999999999999996</c:v>
                </c:pt>
                <c:pt idx="261">
                  <c:v>2.6099999999999994</c:v>
                </c:pt>
                <c:pt idx="262">
                  <c:v>2.6199999999999997</c:v>
                </c:pt>
                <c:pt idx="263">
                  <c:v>2.63</c:v>
                </c:pt>
                <c:pt idx="264">
                  <c:v>2.6399999999999997</c:v>
                </c:pt>
                <c:pt idx="265">
                  <c:v>2.6499999999999995</c:v>
                </c:pt>
                <c:pt idx="266">
                  <c:v>2.6599999999999997</c:v>
                </c:pt>
                <c:pt idx="267">
                  <c:v>2.6699999999999995</c:v>
                </c:pt>
                <c:pt idx="268">
                  <c:v>2.6799999999999997</c:v>
                </c:pt>
                <c:pt idx="269">
                  <c:v>2.6899999999999995</c:v>
                </c:pt>
                <c:pt idx="270">
                  <c:v>2.6999999999999997</c:v>
                </c:pt>
                <c:pt idx="271">
                  <c:v>2.7099999999999995</c:v>
                </c:pt>
                <c:pt idx="272">
                  <c:v>2.7199999999999998</c:v>
                </c:pt>
                <c:pt idx="273">
                  <c:v>2.7299999999999995</c:v>
                </c:pt>
                <c:pt idx="274">
                  <c:v>2.7399999999999998</c:v>
                </c:pt>
                <c:pt idx="275">
                  <c:v>2.7499999999999996</c:v>
                </c:pt>
                <c:pt idx="276">
                  <c:v>2.7599999999999993</c:v>
                </c:pt>
                <c:pt idx="277">
                  <c:v>2.7699999999999996</c:v>
                </c:pt>
                <c:pt idx="278">
                  <c:v>2.78</c:v>
                </c:pt>
                <c:pt idx="279">
                  <c:v>2.7899999999999996</c:v>
                </c:pt>
                <c:pt idx="280">
                  <c:v>2.7999999999999994</c:v>
                </c:pt>
                <c:pt idx="281">
                  <c:v>2.8099999999999996</c:v>
                </c:pt>
                <c:pt idx="282">
                  <c:v>2.82</c:v>
                </c:pt>
                <c:pt idx="283">
                  <c:v>2.8299999999999996</c:v>
                </c:pt>
                <c:pt idx="284">
                  <c:v>2.8399999999999994</c:v>
                </c:pt>
                <c:pt idx="285">
                  <c:v>2.8499999999999992</c:v>
                </c:pt>
                <c:pt idx="286">
                  <c:v>2.86</c:v>
                </c:pt>
                <c:pt idx="287">
                  <c:v>2.8699999999999997</c:v>
                </c:pt>
                <c:pt idx="288">
                  <c:v>2.8799999999999994</c:v>
                </c:pt>
                <c:pt idx="289">
                  <c:v>2.8899999999999992</c:v>
                </c:pt>
                <c:pt idx="290">
                  <c:v>2.9</c:v>
                </c:pt>
                <c:pt idx="291">
                  <c:v>2.9099999999999997</c:v>
                </c:pt>
                <c:pt idx="292">
                  <c:v>2.9199999999999995</c:v>
                </c:pt>
                <c:pt idx="293">
                  <c:v>2.9299999999999993</c:v>
                </c:pt>
                <c:pt idx="294">
                  <c:v>2.9399999999999995</c:v>
                </c:pt>
                <c:pt idx="295">
                  <c:v>2.9499999999999997</c:v>
                </c:pt>
                <c:pt idx="296">
                  <c:v>2.9599999999999995</c:v>
                </c:pt>
                <c:pt idx="297">
                  <c:v>2.9699999999999993</c:v>
                </c:pt>
                <c:pt idx="298">
                  <c:v>2.9799999999999995</c:v>
                </c:pt>
                <c:pt idx="299">
                  <c:v>2.9899999999999998</c:v>
                </c:pt>
                <c:pt idx="300">
                  <c:v>2.9999999999999996</c:v>
                </c:pt>
                <c:pt idx="301">
                  <c:v>3.0099999999999993</c:v>
                </c:pt>
                <c:pt idx="302">
                  <c:v>3.0199999999999996</c:v>
                </c:pt>
                <c:pt idx="303">
                  <c:v>3.0299999999999994</c:v>
                </c:pt>
                <c:pt idx="304">
                  <c:v>3.0399999999999996</c:v>
                </c:pt>
                <c:pt idx="305">
                  <c:v>3.0499999999999994</c:v>
                </c:pt>
                <c:pt idx="306">
                  <c:v>3.0599999999999996</c:v>
                </c:pt>
                <c:pt idx="307">
                  <c:v>3.0699999999999994</c:v>
                </c:pt>
                <c:pt idx="308">
                  <c:v>3.0799999999999996</c:v>
                </c:pt>
                <c:pt idx="309">
                  <c:v>3.09</c:v>
                </c:pt>
                <c:pt idx="310">
                  <c:v>3.0999999999999996</c:v>
                </c:pt>
                <c:pt idx="311">
                  <c:v>3.1099999999999994</c:v>
                </c:pt>
                <c:pt idx="312">
                  <c:v>3.1199999999999992</c:v>
                </c:pt>
                <c:pt idx="313">
                  <c:v>3.13</c:v>
                </c:pt>
                <c:pt idx="314">
                  <c:v>3.1399999999999997</c:v>
                </c:pt>
                <c:pt idx="315">
                  <c:v>3.1499999999999995</c:v>
                </c:pt>
                <c:pt idx="316">
                  <c:v>3.1599999999999993</c:v>
                </c:pt>
                <c:pt idx="317">
                  <c:v>3.17</c:v>
                </c:pt>
                <c:pt idx="318">
                  <c:v>3.1799999999999997</c:v>
                </c:pt>
                <c:pt idx="319">
                  <c:v>3.1899999999999995</c:v>
                </c:pt>
                <c:pt idx="320">
                  <c:v>3.1999999999999993</c:v>
                </c:pt>
                <c:pt idx="321">
                  <c:v>3.2099999999999995</c:v>
                </c:pt>
                <c:pt idx="322">
                  <c:v>3.2199999999999998</c:v>
                </c:pt>
                <c:pt idx="323">
                  <c:v>3.2299999999999995</c:v>
                </c:pt>
                <c:pt idx="324">
                  <c:v>3.2399999999999993</c:v>
                </c:pt>
                <c:pt idx="325">
                  <c:v>3.2499999999999996</c:v>
                </c:pt>
                <c:pt idx="326">
                  <c:v>3.26</c:v>
                </c:pt>
                <c:pt idx="327">
                  <c:v>3.2699999999999996</c:v>
                </c:pt>
                <c:pt idx="328">
                  <c:v>3.2799999999999994</c:v>
                </c:pt>
                <c:pt idx="329">
                  <c:v>3.2899999999999996</c:v>
                </c:pt>
                <c:pt idx="330">
                  <c:v>3.2999999999999994</c:v>
                </c:pt>
                <c:pt idx="331">
                  <c:v>3.3099999999999996</c:v>
                </c:pt>
                <c:pt idx="332">
                  <c:v>3.3199999999999994</c:v>
                </c:pt>
                <c:pt idx="333">
                  <c:v>3.3299999999999996</c:v>
                </c:pt>
                <c:pt idx="334">
                  <c:v>3.3399999999999994</c:v>
                </c:pt>
                <c:pt idx="335">
                  <c:v>3.3499999999999996</c:v>
                </c:pt>
                <c:pt idx="336">
                  <c:v>3.3599999999999994</c:v>
                </c:pt>
                <c:pt idx="337">
                  <c:v>3.3699999999999997</c:v>
                </c:pt>
                <c:pt idx="338">
                  <c:v>3.3799999999999994</c:v>
                </c:pt>
                <c:pt idx="339">
                  <c:v>3.3899999999999992</c:v>
                </c:pt>
                <c:pt idx="340">
                  <c:v>3.3999999999999995</c:v>
                </c:pt>
                <c:pt idx="341">
                  <c:v>3.4099999999999997</c:v>
                </c:pt>
                <c:pt idx="342">
                  <c:v>3.4199999999999995</c:v>
                </c:pt>
                <c:pt idx="343">
                  <c:v>3.4299999999999993</c:v>
                </c:pt>
                <c:pt idx="344">
                  <c:v>3.4399999999999995</c:v>
                </c:pt>
                <c:pt idx="345">
                  <c:v>3.4499999999999997</c:v>
                </c:pt>
                <c:pt idx="346">
                  <c:v>3.4599999999999995</c:v>
                </c:pt>
                <c:pt idx="347">
                  <c:v>3.4699999999999993</c:v>
                </c:pt>
                <c:pt idx="348">
                  <c:v>3.4799999999999991</c:v>
                </c:pt>
                <c:pt idx="349">
                  <c:v>3.4899999999999998</c:v>
                </c:pt>
                <c:pt idx="350">
                  <c:v>3.4999999999999996</c:v>
                </c:pt>
                <c:pt idx="351">
                  <c:v>3.5099999999999993</c:v>
                </c:pt>
                <c:pt idx="352">
                  <c:v>3.5199999999999991</c:v>
                </c:pt>
                <c:pt idx="353">
                  <c:v>3.53</c:v>
                </c:pt>
                <c:pt idx="354">
                  <c:v>3.5399999999999996</c:v>
                </c:pt>
                <c:pt idx="355">
                  <c:v>3.5499999999999994</c:v>
                </c:pt>
                <c:pt idx="356">
                  <c:v>3.5599999999999992</c:v>
                </c:pt>
                <c:pt idx="357">
                  <c:v>3.5699999999999994</c:v>
                </c:pt>
                <c:pt idx="358">
                  <c:v>3.5799999999999996</c:v>
                </c:pt>
                <c:pt idx="359">
                  <c:v>3.5899999999999994</c:v>
                </c:pt>
                <c:pt idx="360">
                  <c:v>3.5999999999999992</c:v>
                </c:pt>
                <c:pt idx="361">
                  <c:v>3.6099999999999994</c:v>
                </c:pt>
                <c:pt idx="362">
                  <c:v>3.6199999999999997</c:v>
                </c:pt>
                <c:pt idx="363">
                  <c:v>3.6299999999999994</c:v>
                </c:pt>
                <c:pt idx="364">
                  <c:v>3.6399999999999992</c:v>
                </c:pt>
                <c:pt idx="365">
                  <c:v>3.6499999999999995</c:v>
                </c:pt>
                <c:pt idx="366">
                  <c:v>3.6599999999999993</c:v>
                </c:pt>
                <c:pt idx="367">
                  <c:v>3.6699999999999995</c:v>
                </c:pt>
                <c:pt idx="368">
                  <c:v>3.6799999999999997</c:v>
                </c:pt>
                <c:pt idx="369">
                  <c:v>3.6899999999999995</c:v>
                </c:pt>
                <c:pt idx="370">
                  <c:v>3.6999999999999993</c:v>
                </c:pt>
                <c:pt idx="371">
                  <c:v>3.7099999999999995</c:v>
                </c:pt>
                <c:pt idx="372">
                  <c:v>3.7199999999999998</c:v>
                </c:pt>
                <c:pt idx="373">
                  <c:v>3.7299999999999995</c:v>
                </c:pt>
                <c:pt idx="374">
                  <c:v>3.7399999999999993</c:v>
                </c:pt>
                <c:pt idx="375">
                  <c:v>3.7499999999999991</c:v>
                </c:pt>
                <c:pt idx="376">
                  <c:v>3.76</c:v>
                </c:pt>
                <c:pt idx="377">
                  <c:v>3.7699999999999996</c:v>
                </c:pt>
                <c:pt idx="378">
                  <c:v>3.7799999999999994</c:v>
                </c:pt>
                <c:pt idx="379">
                  <c:v>3.7899999999999991</c:v>
                </c:pt>
                <c:pt idx="380">
                  <c:v>3.8</c:v>
                </c:pt>
                <c:pt idx="381">
                  <c:v>3.8099999999999996</c:v>
                </c:pt>
                <c:pt idx="382">
                  <c:v>3.82</c:v>
                </c:pt>
                <c:pt idx="383">
                  <c:v>3.8299999999999996</c:v>
                </c:pt>
                <c:pt idx="384">
                  <c:v>3.84</c:v>
                </c:pt>
                <c:pt idx="385">
                  <c:v>3.8499999999999996</c:v>
                </c:pt>
                <c:pt idx="386">
                  <c:v>3.8599999999999994</c:v>
                </c:pt>
                <c:pt idx="387">
                  <c:v>3.8699999999999992</c:v>
                </c:pt>
                <c:pt idx="388">
                  <c:v>3.8799999999999994</c:v>
                </c:pt>
                <c:pt idx="389">
                  <c:v>3.8899999999999992</c:v>
                </c:pt>
                <c:pt idx="390">
                  <c:v>3.899999999999999</c:v>
                </c:pt>
                <c:pt idx="391">
                  <c:v>3.9099999999999997</c:v>
                </c:pt>
                <c:pt idx="392">
                  <c:v>3.92</c:v>
                </c:pt>
                <c:pt idx="393">
                  <c:v>3.9299999999999997</c:v>
                </c:pt>
                <c:pt idx="394">
                  <c:v>3.9399999999999995</c:v>
                </c:pt>
                <c:pt idx="395">
                  <c:v>3.9499999999999993</c:v>
                </c:pt>
                <c:pt idx="396">
                  <c:v>3.9599999999999995</c:v>
                </c:pt>
                <c:pt idx="397">
                  <c:v>3.9699999999999993</c:v>
                </c:pt>
                <c:pt idx="398">
                  <c:v>3.9799999999999991</c:v>
                </c:pt>
                <c:pt idx="399">
                  <c:v>3.9899999999999989</c:v>
                </c:pt>
                <c:pt idx="400">
                  <c:v>4</c:v>
                </c:pt>
                <c:pt idx="401">
                  <c:v>4.01</c:v>
                </c:pt>
                <c:pt idx="402">
                  <c:v>4.0199999999999996</c:v>
                </c:pt>
                <c:pt idx="403">
                  <c:v>4.0299999999999994</c:v>
                </c:pt>
                <c:pt idx="404">
                  <c:v>4.0399999999999991</c:v>
                </c:pt>
                <c:pt idx="405">
                  <c:v>4.0499999999999989</c:v>
                </c:pt>
                <c:pt idx="406">
                  <c:v>4.0599999999999996</c:v>
                </c:pt>
                <c:pt idx="407">
                  <c:v>4.0699999999999994</c:v>
                </c:pt>
                <c:pt idx="408">
                  <c:v>4.0799999999999992</c:v>
                </c:pt>
                <c:pt idx="409">
                  <c:v>4.09</c:v>
                </c:pt>
                <c:pt idx="410">
                  <c:v>4.0999999999999996</c:v>
                </c:pt>
                <c:pt idx="411">
                  <c:v>4.1099999999999994</c:v>
                </c:pt>
                <c:pt idx="412">
                  <c:v>4.1199999999999992</c:v>
                </c:pt>
                <c:pt idx="413">
                  <c:v>4.129999999999999</c:v>
                </c:pt>
                <c:pt idx="414">
                  <c:v>4.1399999999999997</c:v>
                </c:pt>
                <c:pt idx="415">
                  <c:v>4.1499999999999995</c:v>
                </c:pt>
                <c:pt idx="416">
                  <c:v>4.1599999999999993</c:v>
                </c:pt>
                <c:pt idx="417">
                  <c:v>4.169999999999999</c:v>
                </c:pt>
                <c:pt idx="418">
                  <c:v>4.18</c:v>
                </c:pt>
                <c:pt idx="419">
                  <c:v>4.1899999999999995</c:v>
                </c:pt>
                <c:pt idx="420">
                  <c:v>4.1999999999999993</c:v>
                </c:pt>
                <c:pt idx="421">
                  <c:v>4.2099999999999991</c:v>
                </c:pt>
                <c:pt idx="422">
                  <c:v>4.22</c:v>
                </c:pt>
                <c:pt idx="423">
                  <c:v>4.2299999999999995</c:v>
                </c:pt>
                <c:pt idx="424">
                  <c:v>4.2399999999999993</c:v>
                </c:pt>
                <c:pt idx="425">
                  <c:v>4.2499999999999991</c:v>
                </c:pt>
                <c:pt idx="426">
                  <c:v>4.2599999999999989</c:v>
                </c:pt>
                <c:pt idx="427">
                  <c:v>4.2699999999999996</c:v>
                </c:pt>
                <c:pt idx="428">
                  <c:v>4.2799999999999994</c:v>
                </c:pt>
                <c:pt idx="429">
                  <c:v>4.2899999999999991</c:v>
                </c:pt>
                <c:pt idx="430">
                  <c:v>4.3</c:v>
                </c:pt>
                <c:pt idx="431">
                  <c:v>4.3099999999999996</c:v>
                </c:pt>
                <c:pt idx="432">
                  <c:v>4.3199999999999994</c:v>
                </c:pt>
                <c:pt idx="433">
                  <c:v>4.3299999999999992</c:v>
                </c:pt>
                <c:pt idx="434">
                  <c:v>4.339999999999999</c:v>
                </c:pt>
                <c:pt idx="435">
                  <c:v>4.3499999999999988</c:v>
                </c:pt>
                <c:pt idx="436">
                  <c:v>4.3599999999999994</c:v>
                </c:pt>
                <c:pt idx="437">
                  <c:v>4.37</c:v>
                </c:pt>
                <c:pt idx="438">
                  <c:v>4.38</c:v>
                </c:pt>
                <c:pt idx="439">
                  <c:v>4.3899999999999997</c:v>
                </c:pt>
                <c:pt idx="440">
                  <c:v>4.3999999999999995</c:v>
                </c:pt>
                <c:pt idx="441">
                  <c:v>4.4099999999999993</c:v>
                </c:pt>
                <c:pt idx="442">
                  <c:v>4.419999999999999</c:v>
                </c:pt>
                <c:pt idx="443">
                  <c:v>4.4299999999999988</c:v>
                </c:pt>
                <c:pt idx="444">
                  <c:v>4.4399999999999986</c:v>
                </c:pt>
                <c:pt idx="445">
                  <c:v>4.45</c:v>
                </c:pt>
                <c:pt idx="446">
                  <c:v>4.46</c:v>
                </c:pt>
                <c:pt idx="447">
                  <c:v>4.47</c:v>
                </c:pt>
                <c:pt idx="448">
                  <c:v>4.4799999999999995</c:v>
                </c:pt>
                <c:pt idx="449">
                  <c:v>4.4899999999999993</c:v>
                </c:pt>
                <c:pt idx="450">
                  <c:v>4.4999999999999991</c:v>
                </c:pt>
                <c:pt idx="451">
                  <c:v>4.5099999999999989</c:v>
                </c:pt>
                <c:pt idx="452">
                  <c:v>4.5199999999999987</c:v>
                </c:pt>
                <c:pt idx="453">
                  <c:v>4.5299999999999994</c:v>
                </c:pt>
                <c:pt idx="454">
                  <c:v>4.54</c:v>
                </c:pt>
                <c:pt idx="455">
                  <c:v>4.55</c:v>
                </c:pt>
                <c:pt idx="456">
                  <c:v>4.5599999999999996</c:v>
                </c:pt>
                <c:pt idx="457">
                  <c:v>4.5699999999999994</c:v>
                </c:pt>
                <c:pt idx="458">
                  <c:v>4.5799999999999992</c:v>
                </c:pt>
                <c:pt idx="459">
                  <c:v>4.589999999999999</c:v>
                </c:pt>
                <c:pt idx="460">
                  <c:v>4.5999999999999988</c:v>
                </c:pt>
                <c:pt idx="461">
                  <c:v>4.6099999999999994</c:v>
                </c:pt>
                <c:pt idx="462">
                  <c:v>4.6199999999999992</c:v>
                </c:pt>
                <c:pt idx="463">
                  <c:v>4.63</c:v>
                </c:pt>
                <c:pt idx="464">
                  <c:v>4.6399999999999997</c:v>
                </c:pt>
                <c:pt idx="465">
                  <c:v>4.6499999999999995</c:v>
                </c:pt>
                <c:pt idx="466">
                  <c:v>4.6599999999999993</c:v>
                </c:pt>
                <c:pt idx="467">
                  <c:v>4.669999999999999</c:v>
                </c:pt>
                <c:pt idx="468">
                  <c:v>4.6799999999999988</c:v>
                </c:pt>
                <c:pt idx="469">
                  <c:v>4.6899999999999995</c:v>
                </c:pt>
                <c:pt idx="470">
                  <c:v>4.6999999999999993</c:v>
                </c:pt>
                <c:pt idx="471">
                  <c:v>4.7099999999999991</c:v>
                </c:pt>
                <c:pt idx="472">
                  <c:v>4.72</c:v>
                </c:pt>
                <c:pt idx="473">
                  <c:v>4.7299999999999995</c:v>
                </c:pt>
                <c:pt idx="474">
                  <c:v>4.7399999999999993</c:v>
                </c:pt>
                <c:pt idx="475">
                  <c:v>4.7499999999999991</c:v>
                </c:pt>
                <c:pt idx="476">
                  <c:v>4.7599999999999989</c:v>
                </c:pt>
                <c:pt idx="477">
                  <c:v>4.7699999999999996</c:v>
                </c:pt>
                <c:pt idx="478">
                  <c:v>4.7799999999999994</c:v>
                </c:pt>
                <c:pt idx="479">
                  <c:v>4.7899999999999991</c:v>
                </c:pt>
                <c:pt idx="480">
                  <c:v>4.7999999999999989</c:v>
                </c:pt>
                <c:pt idx="481">
                  <c:v>4.8099999999999996</c:v>
                </c:pt>
                <c:pt idx="482">
                  <c:v>4.8199999999999994</c:v>
                </c:pt>
                <c:pt idx="483">
                  <c:v>4.8299999999999992</c:v>
                </c:pt>
                <c:pt idx="484">
                  <c:v>4.839999999999999</c:v>
                </c:pt>
                <c:pt idx="485">
                  <c:v>4.8499999999999996</c:v>
                </c:pt>
                <c:pt idx="486">
                  <c:v>4.8599999999999994</c:v>
                </c:pt>
                <c:pt idx="487">
                  <c:v>4.8699999999999992</c:v>
                </c:pt>
                <c:pt idx="488">
                  <c:v>4.879999999999999</c:v>
                </c:pt>
                <c:pt idx="489">
                  <c:v>4.8899999999999988</c:v>
                </c:pt>
                <c:pt idx="490">
                  <c:v>4.8999999999999995</c:v>
                </c:pt>
                <c:pt idx="491">
                  <c:v>4.9099999999999993</c:v>
                </c:pt>
                <c:pt idx="492">
                  <c:v>4.919999999999999</c:v>
                </c:pt>
                <c:pt idx="493">
                  <c:v>4.93</c:v>
                </c:pt>
                <c:pt idx="494">
                  <c:v>4.9399999999999995</c:v>
                </c:pt>
                <c:pt idx="495">
                  <c:v>4.9499999999999993</c:v>
                </c:pt>
                <c:pt idx="496">
                  <c:v>4.9599999999999991</c:v>
                </c:pt>
                <c:pt idx="497">
                  <c:v>4.9699999999999989</c:v>
                </c:pt>
                <c:pt idx="498">
                  <c:v>4.9799999999999986</c:v>
                </c:pt>
                <c:pt idx="499">
                  <c:v>4.9899999999999993</c:v>
                </c:pt>
              </c:numCache>
            </c:numRef>
          </c:xVal>
          <c:yVal>
            <c:numRef>
              <c:f>datapts!$F$2:$F$501</c:f>
              <c:numCache>
                <c:formatCode>0.00E+00</c:formatCode>
                <c:ptCount val="500"/>
                <c:pt idx="0">
                  <c:v>1.0292364250296755</c:v>
                </c:pt>
                <c:pt idx="1">
                  <c:v>1.0263267504100508</c:v>
                </c:pt>
                <c:pt idx="2">
                  <c:v>1.0234253015062933</c:v>
                </c:pt>
                <c:pt idx="3">
                  <c:v>1.0205320550641175</c:v>
                </c:pt>
                <c:pt idx="4">
                  <c:v>1.0176469878949803</c:v>
                </c:pt>
                <c:pt idx="5">
                  <c:v>1.0147700768758914</c:v>
                </c:pt>
                <c:pt idx="6">
                  <c:v>1.0119012989492304</c:v>
                </c:pt>
                <c:pt idx="7">
                  <c:v>1.0090406311225621</c:v>
                </c:pt>
                <c:pt idx="8">
                  <c:v>1.0061880504684499</c:v>
                </c:pt>
                <c:pt idx="9">
                  <c:v>1.0033435341242745</c:v>
                </c:pt>
                <c:pt idx="10">
                  <c:v>1.0005070592920495</c:v>
                </c:pt>
                <c:pt idx="11">
                  <c:v>0.99767860323823898</c:v>
                </c:pt>
                <c:pt idx="12">
                  <c:v>0.99485814329357558</c:v>
                </c:pt>
                <c:pt idx="13">
                  <c:v>0.99204565685287771</c:v>
                </c:pt>
                <c:pt idx="14">
                  <c:v>0.98924112137486997</c:v>
                </c:pt>
                <c:pt idx="15">
                  <c:v>0.98644451438200109</c:v>
                </c:pt>
                <c:pt idx="16">
                  <c:v>0.98365581346026432</c:v>
                </c:pt>
                <c:pt idx="17">
                  <c:v>0.98087499625901819</c:v>
                </c:pt>
                <c:pt idx="18">
                  <c:v>0.97810204049080685</c:v>
                </c:pt>
                <c:pt idx="19">
                  <c:v>0.97533692393118165</c:v>
                </c:pt>
                <c:pt idx="20">
                  <c:v>0.97257962441852253</c:v>
                </c:pt>
                <c:pt idx="21">
                  <c:v>0.96983011985386136</c:v>
                </c:pt>
                <c:pt idx="22">
                  <c:v>0.9670883882007042</c:v>
                </c:pt>
                <c:pt idx="23">
                  <c:v>0.96435440748485424</c:v>
                </c:pt>
                <c:pt idx="24">
                  <c:v>0.9616281557942371</c:v>
                </c:pt>
                <c:pt idx="25">
                  <c:v>0.95890961127872387</c:v>
                </c:pt>
                <c:pt idx="26">
                  <c:v>0.95619875214995642</c:v>
                </c:pt>
                <c:pt idx="27">
                  <c:v>0.95349555668117247</c:v>
                </c:pt>
                <c:pt idx="28">
                  <c:v>0.95080000320703273</c:v>
                </c:pt>
                <c:pt idx="29">
                  <c:v>0.94811207012344523</c:v>
                </c:pt>
                <c:pt idx="30">
                  <c:v>0.94543173588739415</c:v>
                </c:pt>
                <c:pt idx="31">
                  <c:v>0.94275897901676542</c:v>
                </c:pt>
                <c:pt idx="32">
                  <c:v>0.94009377809017647</c:v>
                </c:pt>
                <c:pt idx="33">
                  <c:v>0.93743611174680241</c:v>
                </c:pt>
                <c:pt idx="34">
                  <c:v>0.9347859586862064</c:v>
                </c:pt>
                <c:pt idx="35">
                  <c:v>0.93214329766816861</c:v>
                </c:pt>
                <c:pt idx="36">
                  <c:v>0.92950810751251489</c:v>
                </c:pt>
                <c:pt idx="37">
                  <c:v>0.92688036709894916</c:v>
                </c:pt>
                <c:pt idx="38">
                  <c:v>0.92426005536688194</c:v>
                </c:pt>
                <c:pt idx="39">
                  <c:v>0.92164715131526298</c:v>
                </c:pt>
                <c:pt idx="40">
                  <c:v>0.91904163400241223</c:v>
                </c:pt>
                <c:pt idx="41">
                  <c:v>0.91644348254585251</c:v>
                </c:pt>
                <c:pt idx="42">
                  <c:v>0.91385267612214161</c:v>
                </c:pt>
                <c:pt idx="43">
                  <c:v>0.91126919396670591</c:v>
                </c:pt>
                <c:pt idx="44">
                  <c:v>0.90869301537367342</c:v>
                </c:pt>
                <c:pt idx="45">
                  <c:v>0.90612411969570839</c:v>
                </c:pt>
                <c:pt idx="46">
                  <c:v>0.90356248634384539</c:v>
                </c:pt>
                <c:pt idx="47">
                  <c:v>0.90100809478732447</c:v>
                </c:pt>
                <c:pt idx="48">
                  <c:v>0.89846092455342652</c:v>
                </c:pt>
                <c:pt idx="49">
                  <c:v>0.89592095522730963</c:v>
                </c:pt>
                <c:pt idx="50">
                  <c:v>0.89338816645184482</c:v>
                </c:pt>
                <c:pt idx="51">
                  <c:v>0.89086253792745307</c:v>
                </c:pt>
                <c:pt idx="52">
                  <c:v>0.888344049411943</c:v>
                </c:pt>
                <c:pt idx="53">
                  <c:v>0.88583268072034838</c:v>
                </c:pt>
                <c:pt idx="54">
                  <c:v>0.88332841172476562</c:v>
                </c:pt>
                <c:pt idx="55">
                  <c:v>0.88083122235419431</c:v>
                </c:pt>
                <c:pt idx="56">
                  <c:v>0.87834109259437465</c:v>
                </c:pt>
                <c:pt idx="57">
                  <c:v>0.87585800248762713</c:v>
                </c:pt>
                <c:pt idx="58">
                  <c:v>0.87338193213269422</c:v>
                </c:pt>
                <c:pt idx="59">
                  <c:v>0.87091286168457827</c:v>
                </c:pt>
                <c:pt idx="60">
                  <c:v>0.86845077135438487</c:v>
                </c:pt>
                <c:pt idx="61">
                  <c:v>0.86599564140916307</c:v>
                </c:pt>
                <c:pt idx="62">
                  <c:v>0.86354745217174766</c:v>
                </c:pt>
                <c:pt idx="63">
                  <c:v>0.86110618402060024</c:v>
                </c:pt>
                <c:pt idx="64">
                  <c:v>0.85867181738965415</c:v>
                </c:pt>
                <c:pt idx="65">
                  <c:v>0.85624433276815559</c:v>
                </c:pt>
                <c:pt idx="66">
                  <c:v>0.85382371070050866</c:v>
                </c:pt>
                <c:pt idx="67">
                  <c:v>0.85140993178611857</c:v>
                </c:pt>
                <c:pt idx="68">
                  <c:v>0.8490029766792363</c:v>
                </c:pt>
                <c:pt idx="69">
                  <c:v>0.84660282608880411</c:v>
                </c:pt>
                <c:pt idx="70">
                  <c:v>0.84420946077830017</c:v>
                </c:pt>
                <c:pt idx="71">
                  <c:v>0.84182286156558506</c:v>
                </c:pt>
                <c:pt idx="72">
                  <c:v>0.83944300932274729</c:v>
                </c:pt>
                <c:pt idx="73">
                  <c:v>0.83706988497595081</c:v>
                </c:pt>
                <c:pt idx="74">
                  <c:v>0.83470346950528129</c:v>
                </c:pt>
                <c:pt idx="75">
                  <c:v>0.83234374394459498</c:v>
                </c:pt>
                <c:pt idx="76">
                  <c:v>0.82999068938136467</c:v>
                </c:pt>
                <c:pt idx="77">
                  <c:v>0.82764428695653003</c:v>
                </c:pt>
                <c:pt idx="78">
                  <c:v>0.82530451786434589</c:v>
                </c:pt>
                <c:pt idx="79">
                  <c:v>0.82297136335223053</c:v>
                </c:pt>
                <c:pt idx="80">
                  <c:v>0.82064480472061685</c:v>
                </c:pt>
                <c:pt idx="81">
                  <c:v>0.81832482332280188</c:v>
                </c:pt>
                <c:pt idx="82">
                  <c:v>0.81601140056479726</c:v>
                </c:pt>
                <c:pt idx="83">
                  <c:v>0.81370451790517961</c:v>
                </c:pt>
                <c:pt idx="84">
                  <c:v>0.81140415685494338</c:v>
                </c:pt>
                <c:pt idx="85">
                  <c:v>0.80911029897735154</c:v>
                </c:pt>
                <c:pt idx="86">
                  <c:v>0.80682292588778803</c:v>
                </c:pt>
                <c:pt idx="87">
                  <c:v>0.80454201925361113</c:v>
                </c:pt>
                <c:pt idx="88">
                  <c:v>0.80226756079400474</c:v>
                </c:pt>
                <c:pt idx="89">
                  <c:v>0.79999953227983389</c:v>
                </c:pt>
                <c:pt idx="90">
                  <c:v>0.79773791553349793</c:v>
                </c:pt>
                <c:pt idx="91">
                  <c:v>0.795482692428784</c:v>
                </c:pt>
                <c:pt idx="92">
                  <c:v>0.79323384489072302</c:v>
                </c:pt>
                <c:pt idx="93">
                  <c:v>0.79099135489544381</c:v>
                </c:pt>
                <c:pt idx="94">
                  <c:v>0.78875520447003</c:v>
                </c:pt>
                <c:pt idx="95">
                  <c:v>0.78652537569237357</c:v>
                </c:pt>
                <c:pt idx="96">
                  <c:v>0.78430185069103397</c:v>
                </c:pt>
                <c:pt idx="97">
                  <c:v>0.78208461164509346</c:v>
                </c:pt>
                <c:pt idx="98">
                  <c:v>0.77987364078401311</c:v>
                </c:pt>
                <c:pt idx="99">
                  <c:v>0.77766892038749424</c:v>
                </c:pt>
                <c:pt idx="100">
                  <c:v>0.77547043278533101</c:v>
                </c:pt>
                <c:pt idx="101">
                  <c:v>0.77327816035727359</c:v>
                </c:pt>
                <c:pt idx="102">
                  <c:v>0.77109208553288466</c:v>
                </c:pt>
                <c:pt idx="103">
                  <c:v>0.76891219079139816</c:v>
                </c:pt>
                <c:pt idx="104">
                  <c:v>0.76673845866158052</c:v>
                </c:pt>
                <c:pt idx="105">
                  <c:v>0.76457087172158933</c:v>
                </c:pt>
                <c:pt idx="106">
                  <c:v>0.76240941259883377</c:v>
                </c:pt>
                <c:pt idx="107">
                  <c:v>0.76025406396983641</c:v>
                </c:pt>
                <c:pt idx="108">
                  <c:v>0.75810480856009366</c:v>
                </c:pt>
                <c:pt idx="109">
                  <c:v>0.7559616291439365</c:v>
                </c:pt>
                <c:pt idx="110">
                  <c:v>0.75382450854439409</c:v>
                </c:pt>
                <c:pt idx="111">
                  <c:v>0.75169342963305519</c:v>
                </c:pt>
                <c:pt idx="112">
                  <c:v>0.74956837532993059</c:v>
                </c:pt>
                <c:pt idx="113">
                  <c:v>0.74744932860331681</c:v>
                </c:pt>
                <c:pt idx="114">
                  <c:v>0.74533627246965961</c:v>
                </c:pt>
                <c:pt idx="115">
                  <c:v>0.74322918999341703</c:v>
                </c:pt>
                <c:pt idx="116">
                  <c:v>0.7411280642869249</c:v>
                </c:pt>
                <c:pt idx="117">
                  <c:v>0.73903287851026023</c:v>
                </c:pt>
                <c:pt idx="118">
                  <c:v>0.73694361587110768</c:v>
                </c:pt>
                <c:pt idx="119">
                  <c:v>0.73486025962462354</c:v>
                </c:pt>
                <c:pt idx="120">
                  <c:v>0.7327827930733023</c:v>
                </c:pt>
                <c:pt idx="121">
                  <c:v>0.73071119956684305</c:v>
                </c:pt>
                <c:pt idx="122">
                  <c:v>0.72864546250201478</c:v>
                </c:pt>
                <c:pt idx="123">
                  <c:v>0.72658556532252494</c:v>
                </c:pt>
                <c:pt idx="124">
                  <c:v>0.72453149151888596</c:v>
                </c:pt>
                <c:pt idx="125">
                  <c:v>0.72248322462828252</c:v>
                </c:pt>
                <c:pt idx="126">
                  <c:v>0.72044074823444049</c:v>
                </c:pt>
                <c:pt idx="127">
                  <c:v>0.71840404596749463</c:v>
                </c:pt>
                <c:pt idx="128">
                  <c:v>0.71637310150385802</c:v>
                </c:pt>
                <c:pt idx="129">
                  <c:v>0.71434789856609038</c:v>
                </c:pt>
                <c:pt idx="130">
                  <c:v>0.71232842092276871</c:v>
                </c:pt>
                <c:pt idx="131">
                  <c:v>0.71031465238835578</c:v>
                </c:pt>
                <c:pt idx="132">
                  <c:v>0.70830657682307208</c:v>
                </c:pt>
                <c:pt idx="133">
                  <c:v>0.70630417813276558</c:v>
                </c:pt>
                <c:pt idx="134">
                  <c:v>0.704307440268782</c:v>
                </c:pt>
                <c:pt idx="135">
                  <c:v>0.70231634722783798</c:v>
                </c:pt>
                <c:pt idx="136">
                  <c:v>0.70033088305189073</c:v>
                </c:pt>
                <c:pt idx="137">
                  <c:v>0.69835103182801239</c:v>
                </c:pt>
                <c:pt idx="138">
                  <c:v>0.69637677768826001</c:v>
                </c:pt>
                <c:pt idx="139">
                  <c:v>0.69440810480955084</c:v>
                </c:pt>
                <c:pt idx="140">
                  <c:v>0.69244499741353371</c:v>
                </c:pt>
                <c:pt idx="141">
                  <c:v>0.69048743976646343</c:v>
                </c:pt>
                <c:pt idx="142">
                  <c:v>0.6885354161790741</c:v>
                </c:pt>
                <c:pt idx="143">
                  <c:v>0.68658891100645458</c:v>
                </c:pt>
                <c:pt idx="144">
                  <c:v>0.68464790864792091</c:v>
                </c:pt>
                <c:pt idx="145">
                  <c:v>0.68271239354689406</c:v>
                </c:pt>
                <c:pt idx="146">
                  <c:v>0.68078235019077271</c:v>
                </c:pt>
                <c:pt idx="147">
                  <c:v>0.67885776311081059</c:v>
                </c:pt>
                <c:pt idx="148">
                  <c:v>0.67693861688199175</c:v>
                </c:pt>
                <c:pt idx="149">
                  <c:v>0.67502489612290717</c:v>
                </c:pt>
                <c:pt idx="150">
                  <c:v>0.67311658549563125</c:v>
                </c:pt>
                <c:pt idx="151">
                  <c:v>0.67121366970559926</c:v>
                </c:pt>
                <c:pt idx="152">
                  <c:v>0.66931613350148444</c:v>
                </c:pt>
                <c:pt idx="153">
                  <c:v>0.66742396167507589</c:v>
                </c:pt>
                <c:pt idx="154">
                  <c:v>0.66553713906115686</c:v>
                </c:pt>
                <c:pt idx="155">
                  <c:v>0.66365565053738262</c:v>
                </c:pt>
                <c:pt idx="156">
                  <c:v>0.66177948102415973</c:v>
                </c:pt>
                <c:pt idx="157">
                  <c:v>0.65990861548452551</c:v>
                </c:pt>
                <c:pt idx="158">
                  <c:v>0.65804303892402671</c:v>
                </c:pt>
                <c:pt idx="159">
                  <c:v>0.65618273639059976</c:v>
                </c:pt>
                <c:pt idx="160">
                  <c:v>0.65432769297445137</c:v>
                </c:pt>
                <c:pt idx="161">
                  <c:v>0.65247789380793775</c:v>
                </c:pt>
                <c:pt idx="162">
                  <c:v>0.65063332406544694</c:v>
                </c:pt>
                <c:pt idx="163">
                  <c:v>0.64879396896327934</c:v>
                </c:pt>
                <c:pt idx="164">
                  <c:v>0.6469598137595286</c:v>
                </c:pt>
                <c:pt idx="165">
                  <c:v>0.64513084375396457</c:v>
                </c:pt>
                <c:pt idx="166">
                  <c:v>0.64330704428791485</c:v>
                </c:pt>
                <c:pt idx="167">
                  <c:v>0.64148840074414759</c:v>
                </c:pt>
                <c:pt idx="168">
                  <c:v>0.63967489854675419</c:v>
                </c:pt>
                <c:pt idx="169">
                  <c:v>0.63786652316103176</c:v>
                </c:pt>
                <c:pt idx="170">
                  <c:v>0.63606326009336855</c:v>
                </c:pt>
                <c:pt idx="171">
                  <c:v>0.63426509489112548</c:v>
                </c:pt>
                <c:pt idx="172">
                  <c:v>0.6324720131425221</c:v>
                </c:pt>
                <c:pt idx="173">
                  <c:v>0.63068400047652007</c:v>
                </c:pt>
                <c:pt idx="174">
                  <c:v>0.62890104256270862</c:v>
                </c:pt>
                <c:pt idx="175">
                  <c:v>0.62712312511118873</c:v>
                </c:pt>
                <c:pt idx="176">
                  <c:v>0.62535023387245992</c:v>
                </c:pt>
                <c:pt idx="177">
                  <c:v>0.62358235463730505</c:v>
                </c:pt>
                <c:pt idx="178">
                  <c:v>0.62181947323667652</c:v>
                </c:pt>
                <c:pt idx="179">
                  <c:v>0.62006157554158403</c:v>
                </c:pt>
                <c:pt idx="180">
                  <c:v>0.61830864746297876</c:v>
                </c:pt>
                <c:pt idx="181">
                  <c:v>0.61656067495164291</c:v>
                </c:pt>
                <c:pt idx="182">
                  <c:v>0.61481764399807592</c:v>
                </c:pt>
                <c:pt idx="183">
                  <c:v>0.61307954063238213</c:v>
                </c:pt>
                <c:pt idx="184">
                  <c:v>0.61134635092415957</c:v>
                </c:pt>
                <c:pt idx="185">
                  <c:v>0.60961806098238758</c:v>
                </c:pt>
                <c:pt idx="186">
                  <c:v>0.60789465695531575</c:v>
                </c:pt>
                <c:pt idx="187">
                  <c:v>0.60617612503035267</c:v>
                </c:pt>
                <c:pt idx="188">
                  <c:v>0.60446245143395594</c:v>
                </c:pt>
                <c:pt idx="189">
                  <c:v>0.60275362243152064</c:v>
                </c:pt>
                <c:pt idx="190">
                  <c:v>0.6010496243272706</c:v>
                </c:pt>
                <c:pt idx="191">
                  <c:v>0.59935044346414712</c:v>
                </c:pt>
                <c:pt idx="192">
                  <c:v>0.59765606622370093</c:v>
                </c:pt>
                <c:pt idx="193">
                  <c:v>0.59596647902598243</c:v>
                </c:pt>
                <c:pt idx="194">
                  <c:v>0.59428166832943241</c:v>
                </c:pt>
                <c:pt idx="195">
                  <c:v>0.59260162063077415</c:v>
                </c:pt>
                <c:pt idx="196">
                  <c:v>0.59092632246490517</c:v>
                </c:pt>
                <c:pt idx="197">
                  <c:v>0.58925576040478889</c:v>
                </c:pt>
                <c:pt idx="198">
                  <c:v>0.58758992106134744</c:v>
                </c:pt>
                <c:pt idx="199">
                  <c:v>0.58592879108335416</c:v>
                </c:pt>
                <c:pt idx="200">
                  <c:v>0.58427235715732639</c:v>
                </c:pt>
                <c:pt idx="201">
                  <c:v>0.58262060600741949</c:v>
                </c:pt>
                <c:pt idx="202">
                  <c:v>0.58097352439531935</c:v>
                </c:pt>
                <c:pt idx="203">
                  <c:v>0.57933109912013714</c:v>
                </c:pt>
                <c:pt idx="204">
                  <c:v>0.57769331701830307</c:v>
                </c:pt>
                <c:pt idx="205">
                  <c:v>0.5760601649634618</c:v>
                </c:pt>
                <c:pt idx="206">
                  <c:v>0.57443162986636531</c:v>
                </c:pt>
                <c:pt idx="207">
                  <c:v>0.57280769867476988</c:v>
                </c:pt>
                <c:pt idx="208">
                  <c:v>0.57118835837333093</c:v>
                </c:pt>
                <c:pt idx="209">
                  <c:v>0.56957359598349799</c:v>
                </c:pt>
                <c:pt idx="210">
                  <c:v>0.56796339856341183</c:v>
                </c:pt>
                <c:pt idx="211">
                  <c:v>0.5663577532077998</c:v>
                </c:pt>
                <c:pt idx="212">
                  <c:v>0.56475664704787265</c:v>
                </c:pt>
                <c:pt idx="213">
                  <c:v>0.56316006725122181</c:v>
                </c:pt>
                <c:pt idx="214">
                  <c:v>0.56156800102171611</c:v>
                </c:pt>
                <c:pt idx="215">
                  <c:v>0.55998043559939914</c:v>
                </c:pt>
                <c:pt idx="216">
                  <c:v>0.55839735826038739</c:v>
                </c:pt>
                <c:pt idx="217">
                  <c:v>0.55681875631676803</c:v>
                </c:pt>
                <c:pt idx="218">
                  <c:v>0.55524461711649731</c:v>
                </c:pt>
                <c:pt idx="219">
                  <c:v>0.55367492804329865</c:v>
                </c:pt>
                <c:pt idx="220">
                  <c:v>0.55210967651656262</c:v>
                </c:pt>
                <c:pt idx="221">
                  <c:v>0.55054884999124498</c:v>
                </c:pt>
                <c:pt idx="222">
                  <c:v>0.54899243595776681</c:v>
                </c:pt>
                <c:pt idx="223">
                  <c:v>0.54744042194191411</c:v>
                </c:pt>
                <c:pt idx="224">
                  <c:v>0.54589279550473746</c:v>
                </c:pt>
                <c:pt idx="225">
                  <c:v>0.54434954424245308</c:v>
                </c:pt>
                <c:pt idx="226">
                  <c:v>0.54281065578634291</c:v>
                </c:pt>
                <c:pt idx="227">
                  <c:v>0.54127611780265472</c:v>
                </c:pt>
                <c:pt idx="228">
                  <c:v>0.53974591799250526</c:v>
                </c:pt>
                <c:pt idx="229">
                  <c:v>0.53822004409177993</c:v>
                </c:pt>
                <c:pt idx="230">
                  <c:v>0.5366984838710348</c:v>
                </c:pt>
                <c:pt idx="231">
                  <c:v>0.53518122513539923</c:v>
                </c:pt>
                <c:pt idx="232">
                  <c:v>0.53366825572447751</c:v>
                </c:pt>
                <c:pt idx="233">
                  <c:v>0.53215956351225246</c:v>
                </c:pt>
                <c:pt idx="234">
                  <c:v>0.53065513640698592</c:v>
                </c:pt>
                <c:pt idx="235">
                  <c:v>0.52915496235112491</c:v>
                </c:pt>
                <c:pt idx="236">
                  <c:v>0.52765902932120212</c:v>
                </c:pt>
                <c:pt idx="237">
                  <c:v>0.52616732532774158</c:v>
                </c:pt>
                <c:pt idx="238">
                  <c:v>0.52467983841516197</c:v>
                </c:pt>
                <c:pt idx="239">
                  <c:v>0.5231965566616803</c:v>
                </c:pt>
                <c:pt idx="240">
                  <c:v>0.52171746817921671</c:v>
                </c:pt>
                <c:pt idx="241">
                  <c:v>0.52024256111329925</c:v>
                </c:pt>
                <c:pt idx="242">
                  <c:v>0.51877182364296881</c:v>
                </c:pt>
                <c:pt idx="243">
                  <c:v>0.51730524398068489</c:v>
                </c:pt>
                <c:pt idx="244">
                  <c:v>0.51584281037223012</c:v>
                </c:pt>
                <c:pt idx="245">
                  <c:v>0.51438451109661643</c:v>
                </c:pt>
                <c:pt idx="246">
                  <c:v>0.51293033446599179</c:v>
                </c:pt>
                <c:pt idx="247">
                  <c:v>0.51148026882554565</c:v>
                </c:pt>
                <c:pt idx="248">
                  <c:v>0.51003430255341575</c:v>
                </c:pt>
                <c:pt idx="249">
                  <c:v>0.50859242406059546</c:v>
                </c:pt>
                <c:pt idx="250">
                  <c:v>0.50715462179083992</c:v>
                </c:pt>
                <c:pt idx="251">
                  <c:v>0.50572088422057515</c:v>
                </c:pt>
                <c:pt idx="252">
                  <c:v>0.50429119985880355</c:v>
                </c:pt>
                <c:pt idx="253">
                  <c:v>0.50286555724701298</c:v>
                </c:pt>
                <c:pt idx="254">
                  <c:v>0.50144394495908517</c:v>
                </c:pt>
                <c:pt idx="255">
                  <c:v>0.50002635160120357</c:v>
                </c:pt>
                <c:pt idx="256">
                  <c:v>0.49861276581176217</c:v>
                </c:pt>
                <c:pt idx="257">
                  <c:v>0.49720317626127436</c:v>
                </c:pt>
                <c:pt idx="258">
                  <c:v>0.49579757165228228</c:v>
                </c:pt>
                <c:pt idx="259">
                  <c:v>0.49439594071926646</c:v>
                </c:pt>
                <c:pt idx="260">
                  <c:v>0.49299827222855519</c:v>
                </c:pt>
                <c:pt idx="261">
                  <c:v>0.49160455497823458</c:v>
                </c:pt>
                <c:pt idx="262">
                  <c:v>0.49021477779805872</c:v>
                </c:pt>
                <c:pt idx="263">
                  <c:v>0.48882892954936036</c:v>
                </c:pt>
                <c:pt idx="264">
                  <c:v>0.48744699912496137</c:v>
                </c:pt>
                <c:pt idx="265">
                  <c:v>0.48606897544908428</c:v>
                </c:pt>
                <c:pt idx="266">
                  <c:v>0.48469484747726244</c:v>
                </c:pt>
                <c:pt idx="267">
                  <c:v>0.48332460419625273</c:v>
                </c:pt>
                <c:pt idx="268">
                  <c:v>0.48195823462394632</c:v>
                </c:pt>
                <c:pt idx="269">
                  <c:v>0.48059572780928139</c:v>
                </c:pt>
                <c:pt idx="270">
                  <c:v>0.47923707283215466</c:v>
                </c:pt>
                <c:pt idx="271">
                  <c:v>0.47788225880333446</c:v>
                </c:pt>
                <c:pt idx="272">
                  <c:v>0.47653127486437319</c:v>
                </c:pt>
                <c:pt idx="273">
                  <c:v>0.47518411018752038</c:v>
                </c:pt>
                <c:pt idx="274">
                  <c:v>0.4738407539756358</c:v>
                </c:pt>
                <c:pt idx="275">
                  <c:v>0.47250119546210295</c:v>
                </c:pt>
                <c:pt idx="276">
                  <c:v>0.47116542391074262</c:v>
                </c:pt>
                <c:pt idx="277">
                  <c:v>0.46983342861572741</c:v>
                </c:pt>
                <c:pt idx="278">
                  <c:v>0.46850519890149545</c:v>
                </c:pt>
                <c:pt idx="279">
                  <c:v>0.46718072412266448</c:v>
                </c:pt>
                <c:pt idx="280">
                  <c:v>0.46585999366394759</c:v>
                </c:pt>
                <c:pt idx="281">
                  <c:v>0.46454299694006712</c:v>
                </c:pt>
                <c:pt idx="282">
                  <c:v>0.46322972339567053</c:v>
                </c:pt>
                <c:pt idx="283">
                  <c:v>0.46192016250524509</c:v>
                </c:pt>
                <c:pt idx="284">
                  <c:v>0.46061430377303447</c:v>
                </c:pt>
                <c:pt idx="285">
                  <c:v>0.4593121367329534</c:v>
                </c:pt>
                <c:pt idx="286">
                  <c:v>0.45801365094850505</c:v>
                </c:pt>
                <c:pt idx="287">
                  <c:v>0.45671883601269669</c:v>
                </c:pt>
                <c:pt idx="288">
                  <c:v>0.45542768154795604</c:v>
                </c:pt>
                <c:pt idx="289">
                  <c:v>0.45414017720604904</c:v>
                </c:pt>
                <c:pt idx="290">
                  <c:v>0.45285631266799586</c:v>
                </c:pt>
                <c:pt idx="291">
                  <c:v>0.45157607764398872</c:v>
                </c:pt>
                <c:pt idx="292">
                  <c:v>0.45029946187330966</c:v>
                </c:pt>
                <c:pt idx="293">
                  <c:v>0.44902645512424744</c:v>
                </c:pt>
                <c:pt idx="294">
                  <c:v>0.44775704719401671</c:v>
                </c:pt>
                <c:pt idx="295">
                  <c:v>0.44649122790867518</c:v>
                </c:pt>
                <c:pt idx="296">
                  <c:v>0.44522898712304282</c:v>
                </c:pt>
                <c:pt idx="297">
                  <c:v>0.4439703147206201</c:v>
                </c:pt>
                <c:pt idx="298">
                  <c:v>0.44271520061350694</c:v>
                </c:pt>
                <c:pt idx="299">
                  <c:v>0.44146363474232247</c:v>
                </c:pt>
                <c:pt idx="300">
                  <c:v>0.44021560707612334</c:v>
                </c:pt>
                <c:pt idx="301">
                  <c:v>0.43897110761232405</c:v>
                </c:pt>
                <c:pt idx="302">
                  <c:v>0.43773012637661696</c:v>
                </c:pt>
                <c:pt idx="303">
                  <c:v>0.43649265342289173</c:v>
                </c:pt>
                <c:pt idx="304">
                  <c:v>0.43525867883315578</c:v>
                </c:pt>
                <c:pt idx="305">
                  <c:v>0.43402819271745535</c:v>
                </c:pt>
                <c:pt idx="306">
                  <c:v>0.43280118521379551</c:v>
                </c:pt>
                <c:pt idx="307">
                  <c:v>0.4315776464880613</c:v>
                </c:pt>
                <c:pt idx="308">
                  <c:v>0.43035756673393927</c:v>
                </c:pt>
                <c:pt idx="309">
                  <c:v>0.42914093617283855</c:v>
                </c:pt>
                <c:pt idx="310">
                  <c:v>0.42792774505381259</c:v>
                </c:pt>
                <c:pt idx="311">
                  <c:v>0.42671798365348085</c:v>
                </c:pt>
                <c:pt idx="312">
                  <c:v>0.42551164227595129</c:v>
                </c:pt>
                <c:pt idx="313">
                  <c:v>0.42430871125274205</c:v>
                </c:pt>
                <c:pt idx="314">
                  <c:v>0.4231091809427045</c:v>
                </c:pt>
                <c:pt idx="315">
                  <c:v>0.42191304173194583</c:v>
                </c:pt>
                <c:pt idx="316">
                  <c:v>0.42072028403375156</c:v>
                </c:pt>
                <c:pt idx="317">
                  <c:v>0.41953089828850942</c:v>
                </c:pt>
                <c:pt idx="318">
                  <c:v>0.41834487496363221</c:v>
                </c:pt>
                <c:pt idx="319">
                  <c:v>0.41716220455348169</c:v>
                </c:pt>
                <c:pt idx="320">
                  <c:v>0.41598287757929214</c:v>
                </c:pt>
                <c:pt idx="321">
                  <c:v>0.41480688458909465</c:v>
                </c:pt>
                <c:pt idx="322">
                  <c:v>0.41363421615764101</c:v>
                </c:pt>
                <c:pt idx="323">
                  <c:v>0.41246486288632866</c:v>
                </c:pt>
                <c:pt idx="324">
                  <c:v>0.4112988154031253</c:v>
                </c:pt>
                <c:pt idx="325">
                  <c:v>0.41013606436249267</c:v>
                </c:pt>
                <c:pt idx="326">
                  <c:v>0.40897660044531364</c:v>
                </c:pt>
                <c:pt idx="327">
                  <c:v>0.40782041435881566</c:v>
                </c:pt>
                <c:pt idx="328">
                  <c:v>0.40666749683649783</c:v>
                </c:pt>
                <c:pt idx="329">
                  <c:v>0.40551783863805491</c:v>
                </c:pt>
                <c:pt idx="330">
                  <c:v>0.40437143054930491</c:v>
                </c:pt>
                <c:pt idx="331">
                  <c:v>0.4032282633821142</c:v>
                </c:pt>
                <c:pt idx="332">
                  <c:v>0.40208832797432448</c:v>
                </c:pt>
                <c:pt idx="333">
                  <c:v>0.40095161518967887</c:v>
                </c:pt>
                <c:pt idx="334">
                  <c:v>0.39981811591774896</c:v>
                </c:pt>
                <c:pt idx="335">
                  <c:v>0.39868782107386158</c:v>
                </c:pt>
                <c:pt idx="336">
                  <c:v>0.3975607215990265</c:v>
                </c:pt>
                <c:pt idx="337">
                  <c:v>0.39643680845986323</c:v>
                </c:pt>
                <c:pt idx="338">
                  <c:v>0.3953160726485288</c:v>
                </c:pt>
                <c:pt idx="339">
                  <c:v>0.39419850518264554</c:v>
                </c:pt>
                <c:pt idx="340">
                  <c:v>0.39308409710522946</c:v>
                </c:pt>
                <c:pt idx="341">
                  <c:v>0.39197283948461809</c:v>
                </c:pt>
                <c:pt idx="342">
                  <c:v>0.39086472341439865</c:v>
                </c:pt>
                <c:pt idx="343">
                  <c:v>0.3897597400133373</c:v>
                </c:pt>
                <c:pt idx="344">
                  <c:v>0.38865788042530758</c:v>
                </c:pt>
                <c:pt idx="345">
                  <c:v>0.38755913581921969</c:v>
                </c:pt>
                <c:pt idx="346">
                  <c:v>0.38646349738894903</c:v>
                </c:pt>
                <c:pt idx="347">
                  <c:v>0.38537095635326668</c:v>
                </c:pt>
                <c:pt idx="348">
                  <c:v>0.38428150395576799</c:v>
                </c:pt>
                <c:pt idx="349">
                  <c:v>0.38319513146480316</c:v>
                </c:pt>
                <c:pt idx="350">
                  <c:v>0.38211183017340672</c:v>
                </c:pt>
                <c:pt idx="351">
                  <c:v>0.38103159139922826</c:v>
                </c:pt>
                <c:pt idx="352">
                  <c:v>0.37995440648446238</c:v>
                </c:pt>
                <c:pt idx="353">
                  <c:v>0.37888026679577946</c:v>
                </c:pt>
                <c:pt idx="354">
                  <c:v>0.37780916372425694</c:v>
                </c:pt>
                <c:pt idx="355">
                  <c:v>0.37674108868530914</c:v>
                </c:pt>
                <c:pt idx="356">
                  <c:v>0.37567603311861969</c:v>
                </c:pt>
                <c:pt idx="357">
                  <c:v>0.37461398848807226</c:v>
                </c:pt>
                <c:pt idx="358">
                  <c:v>0.37355494628168262</c:v>
                </c:pt>
                <c:pt idx="359">
                  <c:v>0.37249889801152963</c:v>
                </c:pt>
                <c:pt idx="360">
                  <c:v>0.3714458352136879</c:v>
                </c:pt>
                <c:pt idx="361">
                  <c:v>0.37039574944815995</c:v>
                </c:pt>
                <c:pt idx="362">
                  <c:v>0.36934863229880821</c:v>
                </c:pt>
                <c:pt idx="363">
                  <c:v>0.36830447537328742</c:v>
                </c:pt>
                <c:pt idx="364">
                  <c:v>0.36726327030297817</c:v>
                </c:pt>
                <c:pt idx="365">
                  <c:v>0.36622500874291919</c:v>
                </c:pt>
                <c:pt idx="366">
                  <c:v>0.36518968237174038</c:v>
                </c:pt>
                <c:pt idx="367">
                  <c:v>0.36415728289159632</c:v>
                </c:pt>
                <c:pt idx="368">
                  <c:v>0.36312780202810035</c:v>
                </c:pt>
                <c:pt idx="369">
                  <c:v>0.36210123153025703</c:v>
                </c:pt>
                <c:pt idx="370">
                  <c:v>0.3610775631703968</c:v>
                </c:pt>
                <c:pt idx="371">
                  <c:v>0.3600567887441104</c:v>
                </c:pt>
                <c:pt idx="372">
                  <c:v>0.35903890007018202</c:v>
                </c:pt>
                <c:pt idx="373">
                  <c:v>0.35802388899052462</c:v>
                </c:pt>
                <c:pt idx="374">
                  <c:v>0.35701174737011404</c:v>
                </c:pt>
                <c:pt idx="375">
                  <c:v>0.35600246709692446</c:v>
                </c:pt>
                <c:pt idx="376">
                  <c:v>0.35499604008186242</c:v>
                </c:pt>
                <c:pt idx="377">
                  <c:v>0.35399245825870296</c:v>
                </c:pt>
                <c:pt idx="378">
                  <c:v>0.35299171358402415</c:v>
                </c:pt>
                <c:pt idx="379">
                  <c:v>0.35199379803714326</c:v>
                </c:pt>
                <c:pt idx="380">
                  <c:v>0.35099870362005203</c:v>
                </c:pt>
                <c:pt idx="381">
                  <c:v>0.35000642235735291</c:v>
                </c:pt>
                <c:pt idx="382">
                  <c:v>0.34901694629619473</c:v>
                </c:pt>
                <c:pt idx="383">
                  <c:v>0.34803026750620963</c:v>
                </c:pt>
                <c:pt idx="384">
                  <c:v>0.34704637807944866</c:v>
                </c:pt>
                <c:pt idx="385">
                  <c:v>0.34606527013031896</c:v>
                </c:pt>
                <c:pt idx="386">
                  <c:v>0.34508693579552052</c:v>
                </c:pt>
                <c:pt idx="387">
                  <c:v>0.344111367233983</c:v>
                </c:pt>
                <c:pt idx="388">
                  <c:v>0.34313855662680287</c:v>
                </c:pt>
                <c:pt idx="389">
                  <c:v>0.34216849617718093</c:v>
                </c:pt>
                <c:pt idx="390">
                  <c:v>0.34120117811035944</c:v>
                </c:pt>
                <c:pt idx="391">
                  <c:v>0.34023659467356049</c:v>
                </c:pt>
                <c:pt idx="392">
                  <c:v>0.33927473813592324</c:v>
                </c:pt>
                <c:pt idx="393">
                  <c:v>0.33831560078844219</c:v>
                </c:pt>
                <c:pt idx="394">
                  <c:v>0.33735917494390533</c:v>
                </c:pt>
                <c:pt idx="395">
                  <c:v>0.33640545293683238</c:v>
                </c:pt>
                <c:pt idx="396">
                  <c:v>0.33545442712341417</c:v>
                </c:pt>
                <c:pt idx="397">
                  <c:v>0.33450608988144986</c:v>
                </c:pt>
                <c:pt idx="398">
                  <c:v>0.33356043361028764</c:v>
                </c:pt>
                <c:pt idx="399">
                  <c:v>0.33261745073076243</c:v>
                </c:pt>
                <c:pt idx="400">
                  <c:v>0.33167713368513541</c:v>
                </c:pt>
                <c:pt idx="401">
                  <c:v>0.33073947493703409</c:v>
                </c:pt>
                <c:pt idx="402">
                  <c:v>0.3298044669713916</c:v>
                </c:pt>
                <c:pt idx="403">
                  <c:v>0.32887210229438568</c:v>
                </c:pt>
                <c:pt idx="404">
                  <c:v>0.3279423734333799</c:v>
                </c:pt>
                <c:pt idx="405">
                  <c:v>0.32701527293686272</c:v>
                </c:pt>
                <c:pt idx="406">
                  <c:v>0.32609079337438845</c:v>
                </c:pt>
                <c:pt idx="407">
                  <c:v>0.32516892733651742</c:v>
                </c:pt>
                <c:pt idx="408">
                  <c:v>0.32424966743475642</c:v>
                </c:pt>
                <c:pt idx="409">
                  <c:v>0.32333300630149975</c:v>
                </c:pt>
                <c:pt idx="410">
                  <c:v>0.3224189365899704</c:v>
                </c:pt>
                <c:pt idx="411">
                  <c:v>0.3215074509741605</c:v>
                </c:pt>
                <c:pt idx="412">
                  <c:v>0.32059854214877304</c:v>
                </c:pt>
                <c:pt idx="413">
                  <c:v>0.31969220282916327</c:v>
                </c:pt>
                <c:pt idx="414">
                  <c:v>0.31878842575128047</c:v>
                </c:pt>
                <c:pt idx="415">
                  <c:v>0.31788720367160916</c:v>
                </c:pt>
                <c:pt idx="416">
                  <c:v>0.31698852936711208</c:v>
                </c:pt>
                <c:pt idx="417">
                  <c:v>0.31609239563517089</c:v>
                </c:pt>
                <c:pt idx="418">
                  <c:v>0.31519879529352968</c:v>
                </c:pt>
                <c:pt idx="419">
                  <c:v>0.31430772118023709</c:v>
                </c:pt>
                <c:pt idx="420">
                  <c:v>0.31341916615358834</c:v>
                </c:pt>
                <c:pt idx="421">
                  <c:v>0.31253312309206849</c:v>
                </c:pt>
                <c:pt idx="422">
                  <c:v>0.3116495848942954</c:v>
                </c:pt>
                <c:pt idx="423">
                  <c:v>0.31076854447896302</c:v>
                </c:pt>
                <c:pt idx="424">
                  <c:v>0.30988999478478357</c:v>
                </c:pt>
                <c:pt idx="425">
                  <c:v>0.30901392877043227</c:v>
                </c:pt>
                <c:pt idx="426">
                  <c:v>0.30814033941449021</c:v>
                </c:pt>
                <c:pt idx="427">
                  <c:v>0.30726921971538801</c:v>
                </c:pt>
                <c:pt idx="428">
                  <c:v>0.30640056269135019</c:v>
                </c:pt>
                <c:pt idx="429">
                  <c:v>0.30553436138033835</c:v>
                </c:pt>
                <c:pt idx="430">
                  <c:v>0.30467060883999669</c:v>
                </c:pt>
                <c:pt idx="431">
                  <c:v>0.30380929814759505</c:v>
                </c:pt>
                <c:pt idx="432">
                  <c:v>0.30295042239997411</c:v>
                </c:pt>
                <c:pt idx="433">
                  <c:v>0.30209397471349003</c:v>
                </c:pt>
                <c:pt idx="434">
                  <c:v>0.30123994822395933</c:v>
                </c:pt>
                <c:pt idx="435">
                  <c:v>0.30038833608660309</c:v>
                </c:pt>
                <c:pt idx="436">
                  <c:v>0.29953913147599359</c:v>
                </c:pt>
                <c:pt idx="437">
                  <c:v>0.29869232758599823</c:v>
                </c:pt>
                <c:pt idx="438">
                  <c:v>0.29784791762972551</c:v>
                </c:pt>
                <c:pt idx="439">
                  <c:v>0.29700589483947076</c:v>
                </c:pt>
                <c:pt idx="440">
                  <c:v>0.29616625246666184</c:v>
                </c:pt>
                <c:pt idx="441">
                  <c:v>0.29532898378180478</c:v>
                </c:pt>
                <c:pt idx="442">
                  <c:v>0.29449408207443012</c:v>
                </c:pt>
                <c:pt idx="443">
                  <c:v>0.29366154065303912</c:v>
                </c:pt>
                <c:pt idx="444">
                  <c:v>0.29283135284504996</c:v>
                </c:pt>
                <c:pt idx="445">
                  <c:v>0.29200351199674435</c:v>
                </c:pt>
                <c:pt idx="446">
                  <c:v>0.29117801147321432</c:v>
                </c:pt>
                <c:pt idx="447">
                  <c:v>0.29035484465830885</c:v>
                </c:pt>
                <c:pt idx="448">
                  <c:v>0.28953400495458093</c:v>
                </c:pt>
                <c:pt idx="449">
                  <c:v>0.28871548578323475</c:v>
                </c:pt>
                <c:pt idx="450">
                  <c:v>0.28789928058407271</c:v>
                </c:pt>
                <c:pt idx="451">
                  <c:v>0.28708538281544344</c:v>
                </c:pt>
                <c:pt idx="452">
                  <c:v>0.28627378595418851</c:v>
                </c:pt>
                <c:pt idx="453">
                  <c:v>0.28546448349559106</c:v>
                </c:pt>
                <c:pt idx="454">
                  <c:v>0.28465746895332245</c:v>
                </c:pt>
                <c:pt idx="455">
                  <c:v>0.28385273585939197</c:v>
                </c:pt>
                <c:pt idx="456">
                  <c:v>0.28305027776409353</c:v>
                </c:pt>
                <c:pt idx="457">
                  <c:v>0.28225008823595465</c:v>
                </c:pt>
                <c:pt idx="458">
                  <c:v>0.28145216086168456</c:v>
                </c:pt>
                <c:pt idx="459">
                  <c:v>0.28065648924612352</c:v>
                </c:pt>
                <c:pt idx="460">
                  <c:v>0.27986306701219038</c:v>
                </c:pt>
                <c:pt idx="461">
                  <c:v>0.27907188780083259</c:v>
                </c:pt>
                <c:pt idx="462">
                  <c:v>0.27828294527097475</c:v>
                </c:pt>
                <c:pt idx="463">
                  <c:v>0.27749623309946753</c:v>
                </c:pt>
                <c:pt idx="464">
                  <c:v>0.27671174498103768</c:v>
                </c:pt>
                <c:pt idx="465">
                  <c:v>0.27592947462823691</c:v>
                </c:pt>
                <c:pt idx="466">
                  <c:v>0.27514941577139168</c:v>
                </c:pt>
                <c:pt idx="467">
                  <c:v>0.27437156215855296</c:v>
                </c:pt>
                <c:pt idx="468">
                  <c:v>0.27359590755544605</c:v>
                </c:pt>
                <c:pt idx="469">
                  <c:v>0.27282244574542103</c:v>
                </c:pt>
                <c:pt idx="470">
                  <c:v>0.27205117052940209</c:v>
                </c:pt>
                <c:pt idx="471">
                  <c:v>0.27128207572583857</c:v>
                </c:pt>
                <c:pt idx="472">
                  <c:v>0.27051515517065522</c:v>
                </c:pt>
                <c:pt idx="473">
                  <c:v>0.26975040271720302</c:v>
                </c:pt>
                <c:pt idx="474">
                  <c:v>0.26898781223620916</c:v>
                </c:pt>
                <c:pt idx="475">
                  <c:v>0.26822737761572873</c:v>
                </c:pt>
                <c:pt idx="476">
                  <c:v>0.26746909276109548</c:v>
                </c:pt>
                <c:pt idx="477">
                  <c:v>0.26671295159487268</c:v>
                </c:pt>
                <c:pt idx="478">
                  <c:v>0.26595894805680459</c:v>
                </c:pt>
                <c:pt idx="479">
                  <c:v>0.26520707610376859</c:v>
                </c:pt>
                <c:pt idx="480">
                  <c:v>0.26445732970972535</c:v>
                </c:pt>
                <c:pt idx="481">
                  <c:v>0.26370970286567158</c:v>
                </c:pt>
                <c:pt idx="482">
                  <c:v>0.26296418957959167</c:v>
                </c:pt>
                <c:pt idx="483">
                  <c:v>0.26222078387640946</c:v>
                </c:pt>
                <c:pt idx="484">
                  <c:v>0.26147947979794062</c:v>
                </c:pt>
                <c:pt idx="485">
                  <c:v>0.26074027140284439</c:v>
                </c:pt>
                <c:pt idx="486">
                  <c:v>0.26000315276657671</c:v>
                </c:pt>
                <c:pt idx="487">
                  <c:v>0.25926811798134214</c:v>
                </c:pt>
                <c:pt idx="488">
                  <c:v>0.25853516115604674</c:v>
                </c:pt>
                <c:pt idx="489">
                  <c:v>0.25780427641625092</c:v>
                </c:pt>
                <c:pt idx="490">
                  <c:v>0.25707545790412178</c:v>
                </c:pt>
                <c:pt idx="491">
                  <c:v>0.25634869977838759</c:v>
                </c:pt>
                <c:pt idx="492">
                  <c:v>0.25562399621428916</c:v>
                </c:pt>
                <c:pt idx="493">
                  <c:v>0.25490134140353438</c:v>
                </c:pt>
                <c:pt idx="494">
                  <c:v>0.25418072955425131</c:v>
                </c:pt>
                <c:pt idx="495">
                  <c:v>0.25346215489094176</c:v>
                </c:pt>
                <c:pt idx="496">
                  <c:v>0.25274561165443488</c:v>
                </c:pt>
                <c:pt idx="497">
                  <c:v>0.25203109410184121</c:v>
                </c:pt>
                <c:pt idx="498">
                  <c:v>0.25131859650650668</c:v>
                </c:pt>
                <c:pt idx="499">
                  <c:v>0.25060811315796644</c:v>
                </c:pt>
              </c:numCache>
            </c:numRef>
          </c:yVal>
          <c:smooth val="1"/>
          <c:extLst>
            <c:ext xmlns:c16="http://schemas.microsoft.com/office/drawing/2014/chart" uri="{C3380CC4-5D6E-409C-BE32-E72D297353CC}">
              <c16:uniqueId val="{00000000-C530-45B3-92BF-036AD61A1C15}"/>
            </c:ext>
          </c:extLst>
        </c:ser>
        <c:dLbls>
          <c:showLegendKey val="0"/>
          <c:showVal val="0"/>
          <c:showCatName val="0"/>
          <c:showSerName val="0"/>
          <c:showPercent val="0"/>
          <c:showBubbleSize val="0"/>
        </c:dLbls>
        <c:axId val="334959568"/>
        <c:axId val="334961536"/>
      </c:scatterChart>
      <c:valAx>
        <c:axId val="33495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latin typeface="Arial" panose="020B0604020202020204" pitchFamily="34" charset="0"/>
                    <a:cs typeface="Arial" panose="020B0604020202020204" pitchFamily="34" charset="0"/>
                  </a:rPr>
                  <a:t>Depth</a:t>
                </a:r>
                <a:r>
                  <a:rPr lang="en-GB" sz="1200" baseline="0">
                    <a:latin typeface="Arial" panose="020B0604020202020204" pitchFamily="34" charset="0"/>
                    <a:cs typeface="Arial" panose="020B0604020202020204" pitchFamily="34" charset="0"/>
                  </a:rPr>
                  <a:t> within sample [µm]</a:t>
                </a:r>
                <a:endParaRPr lang="en-GB" sz="1200">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34961536"/>
        <c:crosses val="autoZero"/>
        <c:crossBetween val="midCat"/>
      </c:valAx>
      <c:valAx>
        <c:axId val="33496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latin typeface="Arial" panose="020B0604020202020204" pitchFamily="34" charset="0"/>
                    <a:cs typeface="Arial" panose="020B0604020202020204" pitchFamily="34" charset="0"/>
                  </a:rPr>
                  <a:t>#</a:t>
                </a:r>
                <a:r>
                  <a:rPr lang="en-GB" sz="1200" baseline="0">
                    <a:latin typeface="Arial" panose="020B0604020202020204" pitchFamily="34" charset="0"/>
                    <a:cs typeface="Arial" panose="020B0604020202020204" pitchFamily="34" charset="0"/>
                  </a:rPr>
                  <a:t> absorbed photons/molecule</a:t>
                </a:r>
                <a:endParaRPr lang="en-GB" sz="1200">
                  <a:latin typeface="Arial" panose="020B0604020202020204" pitchFamily="34" charset="0"/>
                  <a:cs typeface="Arial" panose="020B0604020202020204" pitchFamily="34" charset="0"/>
                </a:endParaRP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34959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datapts!$F$1</c:f>
              <c:strCache>
                <c:ptCount val="1"/>
                <c:pt idx="0">
                  <c:v># abs. phot/mol in avg dist</c:v>
                </c:pt>
              </c:strCache>
            </c:strRef>
          </c:tx>
          <c:spPr>
            <a:ln w="28575" cap="rnd">
              <a:noFill/>
              <a:round/>
            </a:ln>
            <a:effectLst/>
          </c:spPr>
          <c:marker>
            <c:symbol val="circle"/>
            <c:size val="5"/>
            <c:spPr>
              <a:solidFill>
                <a:schemeClr val="accent1"/>
              </a:solidFill>
              <a:ln w="9525">
                <a:solidFill>
                  <a:schemeClr val="accent1"/>
                </a:solidFill>
              </a:ln>
              <a:effectLst/>
            </c:spPr>
          </c:marker>
          <c:xVal>
            <c:numRef>
              <c:f>datapts!$C$2:$C$501</c:f>
              <c:numCache>
                <c:formatCode>General</c:formatCode>
                <c:ptCount val="500"/>
                <c:pt idx="0">
                  <c:v>0</c:v>
                </c:pt>
                <c:pt idx="1">
                  <c:v>9.9999999999999985E-3</c:v>
                </c:pt>
                <c:pt idx="2">
                  <c:v>1.9999999999999997E-2</c:v>
                </c:pt>
                <c:pt idx="3">
                  <c:v>0.03</c:v>
                </c:pt>
                <c:pt idx="4">
                  <c:v>3.9999999999999994E-2</c:v>
                </c:pt>
                <c:pt idx="5">
                  <c:v>4.9999999999999989E-2</c:v>
                </c:pt>
                <c:pt idx="6">
                  <c:v>0.06</c:v>
                </c:pt>
                <c:pt idx="7">
                  <c:v>6.9999999999999993E-2</c:v>
                </c:pt>
                <c:pt idx="8">
                  <c:v>7.9999999999999988E-2</c:v>
                </c:pt>
                <c:pt idx="9">
                  <c:v>8.9999999999999983E-2</c:v>
                </c:pt>
                <c:pt idx="10">
                  <c:v>9.9999999999999978E-2</c:v>
                </c:pt>
                <c:pt idx="11">
                  <c:v>0.10999999999999997</c:v>
                </c:pt>
                <c:pt idx="12">
                  <c:v>0.12</c:v>
                </c:pt>
                <c:pt idx="13">
                  <c:v>0.12999999999999998</c:v>
                </c:pt>
                <c:pt idx="14">
                  <c:v>0.13999999999999999</c:v>
                </c:pt>
                <c:pt idx="15">
                  <c:v>0.14999999999999997</c:v>
                </c:pt>
                <c:pt idx="16">
                  <c:v>0.15999999999999998</c:v>
                </c:pt>
                <c:pt idx="17">
                  <c:v>0.16999999999999998</c:v>
                </c:pt>
                <c:pt idx="18">
                  <c:v>0.17999999999999997</c:v>
                </c:pt>
                <c:pt idx="19">
                  <c:v>0.18999999999999997</c:v>
                </c:pt>
                <c:pt idx="20">
                  <c:v>0.19999999999999996</c:v>
                </c:pt>
                <c:pt idx="21">
                  <c:v>0.20999999999999996</c:v>
                </c:pt>
                <c:pt idx="22">
                  <c:v>0.21999999999999995</c:v>
                </c:pt>
                <c:pt idx="23">
                  <c:v>0.22999999999999998</c:v>
                </c:pt>
                <c:pt idx="24">
                  <c:v>0.24</c:v>
                </c:pt>
                <c:pt idx="25">
                  <c:v>0.25</c:v>
                </c:pt>
                <c:pt idx="26">
                  <c:v>0.25999999999999995</c:v>
                </c:pt>
                <c:pt idx="27">
                  <c:v>0.26999999999999996</c:v>
                </c:pt>
                <c:pt idx="28">
                  <c:v>0.27999999999999997</c:v>
                </c:pt>
                <c:pt idx="29">
                  <c:v>0.28999999999999998</c:v>
                </c:pt>
                <c:pt idx="30">
                  <c:v>0.29999999999999993</c:v>
                </c:pt>
                <c:pt idx="31">
                  <c:v>0.30999999999999994</c:v>
                </c:pt>
                <c:pt idx="32">
                  <c:v>0.31999999999999995</c:v>
                </c:pt>
                <c:pt idx="33">
                  <c:v>0.32999999999999996</c:v>
                </c:pt>
                <c:pt idx="34">
                  <c:v>0.33999999999999997</c:v>
                </c:pt>
                <c:pt idx="35">
                  <c:v>0.34999999999999992</c:v>
                </c:pt>
                <c:pt idx="36">
                  <c:v>0.35999999999999993</c:v>
                </c:pt>
                <c:pt idx="37">
                  <c:v>0.36999999999999994</c:v>
                </c:pt>
                <c:pt idx="38">
                  <c:v>0.37999999999999995</c:v>
                </c:pt>
                <c:pt idx="39">
                  <c:v>0.3899999999999999</c:v>
                </c:pt>
                <c:pt idx="40">
                  <c:v>0.39999999999999991</c:v>
                </c:pt>
                <c:pt idx="41">
                  <c:v>0.40999999999999992</c:v>
                </c:pt>
                <c:pt idx="42">
                  <c:v>0.41999999999999993</c:v>
                </c:pt>
                <c:pt idx="43">
                  <c:v>0.42999999999999994</c:v>
                </c:pt>
                <c:pt idx="44">
                  <c:v>0.43999999999999989</c:v>
                </c:pt>
                <c:pt idx="45">
                  <c:v>0.4499999999999999</c:v>
                </c:pt>
                <c:pt idx="46">
                  <c:v>0.45999999999999996</c:v>
                </c:pt>
                <c:pt idx="47">
                  <c:v>0.47</c:v>
                </c:pt>
                <c:pt idx="48">
                  <c:v>0.48</c:v>
                </c:pt>
                <c:pt idx="49">
                  <c:v>0.49</c:v>
                </c:pt>
                <c:pt idx="50">
                  <c:v>0.5</c:v>
                </c:pt>
                <c:pt idx="51">
                  <c:v>0.5099999999999999</c:v>
                </c:pt>
                <c:pt idx="52">
                  <c:v>0.51999999999999991</c:v>
                </c:pt>
                <c:pt idx="53">
                  <c:v>0.52999999999999992</c:v>
                </c:pt>
                <c:pt idx="54">
                  <c:v>0.53999999999999992</c:v>
                </c:pt>
                <c:pt idx="55">
                  <c:v>0.54999999999999993</c:v>
                </c:pt>
                <c:pt idx="56">
                  <c:v>0.55999999999999994</c:v>
                </c:pt>
                <c:pt idx="57">
                  <c:v>0.56999999999999995</c:v>
                </c:pt>
                <c:pt idx="58">
                  <c:v>0.57999999999999996</c:v>
                </c:pt>
                <c:pt idx="59">
                  <c:v>0.59</c:v>
                </c:pt>
                <c:pt idx="60">
                  <c:v>0.59999999999999987</c:v>
                </c:pt>
                <c:pt idx="61">
                  <c:v>0.60999999999999988</c:v>
                </c:pt>
                <c:pt idx="62">
                  <c:v>0.61999999999999988</c:v>
                </c:pt>
                <c:pt idx="63">
                  <c:v>0.62999999999999989</c:v>
                </c:pt>
                <c:pt idx="64">
                  <c:v>0.6399999999999999</c:v>
                </c:pt>
                <c:pt idx="65">
                  <c:v>0.64999999999999991</c:v>
                </c:pt>
                <c:pt idx="66">
                  <c:v>0.65999999999999992</c:v>
                </c:pt>
                <c:pt idx="67">
                  <c:v>0.66999999999999993</c:v>
                </c:pt>
                <c:pt idx="68">
                  <c:v>0.67999999999999994</c:v>
                </c:pt>
                <c:pt idx="69">
                  <c:v>0.68999999999999984</c:v>
                </c:pt>
                <c:pt idx="70">
                  <c:v>0.69999999999999984</c:v>
                </c:pt>
                <c:pt idx="71">
                  <c:v>0.70999999999999985</c:v>
                </c:pt>
                <c:pt idx="72">
                  <c:v>0.71999999999999986</c:v>
                </c:pt>
                <c:pt idx="73">
                  <c:v>0.72999999999999987</c:v>
                </c:pt>
                <c:pt idx="74">
                  <c:v>0.73999999999999988</c:v>
                </c:pt>
                <c:pt idx="75">
                  <c:v>0.74999999999999989</c:v>
                </c:pt>
                <c:pt idx="76">
                  <c:v>0.7599999999999999</c:v>
                </c:pt>
                <c:pt idx="77">
                  <c:v>0.76999999999999991</c:v>
                </c:pt>
                <c:pt idx="78">
                  <c:v>0.7799999999999998</c:v>
                </c:pt>
                <c:pt idx="79">
                  <c:v>0.78999999999999981</c:v>
                </c:pt>
                <c:pt idx="80">
                  <c:v>0.79999999999999982</c:v>
                </c:pt>
                <c:pt idx="81">
                  <c:v>0.80999999999999983</c:v>
                </c:pt>
                <c:pt idx="82">
                  <c:v>0.81999999999999984</c:v>
                </c:pt>
                <c:pt idx="83">
                  <c:v>0.82999999999999985</c:v>
                </c:pt>
                <c:pt idx="84">
                  <c:v>0.83999999999999986</c:v>
                </c:pt>
                <c:pt idx="85">
                  <c:v>0.84999999999999987</c:v>
                </c:pt>
                <c:pt idx="86">
                  <c:v>0.85999999999999988</c:v>
                </c:pt>
                <c:pt idx="87">
                  <c:v>0.86999999999999977</c:v>
                </c:pt>
                <c:pt idx="88">
                  <c:v>0.87999999999999978</c:v>
                </c:pt>
                <c:pt idx="89">
                  <c:v>0.88999999999999979</c:v>
                </c:pt>
                <c:pt idx="90">
                  <c:v>0.8999999999999998</c:v>
                </c:pt>
                <c:pt idx="91">
                  <c:v>0.90999999999999981</c:v>
                </c:pt>
                <c:pt idx="92">
                  <c:v>0.91999999999999993</c:v>
                </c:pt>
                <c:pt idx="93">
                  <c:v>0.92999999999999994</c:v>
                </c:pt>
                <c:pt idx="94">
                  <c:v>0.94</c:v>
                </c:pt>
                <c:pt idx="95">
                  <c:v>0.95</c:v>
                </c:pt>
                <c:pt idx="96">
                  <c:v>0.96</c:v>
                </c:pt>
                <c:pt idx="97">
                  <c:v>0.96999999999999986</c:v>
                </c:pt>
                <c:pt idx="98">
                  <c:v>0.98</c:v>
                </c:pt>
                <c:pt idx="99">
                  <c:v>0.98999999999999988</c:v>
                </c:pt>
                <c:pt idx="100">
                  <c:v>1</c:v>
                </c:pt>
                <c:pt idx="101">
                  <c:v>1.0099999999999998</c:v>
                </c:pt>
                <c:pt idx="102">
                  <c:v>1.0199999999999998</c:v>
                </c:pt>
                <c:pt idx="103">
                  <c:v>1.0299999999999998</c:v>
                </c:pt>
                <c:pt idx="104">
                  <c:v>1.0399999999999998</c:v>
                </c:pt>
                <c:pt idx="105">
                  <c:v>1.0499999999999998</c:v>
                </c:pt>
                <c:pt idx="106">
                  <c:v>1.0599999999999998</c:v>
                </c:pt>
                <c:pt idx="107">
                  <c:v>1.0699999999999998</c:v>
                </c:pt>
                <c:pt idx="108">
                  <c:v>1.0799999999999998</c:v>
                </c:pt>
                <c:pt idx="109">
                  <c:v>1.0899999999999999</c:v>
                </c:pt>
                <c:pt idx="110">
                  <c:v>1.0999999999999999</c:v>
                </c:pt>
                <c:pt idx="111">
                  <c:v>1.1099999999999997</c:v>
                </c:pt>
                <c:pt idx="112">
                  <c:v>1.1199999999999999</c:v>
                </c:pt>
                <c:pt idx="113">
                  <c:v>1.1299999999999997</c:v>
                </c:pt>
                <c:pt idx="114">
                  <c:v>1.1399999999999999</c:v>
                </c:pt>
                <c:pt idx="115">
                  <c:v>1.1499999999999997</c:v>
                </c:pt>
                <c:pt idx="116">
                  <c:v>1.1599999999999999</c:v>
                </c:pt>
                <c:pt idx="117">
                  <c:v>1.1699999999999997</c:v>
                </c:pt>
                <c:pt idx="118">
                  <c:v>1.18</c:v>
                </c:pt>
                <c:pt idx="119">
                  <c:v>1.1899999999999997</c:v>
                </c:pt>
                <c:pt idx="120">
                  <c:v>1.1999999999999997</c:v>
                </c:pt>
                <c:pt idx="121">
                  <c:v>1.2099999999999997</c:v>
                </c:pt>
                <c:pt idx="122">
                  <c:v>1.2199999999999998</c:v>
                </c:pt>
                <c:pt idx="123">
                  <c:v>1.2299999999999998</c:v>
                </c:pt>
                <c:pt idx="124">
                  <c:v>1.2399999999999998</c:v>
                </c:pt>
                <c:pt idx="125">
                  <c:v>1.25</c:v>
                </c:pt>
                <c:pt idx="126">
                  <c:v>1.2599999999999998</c:v>
                </c:pt>
                <c:pt idx="127">
                  <c:v>1.27</c:v>
                </c:pt>
                <c:pt idx="128">
                  <c:v>1.2799999999999998</c:v>
                </c:pt>
                <c:pt idx="129">
                  <c:v>1.2899999999999998</c:v>
                </c:pt>
                <c:pt idx="130">
                  <c:v>1.2999999999999998</c:v>
                </c:pt>
                <c:pt idx="131">
                  <c:v>1.3099999999999998</c:v>
                </c:pt>
                <c:pt idx="132">
                  <c:v>1.3199999999999998</c:v>
                </c:pt>
                <c:pt idx="133">
                  <c:v>1.3299999999999998</c:v>
                </c:pt>
                <c:pt idx="134">
                  <c:v>1.3399999999999999</c:v>
                </c:pt>
                <c:pt idx="135">
                  <c:v>1.3499999999999999</c:v>
                </c:pt>
                <c:pt idx="136">
                  <c:v>1.3599999999999999</c:v>
                </c:pt>
                <c:pt idx="137">
                  <c:v>1.3699999999999999</c:v>
                </c:pt>
                <c:pt idx="138">
                  <c:v>1.3799999999999997</c:v>
                </c:pt>
                <c:pt idx="139">
                  <c:v>1.39</c:v>
                </c:pt>
                <c:pt idx="140">
                  <c:v>1.3999999999999997</c:v>
                </c:pt>
                <c:pt idx="141">
                  <c:v>1.41</c:v>
                </c:pt>
                <c:pt idx="142">
                  <c:v>1.4199999999999997</c:v>
                </c:pt>
                <c:pt idx="143">
                  <c:v>1.43</c:v>
                </c:pt>
                <c:pt idx="144">
                  <c:v>1.4399999999999997</c:v>
                </c:pt>
                <c:pt idx="145">
                  <c:v>1.45</c:v>
                </c:pt>
                <c:pt idx="146">
                  <c:v>1.4599999999999997</c:v>
                </c:pt>
                <c:pt idx="147">
                  <c:v>1.4699999999999998</c:v>
                </c:pt>
                <c:pt idx="148">
                  <c:v>1.4799999999999998</c:v>
                </c:pt>
                <c:pt idx="149">
                  <c:v>1.4899999999999998</c:v>
                </c:pt>
                <c:pt idx="150">
                  <c:v>1.4999999999999998</c:v>
                </c:pt>
                <c:pt idx="151">
                  <c:v>1.5099999999999998</c:v>
                </c:pt>
                <c:pt idx="152">
                  <c:v>1.5199999999999998</c:v>
                </c:pt>
                <c:pt idx="153">
                  <c:v>1.5299999999999998</c:v>
                </c:pt>
                <c:pt idx="154">
                  <c:v>1.5399999999999998</c:v>
                </c:pt>
                <c:pt idx="155">
                  <c:v>1.5499999999999998</c:v>
                </c:pt>
                <c:pt idx="156">
                  <c:v>1.5599999999999996</c:v>
                </c:pt>
                <c:pt idx="157">
                  <c:v>1.5699999999999998</c:v>
                </c:pt>
                <c:pt idx="158">
                  <c:v>1.5799999999999996</c:v>
                </c:pt>
                <c:pt idx="159">
                  <c:v>1.5899999999999999</c:v>
                </c:pt>
                <c:pt idx="160">
                  <c:v>1.5999999999999996</c:v>
                </c:pt>
                <c:pt idx="161">
                  <c:v>1.6099999999999999</c:v>
                </c:pt>
                <c:pt idx="162">
                  <c:v>1.6199999999999997</c:v>
                </c:pt>
                <c:pt idx="163">
                  <c:v>1.63</c:v>
                </c:pt>
                <c:pt idx="164">
                  <c:v>1.6399999999999997</c:v>
                </c:pt>
                <c:pt idx="165">
                  <c:v>1.6499999999999997</c:v>
                </c:pt>
                <c:pt idx="166">
                  <c:v>1.6599999999999997</c:v>
                </c:pt>
                <c:pt idx="167">
                  <c:v>1.6699999999999997</c:v>
                </c:pt>
                <c:pt idx="168">
                  <c:v>1.6799999999999997</c:v>
                </c:pt>
                <c:pt idx="169">
                  <c:v>1.6899999999999997</c:v>
                </c:pt>
                <c:pt idx="170">
                  <c:v>1.6999999999999997</c:v>
                </c:pt>
                <c:pt idx="171">
                  <c:v>1.7099999999999997</c:v>
                </c:pt>
                <c:pt idx="172">
                  <c:v>1.7199999999999998</c:v>
                </c:pt>
                <c:pt idx="173">
                  <c:v>1.7299999999999998</c:v>
                </c:pt>
                <c:pt idx="174">
                  <c:v>1.7399999999999995</c:v>
                </c:pt>
                <c:pt idx="175">
                  <c:v>1.7499999999999998</c:v>
                </c:pt>
                <c:pt idx="176">
                  <c:v>1.7599999999999996</c:v>
                </c:pt>
                <c:pt idx="177">
                  <c:v>1.7699999999999998</c:v>
                </c:pt>
                <c:pt idx="178">
                  <c:v>1.7799999999999996</c:v>
                </c:pt>
                <c:pt idx="179">
                  <c:v>1.7899999999999998</c:v>
                </c:pt>
                <c:pt idx="180">
                  <c:v>1.7999999999999996</c:v>
                </c:pt>
                <c:pt idx="181">
                  <c:v>1.8099999999999998</c:v>
                </c:pt>
                <c:pt idx="182">
                  <c:v>1.8199999999999996</c:v>
                </c:pt>
                <c:pt idx="183">
                  <c:v>1.8299999999999996</c:v>
                </c:pt>
                <c:pt idx="184">
                  <c:v>1.8399999999999999</c:v>
                </c:pt>
                <c:pt idx="185">
                  <c:v>1.8499999999999996</c:v>
                </c:pt>
                <c:pt idx="186">
                  <c:v>1.8599999999999999</c:v>
                </c:pt>
                <c:pt idx="187">
                  <c:v>1.8699999999999997</c:v>
                </c:pt>
                <c:pt idx="188">
                  <c:v>1.88</c:v>
                </c:pt>
                <c:pt idx="189">
                  <c:v>1.8899999999999997</c:v>
                </c:pt>
                <c:pt idx="190">
                  <c:v>1.9</c:v>
                </c:pt>
                <c:pt idx="191">
                  <c:v>1.91</c:v>
                </c:pt>
                <c:pt idx="192">
                  <c:v>1.92</c:v>
                </c:pt>
                <c:pt idx="193">
                  <c:v>1.9299999999999997</c:v>
                </c:pt>
                <c:pt idx="194">
                  <c:v>1.9399999999999997</c:v>
                </c:pt>
                <c:pt idx="195">
                  <c:v>1.9499999999999995</c:v>
                </c:pt>
                <c:pt idx="196">
                  <c:v>1.96</c:v>
                </c:pt>
                <c:pt idx="197">
                  <c:v>1.9699999999999998</c:v>
                </c:pt>
                <c:pt idx="198">
                  <c:v>1.9799999999999998</c:v>
                </c:pt>
                <c:pt idx="199">
                  <c:v>1.9899999999999995</c:v>
                </c:pt>
                <c:pt idx="200">
                  <c:v>2</c:v>
                </c:pt>
                <c:pt idx="201">
                  <c:v>2.0099999999999998</c:v>
                </c:pt>
                <c:pt idx="202">
                  <c:v>2.0199999999999996</c:v>
                </c:pt>
                <c:pt idx="203">
                  <c:v>2.0299999999999998</c:v>
                </c:pt>
                <c:pt idx="204">
                  <c:v>2.0399999999999996</c:v>
                </c:pt>
                <c:pt idx="205">
                  <c:v>2.0499999999999998</c:v>
                </c:pt>
                <c:pt idx="206">
                  <c:v>2.0599999999999996</c:v>
                </c:pt>
                <c:pt idx="207">
                  <c:v>2.0699999999999998</c:v>
                </c:pt>
                <c:pt idx="208">
                  <c:v>2.0799999999999996</c:v>
                </c:pt>
                <c:pt idx="209">
                  <c:v>2.09</c:v>
                </c:pt>
                <c:pt idx="210">
                  <c:v>2.0999999999999996</c:v>
                </c:pt>
                <c:pt idx="211">
                  <c:v>2.11</c:v>
                </c:pt>
                <c:pt idx="212">
                  <c:v>2.1199999999999997</c:v>
                </c:pt>
                <c:pt idx="213">
                  <c:v>2.1299999999999994</c:v>
                </c:pt>
                <c:pt idx="214">
                  <c:v>2.1399999999999997</c:v>
                </c:pt>
                <c:pt idx="215">
                  <c:v>2.15</c:v>
                </c:pt>
                <c:pt idx="216">
                  <c:v>2.1599999999999997</c:v>
                </c:pt>
                <c:pt idx="217">
                  <c:v>2.1699999999999995</c:v>
                </c:pt>
                <c:pt idx="218">
                  <c:v>2.1799999999999997</c:v>
                </c:pt>
                <c:pt idx="219">
                  <c:v>2.19</c:v>
                </c:pt>
                <c:pt idx="220">
                  <c:v>2.1999999999999997</c:v>
                </c:pt>
                <c:pt idx="221">
                  <c:v>2.2099999999999995</c:v>
                </c:pt>
                <c:pt idx="222">
                  <c:v>2.2199999999999993</c:v>
                </c:pt>
                <c:pt idx="223">
                  <c:v>2.23</c:v>
                </c:pt>
                <c:pt idx="224">
                  <c:v>2.2399999999999998</c:v>
                </c:pt>
                <c:pt idx="225">
                  <c:v>2.2499999999999996</c:v>
                </c:pt>
                <c:pt idx="226">
                  <c:v>2.2599999999999993</c:v>
                </c:pt>
                <c:pt idx="227">
                  <c:v>2.27</c:v>
                </c:pt>
                <c:pt idx="228">
                  <c:v>2.2799999999999998</c:v>
                </c:pt>
                <c:pt idx="229">
                  <c:v>2.2899999999999996</c:v>
                </c:pt>
                <c:pt idx="230">
                  <c:v>2.2999999999999994</c:v>
                </c:pt>
                <c:pt idx="231">
                  <c:v>2.3099999999999996</c:v>
                </c:pt>
                <c:pt idx="232">
                  <c:v>2.3199999999999998</c:v>
                </c:pt>
                <c:pt idx="233">
                  <c:v>2.3299999999999996</c:v>
                </c:pt>
                <c:pt idx="234">
                  <c:v>2.3399999999999994</c:v>
                </c:pt>
                <c:pt idx="235">
                  <c:v>2.3499999999999996</c:v>
                </c:pt>
                <c:pt idx="236">
                  <c:v>2.36</c:v>
                </c:pt>
                <c:pt idx="237">
                  <c:v>2.3699999999999997</c:v>
                </c:pt>
                <c:pt idx="238">
                  <c:v>2.3799999999999994</c:v>
                </c:pt>
                <c:pt idx="239">
                  <c:v>2.3899999999999997</c:v>
                </c:pt>
                <c:pt idx="240">
                  <c:v>2.3999999999999995</c:v>
                </c:pt>
                <c:pt idx="241">
                  <c:v>2.4099999999999997</c:v>
                </c:pt>
                <c:pt idx="242">
                  <c:v>2.4199999999999995</c:v>
                </c:pt>
                <c:pt idx="243">
                  <c:v>2.4299999999999997</c:v>
                </c:pt>
                <c:pt idx="244">
                  <c:v>2.4399999999999995</c:v>
                </c:pt>
                <c:pt idx="245">
                  <c:v>2.4499999999999997</c:v>
                </c:pt>
                <c:pt idx="246">
                  <c:v>2.4599999999999995</c:v>
                </c:pt>
                <c:pt idx="247">
                  <c:v>2.4699999999999998</c:v>
                </c:pt>
                <c:pt idx="248">
                  <c:v>2.4799999999999995</c:v>
                </c:pt>
                <c:pt idx="249">
                  <c:v>2.4899999999999993</c:v>
                </c:pt>
                <c:pt idx="250">
                  <c:v>2.5</c:v>
                </c:pt>
                <c:pt idx="251">
                  <c:v>2.5099999999999998</c:v>
                </c:pt>
                <c:pt idx="252">
                  <c:v>2.5199999999999996</c:v>
                </c:pt>
                <c:pt idx="253">
                  <c:v>2.5299999999999994</c:v>
                </c:pt>
                <c:pt idx="254">
                  <c:v>2.54</c:v>
                </c:pt>
                <c:pt idx="255">
                  <c:v>2.5499999999999998</c:v>
                </c:pt>
                <c:pt idx="256">
                  <c:v>2.5599999999999996</c:v>
                </c:pt>
                <c:pt idx="257">
                  <c:v>2.5699999999999994</c:v>
                </c:pt>
                <c:pt idx="258">
                  <c:v>2.5799999999999996</c:v>
                </c:pt>
                <c:pt idx="259">
                  <c:v>2.59</c:v>
                </c:pt>
                <c:pt idx="260">
                  <c:v>2.5999999999999996</c:v>
                </c:pt>
                <c:pt idx="261">
                  <c:v>2.6099999999999994</c:v>
                </c:pt>
                <c:pt idx="262">
                  <c:v>2.6199999999999997</c:v>
                </c:pt>
                <c:pt idx="263">
                  <c:v>2.63</c:v>
                </c:pt>
                <c:pt idx="264">
                  <c:v>2.6399999999999997</c:v>
                </c:pt>
                <c:pt idx="265">
                  <c:v>2.6499999999999995</c:v>
                </c:pt>
                <c:pt idx="266">
                  <c:v>2.6599999999999997</c:v>
                </c:pt>
                <c:pt idx="267">
                  <c:v>2.6699999999999995</c:v>
                </c:pt>
                <c:pt idx="268">
                  <c:v>2.6799999999999997</c:v>
                </c:pt>
                <c:pt idx="269">
                  <c:v>2.6899999999999995</c:v>
                </c:pt>
                <c:pt idx="270">
                  <c:v>2.6999999999999997</c:v>
                </c:pt>
                <c:pt idx="271">
                  <c:v>2.7099999999999995</c:v>
                </c:pt>
                <c:pt idx="272">
                  <c:v>2.7199999999999998</c:v>
                </c:pt>
                <c:pt idx="273">
                  <c:v>2.7299999999999995</c:v>
                </c:pt>
                <c:pt idx="274">
                  <c:v>2.7399999999999998</c:v>
                </c:pt>
                <c:pt idx="275">
                  <c:v>2.7499999999999996</c:v>
                </c:pt>
                <c:pt idx="276">
                  <c:v>2.7599999999999993</c:v>
                </c:pt>
                <c:pt idx="277">
                  <c:v>2.7699999999999996</c:v>
                </c:pt>
                <c:pt idx="278">
                  <c:v>2.78</c:v>
                </c:pt>
                <c:pt idx="279">
                  <c:v>2.7899999999999996</c:v>
                </c:pt>
                <c:pt idx="280">
                  <c:v>2.7999999999999994</c:v>
                </c:pt>
                <c:pt idx="281">
                  <c:v>2.8099999999999996</c:v>
                </c:pt>
                <c:pt idx="282">
                  <c:v>2.82</c:v>
                </c:pt>
                <c:pt idx="283">
                  <c:v>2.8299999999999996</c:v>
                </c:pt>
                <c:pt idx="284">
                  <c:v>2.8399999999999994</c:v>
                </c:pt>
                <c:pt idx="285">
                  <c:v>2.8499999999999992</c:v>
                </c:pt>
                <c:pt idx="286">
                  <c:v>2.86</c:v>
                </c:pt>
                <c:pt idx="287">
                  <c:v>2.8699999999999997</c:v>
                </c:pt>
                <c:pt idx="288">
                  <c:v>2.8799999999999994</c:v>
                </c:pt>
                <c:pt idx="289">
                  <c:v>2.8899999999999992</c:v>
                </c:pt>
                <c:pt idx="290">
                  <c:v>2.9</c:v>
                </c:pt>
                <c:pt idx="291">
                  <c:v>2.9099999999999997</c:v>
                </c:pt>
                <c:pt idx="292">
                  <c:v>2.9199999999999995</c:v>
                </c:pt>
                <c:pt idx="293">
                  <c:v>2.9299999999999993</c:v>
                </c:pt>
                <c:pt idx="294">
                  <c:v>2.9399999999999995</c:v>
                </c:pt>
                <c:pt idx="295">
                  <c:v>2.9499999999999997</c:v>
                </c:pt>
                <c:pt idx="296">
                  <c:v>2.9599999999999995</c:v>
                </c:pt>
                <c:pt idx="297">
                  <c:v>2.9699999999999993</c:v>
                </c:pt>
                <c:pt idx="298">
                  <c:v>2.9799999999999995</c:v>
                </c:pt>
                <c:pt idx="299">
                  <c:v>2.9899999999999998</c:v>
                </c:pt>
                <c:pt idx="300">
                  <c:v>2.9999999999999996</c:v>
                </c:pt>
                <c:pt idx="301">
                  <c:v>3.0099999999999993</c:v>
                </c:pt>
                <c:pt idx="302">
                  <c:v>3.0199999999999996</c:v>
                </c:pt>
                <c:pt idx="303">
                  <c:v>3.0299999999999994</c:v>
                </c:pt>
                <c:pt idx="304">
                  <c:v>3.0399999999999996</c:v>
                </c:pt>
                <c:pt idx="305">
                  <c:v>3.0499999999999994</c:v>
                </c:pt>
                <c:pt idx="306">
                  <c:v>3.0599999999999996</c:v>
                </c:pt>
                <c:pt idx="307">
                  <c:v>3.0699999999999994</c:v>
                </c:pt>
                <c:pt idx="308">
                  <c:v>3.0799999999999996</c:v>
                </c:pt>
                <c:pt idx="309">
                  <c:v>3.09</c:v>
                </c:pt>
                <c:pt idx="310">
                  <c:v>3.0999999999999996</c:v>
                </c:pt>
                <c:pt idx="311">
                  <c:v>3.1099999999999994</c:v>
                </c:pt>
                <c:pt idx="312">
                  <c:v>3.1199999999999992</c:v>
                </c:pt>
                <c:pt idx="313">
                  <c:v>3.13</c:v>
                </c:pt>
                <c:pt idx="314">
                  <c:v>3.1399999999999997</c:v>
                </c:pt>
                <c:pt idx="315">
                  <c:v>3.1499999999999995</c:v>
                </c:pt>
                <c:pt idx="316">
                  <c:v>3.1599999999999993</c:v>
                </c:pt>
                <c:pt idx="317">
                  <c:v>3.17</c:v>
                </c:pt>
                <c:pt idx="318">
                  <c:v>3.1799999999999997</c:v>
                </c:pt>
                <c:pt idx="319">
                  <c:v>3.1899999999999995</c:v>
                </c:pt>
                <c:pt idx="320">
                  <c:v>3.1999999999999993</c:v>
                </c:pt>
                <c:pt idx="321">
                  <c:v>3.2099999999999995</c:v>
                </c:pt>
                <c:pt idx="322">
                  <c:v>3.2199999999999998</c:v>
                </c:pt>
                <c:pt idx="323">
                  <c:v>3.2299999999999995</c:v>
                </c:pt>
                <c:pt idx="324">
                  <c:v>3.2399999999999993</c:v>
                </c:pt>
                <c:pt idx="325">
                  <c:v>3.2499999999999996</c:v>
                </c:pt>
                <c:pt idx="326">
                  <c:v>3.26</c:v>
                </c:pt>
                <c:pt idx="327">
                  <c:v>3.2699999999999996</c:v>
                </c:pt>
                <c:pt idx="328">
                  <c:v>3.2799999999999994</c:v>
                </c:pt>
                <c:pt idx="329">
                  <c:v>3.2899999999999996</c:v>
                </c:pt>
                <c:pt idx="330">
                  <c:v>3.2999999999999994</c:v>
                </c:pt>
                <c:pt idx="331">
                  <c:v>3.3099999999999996</c:v>
                </c:pt>
                <c:pt idx="332">
                  <c:v>3.3199999999999994</c:v>
                </c:pt>
                <c:pt idx="333">
                  <c:v>3.3299999999999996</c:v>
                </c:pt>
                <c:pt idx="334">
                  <c:v>3.3399999999999994</c:v>
                </c:pt>
                <c:pt idx="335">
                  <c:v>3.3499999999999996</c:v>
                </c:pt>
                <c:pt idx="336">
                  <c:v>3.3599999999999994</c:v>
                </c:pt>
                <c:pt idx="337">
                  <c:v>3.3699999999999997</c:v>
                </c:pt>
                <c:pt idx="338">
                  <c:v>3.3799999999999994</c:v>
                </c:pt>
                <c:pt idx="339">
                  <c:v>3.3899999999999992</c:v>
                </c:pt>
                <c:pt idx="340">
                  <c:v>3.3999999999999995</c:v>
                </c:pt>
                <c:pt idx="341">
                  <c:v>3.4099999999999997</c:v>
                </c:pt>
                <c:pt idx="342">
                  <c:v>3.4199999999999995</c:v>
                </c:pt>
                <c:pt idx="343">
                  <c:v>3.4299999999999993</c:v>
                </c:pt>
                <c:pt idx="344">
                  <c:v>3.4399999999999995</c:v>
                </c:pt>
                <c:pt idx="345">
                  <c:v>3.4499999999999997</c:v>
                </c:pt>
                <c:pt idx="346">
                  <c:v>3.4599999999999995</c:v>
                </c:pt>
                <c:pt idx="347">
                  <c:v>3.4699999999999993</c:v>
                </c:pt>
                <c:pt idx="348">
                  <c:v>3.4799999999999991</c:v>
                </c:pt>
                <c:pt idx="349">
                  <c:v>3.4899999999999998</c:v>
                </c:pt>
                <c:pt idx="350">
                  <c:v>3.4999999999999996</c:v>
                </c:pt>
                <c:pt idx="351">
                  <c:v>3.5099999999999993</c:v>
                </c:pt>
                <c:pt idx="352">
                  <c:v>3.5199999999999991</c:v>
                </c:pt>
                <c:pt idx="353">
                  <c:v>3.53</c:v>
                </c:pt>
                <c:pt idx="354">
                  <c:v>3.5399999999999996</c:v>
                </c:pt>
                <c:pt idx="355">
                  <c:v>3.5499999999999994</c:v>
                </c:pt>
                <c:pt idx="356">
                  <c:v>3.5599999999999992</c:v>
                </c:pt>
                <c:pt idx="357">
                  <c:v>3.5699999999999994</c:v>
                </c:pt>
                <c:pt idx="358">
                  <c:v>3.5799999999999996</c:v>
                </c:pt>
                <c:pt idx="359">
                  <c:v>3.5899999999999994</c:v>
                </c:pt>
                <c:pt idx="360">
                  <c:v>3.5999999999999992</c:v>
                </c:pt>
                <c:pt idx="361">
                  <c:v>3.6099999999999994</c:v>
                </c:pt>
                <c:pt idx="362">
                  <c:v>3.6199999999999997</c:v>
                </c:pt>
                <c:pt idx="363">
                  <c:v>3.6299999999999994</c:v>
                </c:pt>
                <c:pt idx="364">
                  <c:v>3.6399999999999992</c:v>
                </c:pt>
                <c:pt idx="365">
                  <c:v>3.6499999999999995</c:v>
                </c:pt>
                <c:pt idx="366">
                  <c:v>3.6599999999999993</c:v>
                </c:pt>
                <c:pt idx="367">
                  <c:v>3.6699999999999995</c:v>
                </c:pt>
                <c:pt idx="368">
                  <c:v>3.6799999999999997</c:v>
                </c:pt>
                <c:pt idx="369">
                  <c:v>3.6899999999999995</c:v>
                </c:pt>
                <c:pt idx="370">
                  <c:v>3.6999999999999993</c:v>
                </c:pt>
                <c:pt idx="371">
                  <c:v>3.7099999999999995</c:v>
                </c:pt>
                <c:pt idx="372">
                  <c:v>3.7199999999999998</c:v>
                </c:pt>
                <c:pt idx="373">
                  <c:v>3.7299999999999995</c:v>
                </c:pt>
                <c:pt idx="374">
                  <c:v>3.7399999999999993</c:v>
                </c:pt>
                <c:pt idx="375">
                  <c:v>3.7499999999999991</c:v>
                </c:pt>
                <c:pt idx="376">
                  <c:v>3.76</c:v>
                </c:pt>
                <c:pt idx="377">
                  <c:v>3.7699999999999996</c:v>
                </c:pt>
                <c:pt idx="378">
                  <c:v>3.7799999999999994</c:v>
                </c:pt>
                <c:pt idx="379">
                  <c:v>3.7899999999999991</c:v>
                </c:pt>
                <c:pt idx="380">
                  <c:v>3.8</c:v>
                </c:pt>
                <c:pt idx="381">
                  <c:v>3.8099999999999996</c:v>
                </c:pt>
                <c:pt idx="382">
                  <c:v>3.82</c:v>
                </c:pt>
                <c:pt idx="383">
                  <c:v>3.8299999999999996</c:v>
                </c:pt>
                <c:pt idx="384">
                  <c:v>3.84</c:v>
                </c:pt>
                <c:pt idx="385">
                  <c:v>3.8499999999999996</c:v>
                </c:pt>
                <c:pt idx="386">
                  <c:v>3.8599999999999994</c:v>
                </c:pt>
                <c:pt idx="387">
                  <c:v>3.8699999999999992</c:v>
                </c:pt>
                <c:pt idx="388">
                  <c:v>3.8799999999999994</c:v>
                </c:pt>
                <c:pt idx="389">
                  <c:v>3.8899999999999992</c:v>
                </c:pt>
                <c:pt idx="390">
                  <c:v>3.899999999999999</c:v>
                </c:pt>
                <c:pt idx="391">
                  <c:v>3.9099999999999997</c:v>
                </c:pt>
                <c:pt idx="392">
                  <c:v>3.92</c:v>
                </c:pt>
                <c:pt idx="393">
                  <c:v>3.9299999999999997</c:v>
                </c:pt>
                <c:pt idx="394">
                  <c:v>3.9399999999999995</c:v>
                </c:pt>
                <c:pt idx="395">
                  <c:v>3.9499999999999993</c:v>
                </c:pt>
                <c:pt idx="396">
                  <c:v>3.9599999999999995</c:v>
                </c:pt>
                <c:pt idx="397">
                  <c:v>3.9699999999999993</c:v>
                </c:pt>
                <c:pt idx="398">
                  <c:v>3.9799999999999991</c:v>
                </c:pt>
                <c:pt idx="399">
                  <c:v>3.9899999999999989</c:v>
                </c:pt>
                <c:pt idx="400">
                  <c:v>4</c:v>
                </c:pt>
                <c:pt idx="401">
                  <c:v>4.01</c:v>
                </c:pt>
                <c:pt idx="402">
                  <c:v>4.0199999999999996</c:v>
                </c:pt>
                <c:pt idx="403">
                  <c:v>4.0299999999999994</c:v>
                </c:pt>
                <c:pt idx="404">
                  <c:v>4.0399999999999991</c:v>
                </c:pt>
                <c:pt idx="405">
                  <c:v>4.0499999999999989</c:v>
                </c:pt>
                <c:pt idx="406">
                  <c:v>4.0599999999999996</c:v>
                </c:pt>
                <c:pt idx="407">
                  <c:v>4.0699999999999994</c:v>
                </c:pt>
                <c:pt idx="408">
                  <c:v>4.0799999999999992</c:v>
                </c:pt>
                <c:pt idx="409">
                  <c:v>4.09</c:v>
                </c:pt>
                <c:pt idx="410">
                  <c:v>4.0999999999999996</c:v>
                </c:pt>
                <c:pt idx="411">
                  <c:v>4.1099999999999994</c:v>
                </c:pt>
                <c:pt idx="412">
                  <c:v>4.1199999999999992</c:v>
                </c:pt>
                <c:pt idx="413">
                  <c:v>4.129999999999999</c:v>
                </c:pt>
                <c:pt idx="414">
                  <c:v>4.1399999999999997</c:v>
                </c:pt>
                <c:pt idx="415">
                  <c:v>4.1499999999999995</c:v>
                </c:pt>
                <c:pt idx="416">
                  <c:v>4.1599999999999993</c:v>
                </c:pt>
                <c:pt idx="417">
                  <c:v>4.169999999999999</c:v>
                </c:pt>
                <c:pt idx="418">
                  <c:v>4.18</c:v>
                </c:pt>
                <c:pt idx="419">
                  <c:v>4.1899999999999995</c:v>
                </c:pt>
                <c:pt idx="420">
                  <c:v>4.1999999999999993</c:v>
                </c:pt>
                <c:pt idx="421">
                  <c:v>4.2099999999999991</c:v>
                </c:pt>
                <c:pt idx="422">
                  <c:v>4.22</c:v>
                </c:pt>
                <c:pt idx="423">
                  <c:v>4.2299999999999995</c:v>
                </c:pt>
                <c:pt idx="424">
                  <c:v>4.2399999999999993</c:v>
                </c:pt>
                <c:pt idx="425">
                  <c:v>4.2499999999999991</c:v>
                </c:pt>
                <c:pt idx="426">
                  <c:v>4.2599999999999989</c:v>
                </c:pt>
                <c:pt idx="427">
                  <c:v>4.2699999999999996</c:v>
                </c:pt>
                <c:pt idx="428">
                  <c:v>4.2799999999999994</c:v>
                </c:pt>
                <c:pt idx="429">
                  <c:v>4.2899999999999991</c:v>
                </c:pt>
                <c:pt idx="430">
                  <c:v>4.3</c:v>
                </c:pt>
                <c:pt idx="431">
                  <c:v>4.3099999999999996</c:v>
                </c:pt>
                <c:pt idx="432">
                  <c:v>4.3199999999999994</c:v>
                </c:pt>
                <c:pt idx="433">
                  <c:v>4.3299999999999992</c:v>
                </c:pt>
                <c:pt idx="434">
                  <c:v>4.339999999999999</c:v>
                </c:pt>
                <c:pt idx="435">
                  <c:v>4.3499999999999988</c:v>
                </c:pt>
                <c:pt idx="436">
                  <c:v>4.3599999999999994</c:v>
                </c:pt>
                <c:pt idx="437">
                  <c:v>4.37</c:v>
                </c:pt>
                <c:pt idx="438">
                  <c:v>4.38</c:v>
                </c:pt>
                <c:pt idx="439">
                  <c:v>4.3899999999999997</c:v>
                </c:pt>
                <c:pt idx="440">
                  <c:v>4.3999999999999995</c:v>
                </c:pt>
                <c:pt idx="441">
                  <c:v>4.4099999999999993</c:v>
                </c:pt>
                <c:pt idx="442">
                  <c:v>4.419999999999999</c:v>
                </c:pt>
                <c:pt idx="443">
                  <c:v>4.4299999999999988</c:v>
                </c:pt>
                <c:pt idx="444">
                  <c:v>4.4399999999999986</c:v>
                </c:pt>
                <c:pt idx="445">
                  <c:v>4.45</c:v>
                </c:pt>
                <c:pt idx="446">
                  <c:v>4.46</c:v>
                </c:pt>
                <c:pt idx="447">
                  <c:v>4.47</c:v>
                </c:pt>
                <c:pt idx="448">
                  <c:v>4.4799999999999995</c:v>
                </c:pt>
                <c:pt idx="449">
                  <c:v>4.4899999999999993</c:v>
                </c:pt>
                <c:pt idx="450">
                  <c:v>4.4999999999999991</c:v>
                </c:pt>
                <c:pt idx="451">
                  <c:v>4.5099999999999989</c:v>
                </c:pt>
                <c:pt idx="452">
                  <c:v>4.5199999999999987</c:v>
                </c:pt>
                <c:pt idx="453">
                  <c:v>4.5299999999999994</c:v>
                </c:pt>
                <c:pt idx="454">
                  <c:v>4.54</c:v>
                </c:pt>
                <c:pt idx="455">
                  <c:v>4.55</c:v>
                </c:pt>
                <c:pt idx="456">
                  <c:v>4.5599999999999996</c:v>
                </c:pt>
                <c:pt idx="457">
                  <c:v>4.5699999999999994</c:v>
                </c:pt>
                <c:pt idx="458">
                  <c:v>4.5799999999999992</c:v>
                </c:pt>
                <c:pt idx="459">
                  <c:v>4.589999999999999</c:v>
                </c:pt>
                <c:pt idx="460">
                  <c:v>4.5999999999999988</c:v>
                </c:pt>
                <c:pt idx="461">
                  <c:v>4.6099999999999994</c:v>
                </c:pt>
                <c:pt idx="462">
                  <c:v>4.6199999999999992</c:v>
                </c:pt>
                <c:pt idx="463">
                  <c:v>4.63</c:v>
                </c:pt>
                <c:pt idx="464">
                  <c:v>4.6399999999999997</c:v>
                </c:pt>
                <c:pt idx="465">
                  <c:v>4.6499999999999995</c:v>
                </c:pt>
                <c:pt idx="466">
                  <c:v>4.6599999999999993</c:v>
                </c:pt>
                <c:pt idx="467">
                  <c:v>4.669999999999999</c:v>
                </c:pt>
                <c:pt idx="468">
                  <c:v>4.6799999999999988</c:v>
                </c:pt>
                <c:pt idx="469">
                  <c:v>4.6899999999999995</c:v>
                </c:pt>
                <c:pt idx="470">
                  <c:v>4.6999999999999993</c:v>
                </c:pt>
                <c:pt idx="471">
                  <c:v>4.7099999999999991</c:v>
                </c:pt>
                <c:pt idx="472">
                  <c:v>4.72</c:v>
                </c:pt>
                <c:pt idx="473">
                  <c:v>4.7299999999999995</c:v>
                </c:pt>
                <c:pt idx="474">
                  <c:v>4.7399999999999993</c:v>
                </c:pt>
                <c:pt idx="475">
                  <c:v>4.7499999999999991</c:v>
                </c:pt>
                <c:pt idx="476">
                  <c:v>4.7599999999999989</c:v>
                </c:pt>
                <c:pt idx="477">
                  <c:v>4.7699999999999996</c:v>
                </c:pt>
                <c:pt idx="478">
                  <c:v>4.7799999999999994</c:v>
                </c:pt>
                <c:pt idx="479">
                  <c:v>4.7899999999999991</c:v>
                </c:pt>
                <c:pt idx="480">
                  <c:v>4.7999999999999989</c:v>
                </c:pt>
                <c:pt idx="481">
                  <c:v>4.8099999999999996</c:v>
                </c:pt>
                <c:pt idx="482">
                  <c:v>4.8199999999999994</c:v>
                </c:pt>
                <c:pt idx="483">
                  <c:v>4.8299999999999992</c:v>
                </c:pt>
                <c:pt idx="484">
                  <c:v>4.839999999999999</c:v>
                </c:pt>
                <c:pt idx="485">
                  <c:v>4.8499999999999996</c:v>
                </c:pt>
                <c:pt idx="486">
                  <c:v>4.8599999999999994</c:v>
                </c:pt>
                <c:pt idx="487">
                  <c:v>4.8699999999999992</c:v>
                </c:pt>
                <c:pt idx="488">
                  <c:v>4.879999999999999</c:v>
                </c:pt>
                <c:pt idx="489">
                  <c:v>4.8899999999999988</c:v>
                </c:pt>
                <c:pt idx="490">
                  <c:v>4.8999999999999995</c:v>
                </c:pt>
                <c:pt idx="491">
                  <c:v>4.9099999999999993</c:v>
                </c:pt>
                <c:pt idx="492">
                  <c:v>4.919999999999999</c:v>
                </c:pt>
                <c:pt idx="493">
                  <c:v>4.93</c:v>
                </c:pt>
                <c:pt idx="494">
                  <c:v>4.9399999999999995</c:v>
                </c:pt>
                <c:pt idx="495">
                  <c:v>4.9499999999999993</c:v>
                </c:pt>
                <c:pt idx="496">
                  <c:v>4.9599999999999991</c:v>
                </c:pt>
                <c:pt idx="497">
                  <c:v>4.9699999999999989</c:v>
                </c:pt>
                <c:pt idx="498">
                  <c:v>4.9799999999999986</c:v>
                </c:pt>
                <c:pt idx="499">
                  <c:v>4.9899999999999993</c:v>
                </c:pt>
              </c:numCache>
            </c:numRef>
          </c:xVal>
          <c:yVal>
            <c:numRef>
              <c:f>datapts!$F$2:$F$501</c:f>
              <c:numCache>
                <c:formatCode>0.00E+00</c:formatCode>
                <c:ptCount val="500"/>
                <c:pt idx="0">
                  <c:v>1.0292364250296755</c:v>
                </c:pt>
                <c:pt idx="1">
                  <c:v>1.0263267504100508</c:v>
                </c:pt>
                <c:pt idx="2">
                  <c:v>1.0234253015062933</c:v>
                </c:pt>
                <c:pt idx="3">
                  <c:v>1.0205320550641175</c:v>
                </c:pt>
                <c:pt idx="4">
                  <c:v>1.0176469878949803</c:v>
                </c:pt>
                <c:pt idx="5">
                  <c:v>1.0147700768758914</c:v>
                </c:pt>
                <c:pt idx="6">
                  <c:v>1.0119012989492304</c:v>
                </c:pt>
                <c:pt idx="7">
                  <c:v>1.0090406311225621</c:v>
                </c:pt>
                <c:pt idx="8">
                  <c:v>1.0061880504684499</c:v>
                </c:pt>
                <c:pt idx="9">
                  <c:v>1.0033435341242745</c:v>
                </c:pt>
                <c:pt idx="10">
                  <c:v>1.0005070592920495</c:v>
                </c:pt>
                <c:pt idx="11">
                  <c:v>0.99767860323823898</c:v>
                </c:pt>
                <c:pt idx="12">
                  <c:v>0.99485814329357558</c:v>
                </c:pt>
                <c:pt idx="13">
                  <c:v>0.99204565685287771</c:v>
                </c:pt>
                <c:pt idx="14">
                  <c:v>0.98924112137486997</c:v>
                </c:pt>
                <c:pt idx="15">
                  <c:v>0.98644451438200109</c:v>
                </c:pt>
                <c:pt idx="16">
                  <c:v>0.98365581346026432</c:v>
                </c:pt>
                <c:pt idx="17">
                  <c:v>0.98087499625901819</c:v>
                </c:pt>
                <c:pt idx="18">
                  <c:v>0.97810204049080685</c:v>
                </c:pt>
                <c:pt idx="19">
                  <c:v>0.97533692393118165</c:v>
                </c:pt>
                <c:pt idx="20">
                  <c:v>0.97257962441852253</c:v>
                </c:pt>
                <c:pt idx="21">
                  <c:v>0.96983011985386136</c:v>
                </c:pt>
                <c:pt idx="22">
                  <c:v>0.9670883882007042</c:v>
                </c:pt>
                <c:pt idx="23">
                  <c:v>0.96435440748485424</c:v>
                </c:pt>
                <c:pt idx="24">
                  <c:v>0.9616281557942371</c:v>
                </c:pt>
                <c:pt idx="25">
                  <c:v>0.95890961127872387</c:v>
                </c:pt>
                <c:pt idx="26">
                  <c:v>0.95619875214995642</c:v>
                </c:pt>
                <c:pt idx="27">
                  <c:v>0.95349555668117247</c:v>
                </c:pt>
                <c:pt idx="28">
                  <c:v>0.95080000320703273</c:v>
                </c:pt>
                <c:pt idx="29">
                  <c:v>0.94811207012344523</c:v>
                </c:pt>
                <c:pt idx="30">
                  <c:v>0.94543173588739415</c:v>
                </c:pt>
                <c:pt idx="31">
                  <c:v>0.94275897901676542</c:v>
                </c:pt>
                <c:pt idx="32">
                  <c:v>0.94009377809017647</c:v>
                </c:pt>
                <c:pt idx="33">
                  <c:v>0.93743611174680241</c:v>
                </c:pt>
                <c:pt idx="34">
                  <c:v>0.9347859586862064</c:v>
                </c:pt>
                <c:pt idx="35">
                  <c:v>0.93214329766816861</c:v>
                </c:pt>
                <c:pt idx="36">
                  <c:v>0.92950810751251489</c:v>
                </c:pt>
                <c:pt idx="37">
                  <c:v>0.92688036709894916</c:v>
                </c:pt>
                <c:pt idx="38">
                  <c:v>0.92426005536688194</c:v>
                </c:pt>
                <c:pt idx="39">
                  <c:v>0.92164715131526298</c:v>
                </c:pt>
                <c:pt idx="40">
                  <c:v>0.91904163400241223</c:v>
                </c:pt>
                <c:pt idx="41">
                  <c:v>0.91644348254585251</c:v>
                </c:pt>
                <c:pt idx="42">
                  <c:v>0.91385267612214161</c:v>
                </c:pt>
                <c:pt idx="43">
                  <c:v>0.91126919396670591</c:v>
                </c:pt>
                <c:pt idx="44">
                  <c:v>0.90869301537367342</c:v>
                </c:pt>
                <c:pt idx="45">
                  <c:v>0.90612411969570839</c:v>
                </c:pt>
                <c:pt idx="46">
                  <c:v>0.90356248634384539</c:v>
                </c:pt>
                <c:pt idx="47">
                  <c:v>0.90100809478732447</c:v>
                </c:pt>
                <c:pt idx="48">
                  <c:v>0.89846092455342652</c:v>
                </c:pt>
                <c:pt idx="49">
                  <c:v>0.89592095522730963</c:v>
                </c:pt>
                <c:pt idx="50">
                  <c:v>0.89338816645184482</c:v>
                </c:pt>
                <c:pt idx="51">
                  <c:v>0.89086253792745307</c:v>
                </c:pt>
                <c:pt idx="52">
                  <c:v>0.888344049411943</c:v>
                </c:pt>
                <c:pt idx="53">
                  <c:v>0.88583268072034838</c:v>
                </c:pt>
                <c:pt idx="54">
                  <c:v>0.88332841172476562</c:v>
                </c:pt>
                <c:pt idx="55">
                  <c:v>0.88083122235419431</c:v>
                </c:pt>
                <c:pt idx="56">
                  <c:v>0.87834109259437465</c:v>
                </c:pt>
                <c:pt idx="57">
                  <c:v>0.87585800248762713</c:v>
                </c:pt>
                <c:pt idx="58">
                  <c:v>0.87338193213269422</c:v>
                </c:pt>
                <c:pt idx="59">
                  <c:v>0.87091286168457827</c:v>
                </c:pt>
                <c:pt idx="60">
                  <c:v>0.86845077135438487</c:v>
                </c:pt>
                <c:pt idx="61">
                  <c:v>0.86599564140916307</c:v>
                </c:pt>
                <c:pt idx="62">
                  <c:v>0.86354745217174766</c:v>
                </c:pt>
                <c:pt idx="63">
                  <c:v>0.86110618402060024</c:v>
                </c:pt>
                <c:pt idx="64">
                  <c:v>0.85867181738965415</c:v>
                </c:pt>
                <c:pt idx="65">
                  <c:v>0.85624433276815559</c:v>
                </c:pt>
                <c:pt idx="66">
                  <c:v>0.85382371070050866</c:v>
                </c:pt>
                <c:pt idx="67">
                  <c:v>0.85140993178611857</c:v>
                </c:pt>
                <c:pt idx="68">
                  <c:v>0.8490029766792363</c:v>
                </c:pt>
                <c:pt idx="69">
                  <c:v>0.84660282608880411</c:v>
                </c:pt>
                <c:pt idx="70">
                  <c:v>0.84420946077830017</c:v>
                </c:pt>
                <c:pt idx="71">
                  <c:v>0.84182286156558506</c:v>
                </c:pt>
                <c:pt idx="72">
                  <c:v>0.83944300932274729</c:v>
                </c:pt>
                <c:pt idx="73">
                  <c:v>0.83706988497595081</c:v>
                </c:pt>
                <c:pt idx="74">
                  <c:v>0.83470346950528129</c:v>
                </c:pt>
                <c:pt idx="75">
                  <c:v>0.83234374394459498</c:v>
                </c:pt>
                <c:pt idx="76">
                  <c:v>0.82999068938136467</c:v>
                </c:pt>
                <c:pt idx="77">
                  <c:v>0.82764428695653003</c:v>
                </c:pt>
                <c:pt idx="78">
                  <c:v>0.82530451786434589</c:v>
                </c:pt>
                <c:pt idx="79">
                  <c:v>0.82297136335223053</c:v>
                </c:pt>
                <c:pt idx="80">
                  <c:v>0.82064480472061685</c:v>
                </c:pt>
                <c:pt idx="81">
                  <c:v>0.81832482332280188</c:v>
                </c:pt>
                <c:pt idx="82">
                  <c:v>0.81601140056479726</c:v>
                </c:pt>
                <c:pt idx="83">
                  <c:v>0.81370451790517961</c:v>
                </c:pt>
                <c:pt idx="84">
                  <c:v>0.81140415685494338</c:v>
                </c:pt>
                <c:pt idx="85">
                  <c:v>0.80911029897735154</c:v>
                </c:pt>
                <c:pt idx="86">
                  <c:v>0.80682292588778803</c:v>
                </c:pt>
                <c:pt idx="87">
                  <c:v>0.80454201925361113</c:v>
                </c:pt>
                <c:pt idx="88">
                  <c:v>0.80226756079400474</c:v>
                </c:pt>
                <c:pt idx="89">
                  <c:v>0.79999953227983389</c:v>
                </c:pt>
                <c:pt idx="90">
                  <c:v>0.79773791553349793</c:v>
                </c:pt>
                <c:pt idx="91">
                  <c:v>0.795482692428784</c:v>
                </c:pt>
                <c:pt idx="92">
                  <c:v>0.79323384489072302</c:v>
                </c:pt>
                <c:pt idx="93">
                  <c:v>0.79099135489544381</c:v>
                </c:pt>
                <c:pt idx="94">
                  <c:v>0.78875520447003</c:v>
                </c:pt>
                <c:pt idx="95">
                  <c:v>0.78652537569237357</c:v>
                </c:pt>
                <c:pt idx="96">
                  <c:v>0.78430185069103397</c:v>
                </c:pt>
                <c:pt idx="97">
                  <c:v>0.78208461164509346</c:v>
                </c:pt>
                <c:pt idx="98">
                  <c:v>0.77987364078401311</c:v>
                </c:pt>
                <c:pt idx="99">
                  <c:v>0.77766892038749424</c:v>
                </c:pt>
                <c:pt idx="100">
                  <c:v>0.77547043278533101</c:v>
                </c:pt>
                <c:pt idx="101">
                  <c:v>0.77327816035727359</c:v>
                </c:pt>
                <c:pt idx="102">
                  <c:v>0.77109208553288466</c:v>
                </c:pt>
                <c:pt idx="103">
                  <c:v>0.76891219079139816</c:v>
                </c:pt>
                <c:pt idx="104">
                  <c:v>0.76673845866158052</c:v>
                </c:pt>
                <c:pt idx="105">
                  <c:v>0.76457087172158933</c:v>
                </c:pt>
                <c:pt idx="106">
                  <c:v>0.76240941259883377</c:v>
                </c:pt>
                <c:pt idx="107">
                  <c:v>0.76025406396983641</c:v>
                </c:pt>
                <c:pt idx="108">
                  <c:v>0.75810480856009366</c:v>
                </c:pt>
                <c:pt idx="109">
                  <c:v>0.7559616291439365</c:v>
                </c:pt>
                <c:pt idx="110">
                  <c:v>0.75382450854439409</c:v>
                </c:pt>
                <c:pt idx="111">
                  <c:v>0.75169342963305519</c:v>
                </c:pt>
                <c:pt idx="112">
                  <c:v>0.74956837532993059</c:v>
                </c:pt>
                <c:pt idx="113">
                  <c:v>0.74744932860331681</c:v>
                </c:pt>
                <c:pt idx="114">
                  <c:v>0.74533627246965961</c:v>
                </c:pt>
                <c:pt idx="115">
                  <c:v>0.74322918999341703</c:v>
                </c:pt>
                <c:pt idx="116">
                  <c:v>0.7411280642869249</c:v>
                </c:pt>
                <c:pt idx="117">
                  <c:v>0.73903287851026023</c:v>
                </c:pt>
                <c:pt idx="118">
                  <c:v>0.73694361587110768</c:v>
                </c:pt>
                <c:pt idx="119">
                  <c:v>0.73486025962462354</c:v>
                </c:pt>
                <c:pt idx="120">
                  <c:v>0.7327827930733023</c:v>
                </c:pt>
                <c:pt idx="121">
                  <c:v>0.73071119956684305</c:v>
                </c:pt>
                <c:pt idx="122">
                  <c:v>0.72864546250201478</c:v>
                </c:pt>
                <c:pt idx="123">
                  <c:v>0.72658556532252494</c:v>
                </c:pt>
                <c:pt idx="124">
                  <c:v>0.72453149151888596</c:v>
                </c:pt>
                <c:pt idx="125">
                  <c:v>0.72248322462828252</c:v>
                </c:pt>
                <c:pt idx="126">
                  <c:v>0.72044074823444049</c:v>
                </c:pt>
                <c:pt idx="127">
                  <c:v>0.71840404596749463</c:v>
                </c:pt>
                <c:pt idx="128">
                  <c:v>0.71637310150385802</c:v>
                </c:pt>
                <c:pt idx="129">
                  <c:v>0.71434789856609038</c:v>
                </c:pt>
                <c:pt idx="130">
                  <c:v>0.71232842092276871</c:v>
                </c:pt>
                <c:pt idx="131">
                  <c:v>0.71031465238835578</c:v>
                </c:pt>
                <c:pt idx="132">
                  <c:v>0.70830657682307208</c:v>
                </c:pt>
                <c:pt idx="133">
                  <c:v>0.70630417813276558</c:v>
                </c:pt>
                <c:pt idx="134">
                  <c:v>0.704307440268782</c:v>
                </c:pt>
                <c:pt idx="135">
                  <c:v>0.70231634722783798</c:v>
                </c:pt>
                <c:pt idx="136">
                  <c:v>0.70033088305189073</c:v>
                </c:pt>
                <c:pt idx="137">
                  <c:v>0.69835103182801239</c:v>
                </c:pt>
                <c:pt idx="138">
                  <c:v>0.69637677768826001</c:v>
                </c:pt>
                <c:pt idx="139">
                  <c:v>0.69440810480955084</c:v>
                </c:pt>
                <c:pt idx="140">
                  <c:v>0.69244499741353371</c:v>
                </c:pt>
                <c:pt idx="141">
                  <c:v>0.69048743976646343</c:v>
                </c:pt>
                <c:pt idx="142">
                  <c:v>0.6885354161790741</c:v>
                </c:pt>
                <c:pt idx="143">
                  <c:v>0.68658891100645458</c:v>
                </c:pt>
                <c:pt idx="144">
                  <c:v>0.68464790864792091</c:v>
                </c:pt>
                <c:pt idx="145">
                  <c:v>0.68271239354689406</c:v>
                </c:pt>
                <c:pt idx="146">
                  <c:v>0.68078235019077271</c:v>
                </c:pt>
                <c:pt idx="147">
                  <c:v>0.67885776311081059</c:v>
                </c:pt>
                <c:pt idx="148">
                  <c:v>0.67693861688199175</c:v>
                </c:pt>
                <c:pt idx="149">
                  <c:v>0.67502489612290717</c:v>
                </c:pt>
                <c:pt idx="150">
                  <c:v>0.67311658549563125</c:v>
                </c:pt>
                <c:pt idx="151">
                  <c:v>0.67121366970559926</c:v>
                </c:pt>
                <c:pt idx="152">
                  <c:v>0.66931613350148444</c:v>
                </c:pt>
                <c:pt idx="153">
                  <c:v>0.66742396167507589</c:v>
                </c:pt>
                <c:pt idx="154">
                  <c:v>0.66553713906115686</c:v>
                </c:pt>
                <c:pt idx="155">
                  <c:v>0.66365565053738262</c:v>
                </c:pt>
                <c:pt idx="156">
                  <c:v>0.66177948102415973</c:v>
                </c:pt>
                <c:pt idx="157">
                  <c:v>0.65990861548452551</c:v>
                </c:pt>
                <c:pt idx="158">
                  <c:v>0.65804303892402671</c:v>
                </c:pt>
                <c:pt idx="159">
                  <c:v>0.65618273639059976</c:v>
                </c:pt>
                <c:pt idx="160">
                  <c:v>0.65432769297445137</c:v>
                </c:pt>
                <c:pt idx="161">
                  <c:v>0.65247789380793775</c:v>
                </c:pt>
                <c:pt idx="162">
                  <c:v>0.65063332406544694</c:v>
                </c:pt>
                <c:pt idx="163">
                  <c:v>0.64879396896327934</c:v>
                </c:pt>
                <c:pt idx="164">
                  <c:v>0.6469598137595286</c:v>
                </c:pt>
                <c:pt idx="165">
                  <c:v>0.64513084375396457</c:v>
                </c:pt>
                <c:pt idx="166">
                  <c:v>0.64330704428791485</c:v>
                </c:pt>
                <c:pt idx="167">
                  <c:v>0.64148840074414759</c:v>
                </c:pt>
                <c:pt idx="168">
                  <c:v>0.63967489854675419</c:v>
                </c:pt>
                <c:pt idx="169">
                  <c:v>0.63786652316103176</c:v>
                </c:pt>
                <c:pt idx="170">
                  <c:v>0.63606326009336855</c:v>
                </c:pt>
                <c:pt idx="171">
                  <c:v>0.63426509489112548</c:v>
                </c:pt>
                <c:pt idx="172">
                  <c:v>0.6324720131425221</c:v>
                </c:pt>
                <c:pt idx="173">
                  <c:v>0.63068400047652007</c:v>
                </c:pt>
                <c:pt idx="174">
                  <c:v>0.62890104256270862</c:v>
                </c:pt>
                <c:pt idx="175">
                  <c:v>0.62712312511118873</c:v>
                </c:pt>
                <c:pt idx="176">
                  <c:v>0.62535023387245992</c:v>
                </c:pt>
                <c:pt idx="177">
                  <c:v>0.62358235463730505</c:v>
                </c:pt>
                <c:pt idx="178">
                  <c:v>0.62181947323667652</c:v>
                </c:pt>
                <c:pt idx="179">
                  <c:v>0.62006157554158403</c:v>
                </c:pt>
                <c:pt idx="180">
                  <c:v>0.61830864746297876</c:v>
                </c:pt>
                <c:pt idx="181">
                  <c:v>0.61656067495164291</c:v>
                </c:pt>
                <c:pt idx="182">
                  <c:v>0.61481764399807592</c:v>
                </c:pt>
                <c:pt idx="183">
                  <c:v>0.61307954063238213</c:v>
                </c:pt>
                <c:pt idx="184">
                  <c:v>0.61134635092415957</c:v>
                </c:pt>
                <c:pt idx="185">
                  <c:v>0.60961806098238758</c:v>
                </c:pt>
                <c:pt idx="186">
                  <c:v>0.60789465695531575</c:v>
                </c:pt>
                <c:pt idx="187">
                  <c:v>0.60617612503035267</c:v>
                </c:pt>
                <c:pt idx="188">
                  <c:v>0.60446245143395594</c:v>
                </c:pt>
                <c:pt idx="189">
                  <c:v>0.60275362243152064</c:v>
                </c:pt>
                <c:pt idx="190">
                  <c:v>0.6010496243272706</c:v>
                </c:pt>
                <c:pt idx="191">
                  <c:v>0.59935044346414712</c:v>
                </c:pt>
                <c:pt idx="192">
                  <c:v>0.59765606622370093</c:v>
                </c:pt>
                <c:pt idx="193">
                  <c:v>0.59596647902598243</c:v>
                </c:pt>
                <c:pt idx="194">
                  <c:v>0.59428166832943241</c:v>
                </c:pt>
                <c:pt idx="195">
                  <c:v>0.59260162063077415</c:v>
                </c:pt>
                <c:pt idx="196">
                  <c:v>0.59092632246490517</c:v>
                </c:pt>
                <c:pt idx="197">
                  <c:v>0.58925576040478889</c:v>
                </c:pt>
                <c:pt idx="198">
                  <c:v>0.58758992106134744</c:v>
                </c:pt>
                <c:pt idx="199">
                  <c:v>0.58592879108335416</c:v>
                </c:pt>
                <c:pt idx="200">
                  <c:v>0.58427235715732639</c:v>
                </c:pt>
                <c:pt idx="201">
                  <c:v>0.58262060600741949</c:v>
                </c:pt>
                <c:pt idx="202">
                  <c:v>0.58097352439531935</c:v>
                </c:pt>
                <c:pt idx="203">
                  <c:v>0.57933109912013714</c:v>
                </c:pt>
                <c:pt idx="204">
                  <c:v>0.57769331701830307</c:v>
                </c:pt>
                <c:pt idx="205">
                  <c:v>0.5760601649634618</c:v>
                </c:pt>
                <c:pt idx="206">
                  <c:v>0.57443162986636531</c:v>
                </c:pt>
                <c:pt idx="207">
                  <c:v>0.57280769867476988</c:v>
                </c:pt>
                <c:pt idx="208">
                  <c:v>0.57118835837333093</c:v>
                </c:pt>
                <c:pt idx="209">
                  <c:v>0.56957359598349799</c:v>
                </c:pt>
                <c:pt idx="210">
                  <c:v>0.56796339856341183</c:v>
                </c:pt>
                <c:pt idx="211">
                  <c:v>0.5663577532077998</c:v>
                </c:pt>
                <c:pt idx="212">
                  <c:v>0.56475664704787265</c:v>
                </c:pt>
                <c:pt idx="213">
                  <c:v>0.56316006725122181</c:v>
                </c:pt>
                <c:pt idx="214">
                  <c:v>0.56156800102171611</c:v>
                </c:pt>
                <c:pt idx="215">
                  <c:v>0.55998043559939914</c:v>
                </c:pt>
                <c:pt idx="216">
                  <c:v>0.55839735826038739</c:v>
                </c:pt>
                <c:pt idx="217">
                  <c:v>0.55681875631676803</c:v>
                </c:pt>
                <c:pt idx="218">
                  <c:v>0.55524461711649731</c:v>
                </c:pt>
                <c:pt idx="219">
                  <c:v>0.55367492804329865</c:v>
                </c:pt>
                <c:pt idx="220">
                  <c:v>0.55210967651656262</c:v>
                </c:pt>
                <c:pt idx="221">
                  <c:v>0.55054884999124498</c:v>
                </c:pt>
                <c:pt idx="222">
                  <c:v>0.54899243595776681</c:v>
                </c:pt>
                <c:pt idx="223">
                  <c:v>0.54744042194191411</c:v>
                </c:pt>
                <c:pt idx="224">
                  <c:v>0.54589279550473746</c:v>
                </c:pt>
                <c:pt idx="225">
                  <c:v>0.54434954424245308</c:v>
                </c:pt>
                <c:pt idx="226">
                  <c:v>0.54281065578634291</c:v>
                </c:pt>
                <c:pt idx="227">
                  <c:v>0.54127611780265472</c:v>
                </c:pt>
                <c:pt idx="228">
                  <c:v>0.53974591799250526</c:v>
                </c:pt>
                <c:pt idx="229">
                  <c:v>0.53822004409177993</c:v>
                </c:pt>
                <c:pt idx="230">
                  <c:v>0.5366984838710348</c:v>
                </c:pt>
                <c:pt idx="231">
                  <c:v>0.53518122513539923</c:v>
                </c:pt>
                <c:pt idx="232">
                  <c:v>0.53366825572447751</c:v>
                </c:pt>
                <c:pt idx="233">
                  <c:v>0.53215956351225246</c:v>
                </c:pt>
                <c:pt idx="234">
                  <c:v>0.53065513640698592</c:v>
                </c:pt>
                <c:pt idx="235">
                  <c:v>0.52915496235112491</c:v>
                </c:pt>
                <c:pt idx="236">
                  <c:v>0.52765902932120212</c:v>
                </c:pt>
                <c:pt idx="237">
                  <c:v>0.52616732532774158</c:v>
                </c:pt>
                <c:pt idx="238">
                  <c:v>0.52467983841516197</c:v>
                </c:pt>
                <c:pt idx="239">
                  <c:v>0.5231965566616803</c:v>
                </c:pt>
                <c:pt idx="240">
                  <c:v>0.52171746817921671</c:v>
                </c:pt>
                <c:pt idx="241">
                  <c:v>0.52024256111329925</c:v>
                </c:pt>
                <c:pt idx="242">
                  <c:v>0.51877182364296881</c:v>
                </c:pt>
                <c:pt idx="243">
                  <c:v>0.51730524398068489</c:v>
                </c:pt>
                <c:pt idx="244">
                  <c:v>0.51584281037223012</c:v>
                </c:pt>
                <c:pt idx="245">
                  <c:v>0.51438451109661643</c:v>
                </c:pt>
                <c:pt idx="246">
                  <c:v>0.51293033446599179</c:v>
                </c:pt>
                <c:pt idx="247">
                  <c:v>0.51148026882554565</c:v>
                </c:pt>
                <c:pt idx="248">
                  <c:v>0.51003430255341575</c:v>
                </c:pt>
                <c:pt idx="249">
                  <c:v>0.50859242406059546</c:v>
                </c:pt>
                <c:pt idx="250">
                  <c:v>0.50715462179083992</c:v>
                </c:pt>
                <c:pt idx="251">
                  <c:v>0.50572088422057515</c:v>
                </c:pt>
                <c:pt idx="252">
                  <c:v>0.50429119985880355</c:v>
                </c:pt>
                <c:pt idx="253">
                  <c:v>0.50286555724701298</c:v>
                </c:pt>
                <c:pt idx="254">
                  <c:v>0.50144394495908517</c:v>
                </c:pt>
                <c:pt idx="255">
                  <c:v>0.50002635160120357</c:v>
                </c:pt>
                <c:pt idx="256">
                  <c:v>0.49861276581176217</c:v>
                </c:pt>
                <c:pt idx="257">
                  <c:v>0.49720317626127436</c:v>
                </c:pt>
                <c:pt idx="258">
                  <c:v>0.49579757165228228</c:v>
                </c:pt>
                <c:pt idx="259">
                  <c:v>0.49439594071926646</c:v>
                </c:pt>
                <c:pt idx="260">
                  <c:v>0.49299827222855519</c:v>
                </c:pt>
                <c:pt idx="261">
                  <c:v>0.49160455497823458</c:v>
                </c:pt>
                <c:pt idx="262">
                  <c:v>0.49021477779805872</c:v>
                </c:pt>
                <c:pt idx="263">
                  <c:v>0.48882892954936036</c:v>
                </c:pt>
                <c:pt idx="264">
                  <c:v>0.48744699912496137</c:v>
                </c:pt>
                <c:pt idx="265">
                  <c:v>0.48606897544908428</c:v>
                </c:pt>
                <c:pt idx="266">
                  <c:v>0.48469484747726244</c:v>
                </c:pt>
                <c:pt idx="267">
                  <c:v>0.48332460419625273</c:v>
                </c:pt>
                <c:pt idx="268">
                  <c:v>0.48195823462394632</c:v>
                </c:pt>
                <c:pt idx="269">
                  <c:v>0.48059572780928139</c:v>
                </c:pt>
                <c:pt idx="270">
                  <c:v>0.47923707283215466</c:v>
                </c:pt>
                <c:pt idx="271">
                  <c:v>0.47788225880333446</c:v>
                </c:pt>
                <c:pt idx="272">
                  <c:v>0.47653127486437319</c:v>
                </c:pt>
                <c:pt idx="273">
                  <c:v>0.47518411018752038</c:v>
                </c:pt>
                <c:pt idx="274">
                  <c:v>0.4738407539756358</c:v>
                </c:pt>
                <c:pt idx="275">
                  <c:v>0.47250119546210295</c:v>
                </c:pt>
                <c:pt idx="276">
                  <c:v>0.47116542391074262</c:v>
                </c:pt>
                <c:pt idx="277">
                  <c:v>0.46983342861572741</c:v>
                </c:pt>
                <c:pt idx="278">
                  <c:v>0.46850519890149545</c:v>
                </c:pt>
                <c:pt idx="279">
                  <c:v>0.46718072412266448</c:v>
                </c:pt>
                <c:pt idx="280">
                  <c:v>0.46585999366394759</c:v>
                </c:pt>
                <c:pt idx="281">
                  <c:v>0.46454299694006712</c:v>
                </c:pt>
                <c:pt idx="282">
                  <c:v>0.46322972339567053</c:v>
                </c:pt>
                <c:pt idx="283">
                  <c:v>0.46192016250524509</c:v>
                </c:pt>
                <c:pt idx="284">
                  <c:v>0.46061430377303447</c:v>
                </c:pt>
                <c:pt idx="285">
                  <c:v>0.4593121367329534</c:v>
                </c:pt>
                <c:pt idx="286">
                  <c:v>0.45801365094850505</c:v>
                </c:pt>
                <c:pt idx="287">
                  <c:v>0.45671883601269669</c:v>
                </c:pt>
                <c:pt idx="288">
                  <c:v>0.45542768154795604</c:v>
                </c:pt>
                <c:pt idx="289">
                  <c:v>0.45414017720604904</c:v>
                </c:pt>
                <c:pt idx="290">
                  <c:v>0.45285631266799586</c:v>
                </c:pt>
                <c:pt idx="291">
                  <c:v>0.45157607764398872</c:v>
                </c:pt>
                <c:pt idx="292">
                  <c:v>0.45029946187330966</c:v>
                </c:pt>
                <c:pt idx="293">
                  <c:v>0.44902645512424744</c:v>
                </c:pt>
                <c:pt idx="294">
                  <c:v>0.44775704719401671</c:v>
                </c:pt>
                <c:pt idx="295">
                  <c:v>0.44649122790867518</c:v>
                </c:pt>
                <c:pt idx="296">
                  <c:v>0.44522898712304282</c:v>
                </c:pt>
                <c:pt idx="297">
                  <c:v>0.4439703147206201</c:v>
                </c:pt>
                <c:pt idx="298">
                  <c:v>0.44271520061350694</c:v>
                </c:pt>
                <c:pt idx="299">
                  <c:v>0.44146363474232247</c:v>
                </c:pt>
                <c:pt idx="300">
                  <c:v>0.44021560707612334</c:v>
                </c:pt>
                <c:pt idx="301">
                  <c:v>0.43897110761232405</c:v>
                </c:pt>
                <c:pt idx="302">
                  <c:v>0.43773012637661696</c:v>
                </c:pt>
                <c:pt idx="303">
                  <c:v>0.43649265342289173</c:v>
                </c:pt>
                <c:pt idx="304">
                  <c:v>0.43525867883315578</c:v>
                </c:pt>
                <c:pt idx="305">
                  <c:v>0.43402819271745535</c:v>
                </c:pt>
                <c:pt idx="306">
                  <c:v>0.43280118521379551</c:v>
                </c:pt>
                <c:pt idx="307">
                  <c:v>0.4315776464880613</c:v>
                </c:pt>
                <c:pt idx="308">
                  <c:v>0.43035756673393927</c:v>
                </c:pt>
                <c:pt idx="309">
                  <c:v>0.42914093617283855</c:v>
                </c:pt>
                <c:pt idx="310">
                  <c:v>0.42792774505381259</c:v>
                </c:pt>
                <c:pt idx="311">
                  <c:v>0.42671798365348085</c:v>
                </c:pt>
                <c:pt idx="312">
                  <c:v>0.42551164227595129</c:v>
                </c:pt>
                <c:pt idx="313">
                  <c:v>0.42430871125274205</c:v>
                </c:pt>
                <c:pt idx="314">
                  <c:v>0.4231091809427045</c:v>
                </c:pt>
                <c:pt idx="315">
                  <c:v>0.42191304173194583</c:v>
                </c:pt>
                <c:pt idx="316">
                  <c:v>0.42072028403375156</c:v>
                </c:pt>
                <c:pt idx="317">
                  <c:v>0.41953089828850942</c:v>
                </c:pt>
                <c:pt idx="318">
                  <c:v>0.41834487496363221</c:v>
                </c:pt>
                <c:pt idx="319">
                  <c:v>0.41716220455348169</c:v>
                </c:pt>
                <c:pt idx="320">
                  <c:v>0.41598287757929214</c:v>
                </c:pt>
                <c:pt idx="321">
                  <c:v>0.41480688458909465</c:v>
                </c:pt>
                <c:pt idx="322">
                  <c:v>0.41363421615764101</c:v>
                </c:pt>
                <c:pt idx="323">
                  <c:v>0.41246486288632866</c:v>
                </c:pt>
                <c:pt idx="324">
                  <c:v>0.4112988154031253</c:v>
                </c:pt>
                <c:pt idx="325">
                  <c:v>0.41013606436249267</c:v>
                </c:pt>
                <c:pt idx="326">
                  <c:v>0.40897660044531364</c:v>
                </c:pt>
                <c:pt idx="327">
                  <c:v>0.40782041435881566</c:v>
                </c:pt>
                <c:pt idx="328">
                  <c:v>0.40666749683649783</c:v>
                </c:pt>
                <c:pt idx="329">
                  <c:v>0.40551783863805491</c:v>
                </c:pt>
                <c:pt idx="330">
                  <c:v>0.40437143054930491</c:v>
                </c:pt>
                <c:pt idx="331">
                  <c:v>0.4032282633821142</c:v>
                </c:pt>
                <c:pt idx="332">
                  <c:v>0.40208832797432448</c:v>
                </c:pt>
                <c:pt idx="333">
                  <c:v>0.40095161518967887</c:v>
                </c:pt>
                <c:pt idx="334">
                  <c:v>0.39981811591774896</c:v>
                </c:pt>
                <c:pt idx="335">
                  <c:v>0.39868782107386158</c:v>
                </c:pt>
                <c:pt idx="336">
                  <c:v>0.3975607215990265</c:v>
                </c:pt>
                <c:pt idx="337">
                  <c:v>0.39643680845986323</c:v>
                </c:pt>
                <c:pt idx="338">
                  <c:v>0.3953160726485288</c:v>
                </c:pt>
                <c:pt idx="339">
                  <c:v>0.39419850518264554</c:v>
                </c:pt>
                <c:pt idx="340">
                  <c:v>0.39308409710522946</c:v>
                </c:pt>
                <c:pt idx="341">
                  <c:v>0.39197283948461809</c:v>
                </c:pt>
                <c:pt idx="342">
                  <c:v>0.39086472341439865</c:v>
                </c:pt>
                <c:pt idx="343">
                  <c:v>0.3897597400133373</c:v>
                </c:pt>
                <c:pt idx="344">
                  <c:v>0.38865788042530758</c:v>
                </c:pt>
                <c:pt idx="345">
                  <c:v>0.38755913581921969</c:v>
                </c:pt>
                <c:pt idx="346">
                  <c:v>0.38646349738894903</c:v>
                </c:pt>
                <c:pt idx="347">
                  <c:v>0.38537095635326668</c:v>
                </c:pt>
                <c:pt idx="348">
                  <c:v>0.38428150395576799</c:v>
                </c:pt>
                <c:pt idx="349">
                  <c:v>0.38319513146480316</c:v>
                </c:pt>
                <c:pt idx="350">
                  <c:v>0.38211183017340672</c:v>
                </c:pt>
                <c:pt idx="351">
                  <c:v>0.38103159139922826</c:v>
                </c:pt>
                <c:pt idx="352">
                  <c:v>0.37995440648446238</c:v>
                </c:pt>
                <c:pt idx="353">
                  <c:v>0.37888026679577946</c:v>
                </c:pt>
                <c:pt idx="354">
                  <c:v>0.37780916372425694</c:v>
                </c:pt>
                <c:pt idx="355">
                  <c:v>0.37674108868530914</c:v>
                </c:pt>
                <c:pt idx="356">
                  <c:v>0.37567603311861969</c:v>
                </c:pt>
                <c:pt idx="357">
                  <c:v>0.37461398848807226</c:v>
                </c:pt>
                <c:pt idx="358">
                  <c:v>0.37355494628168262</c:v>
                </c:pt>
                <c:pt idx="359">
                  <c:v>0.37249889801152963</c:v>
                </c:pt>
                <c:pt idx="360">
                  <c:v>0.3714458352136879</c:v>
                </c:pt>
                <c:pt idx="361">
                  <c:v>0.37039574944815995</c:v>
                </c:pt>
                <c:pt idx="362">
                  <c:v>0.36934863229880821</c:v>
                </c:pt>
                <c:pt idx="363">
                  <c:v>0.36830447537328742</c:v>
                </c:pt>
                <c:pt idx="364">
                  <c:v>0.36726327030297817</c:v>
                </c:pt>
                <c:pt idx="365">
                  <c:v>0.36622500874291919</c:v>
                </c:pt>
                <c:pt idx="366">
                  <c:v>0.36518968237174038</c:v>
                </c:pt>
                <c:pt idx="367">
                  <c:v>0.36415728289159632</c:v>
                </c:pt>
                <c:pt idx="368">
                  <c:v>0.36312780202810035</c:v>
                </c:pt>
                <c:pt idx="369">
                  <c:v>0.36210123153025703</c:v>
                </c:pt>
                <c:pt idx="370">
                  <c:v>0.3610775631703968</c:v>
                </c:pt>
                <c:pt idx="371">
                  <c:v>0.3600567887441104</c:v>
                </c:pt>
                <c:pt idx="372">
                  <c:v>0.35903890007018202</c:v>
                </c:pt>
                <c:pt idx="373">
                  <c:v>0.35802388899052462</c:v>
                </c:pt>
                <c:pt idx="374">
                  <c:v>0.35701174737011404</c:v>
                </c:pt>
                <c:pt idx="375">
                  <c:v>0.35600246709692446</c:v>
                </c:pt>
                <c:pt idx="376">
                  <c:v>0.35499604008186242</c:v>
                </c:pt>
                <c:pt idx="377">
                  <c:v>0.35399245825870296</c:v>
                </c:pt>
                <c:pt idx="378">
                  <c:v>0.35299171358402415</c:v>
                </c:pt>
                <c:pt idx="379">
                  <c:v>0.35199379803714326</c:v>
                </c:pt>
                <c:pt idx="380">
                  <c:v>0.35099870362005203</c:v>
                </c:pt>
                <c:pt idx="381">
                  <c:v>0.35000642235735291</c:v>
                </c:pt>
                <c:pt idx="382">
                  <c:v>0.34901694629619473</c:v>
                </c:pt>
                <c:pt idx="383">
                  <c:v>0.34803026750620963</c:v>
                </c:pt>
                <c:pt idx="384">
                  <c:v>0.34704637807944866</c:v>
                </c:pt>
                <c:pt idx="385">
                  <c:v>0.34606527013031896</c:v>
                </c:pt>
                <c:pt idx="386">
                  <c:v>0.34508693579552052</c:v>
                </c:pt>
                <c:pt idx="387">
                  <c:v>0.344111367233983</c:v>
                </c:pt>
                <c:pt idx="388">
                  <c:v>0.34313855662680287</c:v>
                </c:pt>
                <c:pt idx="389">
                  <c:v>0.34216849617718093</c:v>
                </c:pt>
                <c:pt idx="390">
                  <c:v>0.34120117811035944</c:v>
                </c:pt>
                <c:pt idx="391">
                  <c:v>0.34023659467356049</c:v>
                </c:pt>
                <c:pt idx="392">
                  <c:v>0.33927473813592324</c:v>
                </c:pt>
                <c:pt idx="393">
                  <c:v>0.33831560078844219</c:v>
                </c:pt>
                <c:pt idx="394">
                  <c:v>0.33735917494390533</c:v>
                </c:pt>
                <c:pt idx="395">
                  <c:v>0.33640545293683238</c:v>
                </c:pt>
                <c:pt idx="396">
                  <c:v>0.33545442712341417</c:v>
                </c:pt>
                <c:pt idx="397">
                  <c:v>0.33450608988144986</c:v>
                </c:pt>
                <c:pt idx="398">
                  <c:v>0.33356043361028764</c:v>
                </c:pt>
                <c:pt idx="399">
                  <c:v>0.33261745073076243</c:v>
                </c:pt>
                <c:pt idx="400">
                  <c:v>0.33167713368513541</c:v>
                </c:pt>
                <c:pt idx="401">
                  <c:v>0.33073947493703409</c:v>
                </c:pt>
                <c:pt idx="402">
                  <c:v>0.3298044669713916</c:v>
                </c:pt>
                <c:pt idx="403">
                  <c:v>0.32887210229438568</c:v>
                </c:pt>
                <c:pt idx="404">
                  <c:v>0.3279423734333799</c:v>
                </c:pt>
                <c:pt idx="405">
                  <c:v>0.32701527293686272</c:v>
                </c:pt>
                <c:pt idx="406">
                  <c:v>0.32609079337438845</c:v>
                </c:pt>
                <c:pt idx="407">
                  <c:v>0.32516892733651742</c:v>
                </c:pt>
                <c:pt idx="408">
                  <c:v>0.32424966743475642</c:v>
                </c:pt>
                <c:pt idx="409">
                  <c:v>0.32333300630149975</c:v>
                </c:pt>
                <c:pt idx="410">
                  <c:v>0.3224189365899704</c:v>
                </c:pt>
                <c:pt idx="411">
                  <c:v>0.3215074509741605</c:v>
                </c:pt>
                <c:pt idx="412">
                  <c:v>0.32059854214877304</c:v>
                </c:pt>
                <c:pt idx="413">
                  <c:v>0.31969220282916327</c:v>
                </c:pt>
                <c:pt idx="414">
                  <c:v>0.31878842575128047</c:v>
                </c:pt>
                <c:pt idx="415">
                  <c:v>0.31788720367160916</c:v>
                </c:pt>
                <c:pt idx="416">
                  <c:v>0.31698852936711208</c:v>
                </c:pt>
                <c:pt idx="417">
                  <c:v>0.31609239563517089</c:v>
                </c:pt>
                <c:pt idx="418">
                  <c:v>0.31519879529352968</c:v>
                </c:pt>
                <c:pt idx="419">
                  <c:v>0.31430772118023709</c:v>
                </c:pt>
                <c:pt idx="420">
                  <c:v>0.31341916615358834</c:v>
                </c:pt>
                <c:pt idx="421">
                  <c:v>0.31253312309206849</c:v>
                </c:pt>
                <c:pt idx="422">
                  <c:v>0.3116495848942954</c:v>
                </c:pt>
                <c:pt idx="423">
                  <c:v>0.31076854447896302</c:v>
                </c:pt>
                <c:pt idx="424">
                  <c:v>0.30988999478478357</c:v>
                </c:pt>
                <c:pt idx="425">
                  <c:v>0.30901392877043227</c:v>
                </c:pt>
                <c:pt idx="426">
                  <c:v>0.30814033941449021</c:v>
                </c:pt>
                <c:pt idx="427">
                  <c:v>0.30726921971538801</c:v>
                </c:pt>
                <c:pt idx="428">
                  <c:v>0.30640056269135019</c:v>
                </c:pt>
                <c:pt idx="429">
                  <c:v>0.30553436138033835</c:v>
                </c:pt>
                <c:pt idx="430">
                  <c:v>0.30467060883999669</c:v>
                </c:pt>
                <c:pt idx="431">
                  <c:v>0.30380929814759505</c:v>
                </c:pt>
                <c:pt idx="432">
                  <c:v>0.30295042239997411</c:v>
                </c:pt>
                <c:pt idx="433">
                  <c:v>0.30209397471349003</c:v>
                </c:pt>
                <c:pt idx="434">
                  <c:v>0.30123994822395933</c:v>
                </c:pt>
                <c:pt idx="435">
                  <c:v>0.30038833608660309</c:v>
                </c:pt>
                <c:pt idx="436">
                  <c:v>0.29953913147599359</c:v>
                </c:pt>
                <c:pt idx="437">
                  <c:v>0.29869232758599823</c:v>
                </c:pt>
                <c:pt idx="438">
                  <c:v>0.29784791762972551</c:v>
                </c:pt>
                <c:pt idx="439">
                  <c:v>0.29700589483947076</c:v>
                </c:pt>
                <c:pt idx="440">
                  <c:v>0.29616625246666184</c:v>
                </c:pt>
                <c:pt idx="441">
                  <c:v>0.29532898378180478</c:v>
                </c:pt>
                <c:pt idx="442">
                  <c:v>0.29449408207443012</c:v>
                </c:pt>
                <c:pt idx="443">
                  <c:v>0.29366154065303912</c:v>
                </c:pt>
                <c:pt idx="444">
                  <c:v>0.29283135284504996</c:v>
                </c:pt>
                <c:pt idx="445">
                  <c:v>0.29200351199674435</c:v>
                </c:pt>
                <c:pt idx="446">
                  <c:v>0.29117801147321432</c:v>
                </c:pt>
                <c:pt idx="447">
                  <c:v>0.29035484465830885</c:v>
                </c:pt>
                <c:pt idx="448">
                  <c:v>0.28953400495458093</c:v>
                </c:pt>
                <c:pt idx="449">
                  <c:v>0.28871548578323475</c:v>
                </c:pt>
                <c:pt idx="450">
                  <c:v>0.28789928058407271</c:v>
                </c:pt>
                <c:pt idx="451">
                  <c:v>0.28708538281544344</c:v>
                </c:pt>
                <c:pt idx="452">
                  <c:v>0.28627378595418851</c:v>
                </c:pt>
                <c:pt idx="453">
                  <c:v>0.28546448349559106</c:v>
                </c:pt>
                <c:pt idx="454">
                  <c:v>0.28465746895332245</c:v>
                </c:pt>
                <c:pt idx="455">
                  <c:v>0.28385273585939197</c:v>
                </c:pt>
                <c:pt idx="456">
                  <c:v>0.28305027776409353</c:v>
                </c:pt>
                <c:pt idx="457">
                  <c:v>0.28225008823595465</c:v>
                </c:pt>
                <c:pt idx="458">
                  <c:v>0.28145216086168456</c:v>
                </c:pt>
                <c:pt idx="459">
                  <c:v>0.28065648924612352</c:v>
                </c:pt>
                <c:pt idx="460">
                  <c:v>0.27986306701219038</c:v>
                </c:pt>
                <c:pt idx="461">
                  <c:v>0.27907188780083259</c:v>
                </c:pt>
                <c:pt idx="462">
                  <c:v>0.27828294527097475</c:v>
                </c:pt>
                <c:pt idx="463">
                  <c:v>0.27749623309946753</c:v>
                </c:pt>
                <c:pt idx="464">
                  <c:v>0.27671174498103768</c:v>
                </c:pt>
                <c:pt idx="465">
                  <c:v>0.27592947462823691</c:v>
                </c:pt>
                <c:pt idx="466">
                  <c:v>0.27514941577139168</c:v>
                </c:pt>
                <c:pt idx="467">
                  <c:v>0.27437156215855296</c:v>
                </c:pt>
                <c:pt idx="468">
                  <c:v>0.27359590755544605</c:v>
                </c:pt>
                <c:pt idx="469">
                  <c:v>0.27282244574542103</c:v>
                </c:pt>
                <c:pt idx="470">
                  <c:v>0.27205117052940209</c:v>
                </c:pt>
                <c:pt idx="471">
                  <c:v>0.27128207572583857</c:v>
                </c:pt>
                <c:pt idx="472">
                  <c:v>0.27051515517065522</c:v>
                </c:pt>
                <c:pt idx="473">
                  <c:v>0.26975040271720302</c:v>
                </c:pt>
                <c:pt idx="474">
                  <c:v>0.26898781223620916</c:v>
                </c:pt>
                <c:pt idx="475">
                  <c:v>0.26822737761572873</c:v>
                </c:pt>
                <c:pt idx="476">
                  <c:v>0.26746909276109548</c:v>
                </c:pt>
                <c:pt idx="477">
                  <c:v>0.26671295159487268</c:v>
                </c:pt>
                <c:pt idx="478">
                  <c:v>0.26595894805680459</c:v>
                </c:pt>
                <c:pt idx="479">
                  <c:v>0.26520707610376859</c:v>
                </c:pt>
                <c:pt idx="480">
                  <c:v>0.26445732970972535</c:v>
                </c:pt>
                <c:pt idx="481">
                  <c:v>0.26370970286567158</c:v>
                </c:pt>
                <c:pt idx="482">
                  <c:v>0.26296418957959167</c:v>
                </c:pt>
                <c:pt idx="483">
                  <c:v>0.26222078387640946</c:v>
                </c:pt>
                <c:pt idx="484">
                  <c:v>0.26147947979794062</c:v>
                </c:pt>
                <c:pt idx="485">
                  <c:v>0.26074027140284439</c:v>
                </c:pt>
                <c:pt idx="486">
                  <c:v>0.26000315276657671</c:v>
                </c:pt>
                <c:pt idx="487">
                  <c:v>0.25926811798134214</c:v>
                </c:pt>
                <c:pt idx="488">
                  <c:v>0.25853516115604674</c:v>
                </c:pt>
                <c:pt idx="489">
                  <c:v>0.25780427641625092</c:v>
                </c:pt>
                <c:pt idx="490">
                  <c:v>0.25707545790412178</c:v>
                </c:pt>
                <c:pt idx="491">
                  <c:v>0.25634869977838759</c:v>
                </c:pt>
                <c:pt idx="492">
                  <c:v>0.25562399621428916</c:v>
                </c:pt>
                <c:pt idx="493">
                  <c:v>0.25490134140353438</c:v>
                </c:pt>
                <c:pt idx="494">
                  <c:v>0.25418072955425131</c:v>
                </c:pt>
                <c:pt idx="495">
                  <c:v>0.25346215489094176</c:v>
                </c:pt>
                <c:pt idx="496">
                  <c:v>0.25274561165443488</c:v>
                </c:pt>
                <c:pt idx="497">
                  <c:v>0.25203109410184121</c:v>
                </c:pt>
                <c:pt idx="498">
                  <c:v>0.25131859650650668</c:v>
                </c:pt>
                <c:pt idx="499">
                  <c:v>0.25060811315796644</c:v>
                </c:pt>
              </c:numCache>
            </c:numRef>
          </c:yVal>
          <c:smooth val="0"/>
          <c:extLst>
            <c:ext xmlns:c16="http://schemas.microsoft.com/office/drawing/2014/chart" uri="{C3380CC4-5D6E-409C-BE32-E72D297353CC}">
              <c16:uniqueId val="{00000000-B688-48ED-AB63-25CC67A63142}"/>
            </c:ext>
          </c:extLst>
        </c:ser>
        <c:ser>
          <c:idx val="1"/>
          <c:order val="1"/>
          <c:tx>
            <c:v>step size</c:v>
          </c:tx>
          <c:spPr>
            <a:ln w="25400" cap="rnd">
              <a:noFill/>
              <a:round/>
            </a:ln>
            <a:effectLst/>
          </c:spPr>
          <c:marker>
            <c:symbol val="circle"/>
            <c:size val="5"/>
            <c:spPr>
              <a:solidFill>
                <a:schemeClr val="accent2"/>
              </a:solidFill>
              <a:ln w="9525">
                <a:solidFill>
                  <a:schemeClr val="accent2"/>
                </a:solidFill>
              </a:ln>
              <a:effectLst/>
            </c:spPr>
          </c:marker>
          <c:xVal>
            <c:numRef>
              <c:f>datapts!$C$2:$C$501</c:f>
              <c:numCache>
                <c:formatCode>General</c:formatCode>
                <c:ptCount val="500"/>
                <c:pt idx="0">
                  <c:v>0</c:v>
                </c:pt>
                <c:pt idx="1">
                  <c:v>9.9999999999999985E-3</c:v>
                </c:pt>
                <c:pt idx="2">
                  <c:v>1.9999999999999997E-2</c:v>
                </c:pt>
                <c:pt idx="3">
                  <c:v>0.03</c:v>
                </c:pt>
                <c:pt idx="4">
                  <c:v>3.9999999999999994E-2</c:v>
                </c:pt>
                <c:pt idx="5">
                  <c:v>4.9999999999999989E-2</c:v>
                </c:pt>
                <c:pt idx="6">
                  <c:v>0.06</c:v>
                </c:pt>
                <c:pt idx="7">
                  <c:v>6.9999999999999993E-2</c:v>
                </c:pt>
                <c:pt idx="8">
                  <c:v>7.9999999999999988E-2</c:v>
                </c:pt>
                <c:pt idx="9">
                  <c:v>8.9999999999999983E-2</c:v>
                </c:pt>
                <c:pt idx="10">
                  <c:v>9.9999999999999978E-2</c:v>
                </c:pt>
                <c:pt idx="11">
                  <c:v>0.10999999999999997</c:v>
                </c:pt>
                <c:pt idx="12">
                  <c:v>0.12</c:v>
                </c:pt>
                <c:pt idx="13">
                  <c:v>0.12999999999999998</c:v>
                </c:pt>
                <c:pt idx="14">
                  <c:v>0.13999999999999999</c:v>
                </c:pt>
                <c:pt idx="15">
                  <c:v>0.14999999999999997</c:v>
                </c:pt>
                <c:pt idx="16">
                  <c:v>0.15999999999999998</c:v>
                </c:pt>
                <c:pt idx="17">
                  <c:v>0.16999999999999998</c:v>
                </c:pt>
                <c:pt idx="18">
                  <c:v>0.17999999999999997</c:v>
                </c:pt>
                <c:pt idx="19">
                  <c:v>0.18999999999999997</c:v>
                </c:pt>
                <c:pt idx="20">
                  <c:v>0.19999999999999996</c:v>
                </c:pt>
                <c:pt idx="21">
                  <c:v>0.20999999999999996</c:v>
                </c:pt>
                <c:pt idx="22">
                  <c:v>0.21999999999999995</c:v>
                </c:pt>
                <c:pt idx="23">
                  <c:v>0.22999999999999998</c:v>
                </c:pt>
                <c:pt idx="24">
                  <c:v>0.24</c:v>
                </c:pt>
                <c:pt idx="25">
                  <c:v>0.25</c:v>
                </c:pt>
                <c:pt idx="26">
                  <c:v>0.25999999999999995</c:v>
                </c:pt>
                <c:pt idx="27">
                  <c:v>0.26999999999999996</c:v>
                </c:pt>
                <c:pt idx="28">
                  <c:v>0.27999999999999997</c:v>
                </c:pt>
                <c:pt idx="29">
                  <c:v>0.28999999999999998</c:v>
                </c:pt>
                <c:pt idx="30">
                  <c:v>0.29999999999999993</c:v>
                </c:pt>
                <c:pt idx="31">
                  <c:v>0.30999999999999994</c:v>
                </c:pt>
                <c:pt idx="32">
                  <c:v>0.31999999999999995</c:v>
                </c:pt>
                <c:pt idx="33">
                  <c:v>0.32999999999999996</c:v>
                </c:pt>
                <c:pt idx="34">
                  <c:v>0.33999999999999997</c:v>
                </c:pt>
                <c:pt idx="35">
                  <c:v>0.34999999999999992</c:v>
                </c:pt>
                <c:pt idx="36">
                  <c:v>0.35999999999999993</c:v>
                </c:pt>
                <c:pt idx="37">
                  <c:v>0.36999999999999994</c:v>
                </c:pt>
                <c:pt idx="38">
                  <c:v>0.37999999999999995</c:v>
                </c:pt>
                <c:pt idx="39">
                  <c:v>0.3899999999999999</c:v>
                </c:pt>
                <c:pt idx="40">
                  <c:v>0.39999999999999991</c:v>
                </c:pt>
                <c:pt idx="41">
                  <c:v>0.40999999999999992</c:v>
                </c:pt>
                <c:pt idx="42">
                  <c:v>0.41999999999999993</c:v>
                </c:pt>
                <c:pt idx="43">
                  <c:v>0.42999999999999994</c:v>
                </c:pt>
                <c:pt idx="44">
                  <c:v>0.43999999999999989</c:v>
                </c:pt>
                <c:pt idx="45">
                  <c:v>0.4499999999999999</c:v>
                </c:pt>
                <c:pt idx="46">
                  <c:v>0.45999999999999996</c:v>
                </c:pt>
                <c:pt idx="47">
                  <c:v>0.47</c:v>
                </c:pt>
                <c:pt idx="48">
                  <c:v>0.48</c:v>
                </c:pt>
                <c:pt idx="49">
                  <c:v>0.49</c:v>
                </c:pt>
                <c:pt idx="50">
                  <c:v>0.5</c:v>
                </c:pt>
                <c:pt idx="51">
                  <c:v>0.5099999999999999</c:v>
                </c:pt>
                <c:pt idx="52">
                  <c:v>0.51999999999999991</c:v>
                </c:pt>
                <c:pt idx="53">
                  <c:v>0.52999999999999992</c:v>
                </c:pt>
                <c:pt idx="54">
                  <c:v>0.53999999999999992</c:v>
                </c:pt>
                <c:pt idx="55">
                  <c:v>0.54999999999999993</c:v>
                </c:pt>
                <c:pt idx="56">
                  <c:v>0.55999999999999994</c:v>
                </c:pt>
                <c:pt idx="57">
                  <c:v>0.56999999999999995</c:v>
                </c:pt>
                <c:pt idx="58">
                  <c:v>0.57999999999999996</c:v>
                </c:pt>
                <c:pt idx="59">
                  <c:v>0.59</c:v>
                </c:pt>
                <c:pt idx="60">
                  <c:v>0.59999999999999987</c:v>
                </c:pt>
                <c:pt idx="61">
                  <c:v>0.60999999999999988</c:v>
                </c:pt>
                <c:pt idx="62">
                  <c:v>0.61999999999999988</c:v>
                </c:pt>
                <c:pt idx="63">
                  <c:v>0.62999999999999989</c:v>
                </c:pt>
                <c:pt idx="64">
                  <c:v>0.6399999999999999</c:v>
                </c:pt>
                <c:pt idx="65">
                  <c:v>0.64999999999999991</c:v>
                </c:pt>
                <c:pt idx="66">
                  <c:v>0.65999999999999992</c:v>
                </c:pt>
                <c:pt idx="67">
                  <c:v>0.66999999999999993</c:v>
                </c:pt>
                <c:pt idx="68">
                  <c:v>0.67999999999999994</c:v>
                </c:pt>
                <c:pt idx="69">
                  <c:v>0.68999999999999984</c:v>
                </c:pt>
                <c:pt idx="70">
                  <c:v>0.69999999999999984</c:v>
                </c:pt>
                <c:pt idx="71">
                  <c:v>0.70999999999999985</c:v>
                </c:pt>
                <c:pt idx="72">
                  <c:v>0.71999999999999986</c:v>
                </c:pt>
                <c:pt idx="73">
                  <c:v>0.72999999999999987</c:v>
                </c:pt>
                <c:pt idx="74">
                  <c:v>0.73999999999999988</c:v>
                </c:pt>
                <c:pt idx="75">
                  <c:v>0.74999999999999989</c:v>
                </c:pt>
                <c:pt idx="76">
                  <c:v>0.7599999999999999</c:v>
                </c:pt>
                <c:pt idx="77">
                  <c:v>0.76999999999999991</c:v>
                </c:pt>
                <c:pt idx="78">
                  <c:v>0.7799999999999998</c:v>
                </c:pt>
                <c:pt idx="79">
                  <c:v>0.78999999999999981</c:v>
                </c:pt>
                <c:pt idx="80">
                  <c:v>0.79999999999999982</c:v>
                </c:pt>
                <c:pt idx="81">
                  <c:v>0.80999999999999983</c:v>
                </c:pt>
                <c:pt idx="82">
                  <c:v>0.81999999999999984</c:v>
                </c:pt>
                <c:pt idx="83">
                  <c:v>0.82999999999999985</c:v>
                </c:pt>
                <c:pt idx="84">
                  <c:v>0.83999999999999986</c:v>
                </c:pt>
                <c:pt idx="85">
                  <c:v>0.84999999999999987</c:v>
                </c:pt>
                <c:pt idx="86">
                  <c:v>0.85999999999999988</c:v>
                </c:pt>
                <c:pt idx="87">
                  <c:v>0.86999999999999977</c:v>
                </c:pt>
                <c:pt idx="88">
                  <c:v>0.87999999999999978</c:v>
                </c:pt>
                <c:pt idx="89">
                  <c:v>0.88999999999999979</c:v>
                </c:pt>
                <c:pt idx="90">
                  <c:v>0.8999999999999998</c:v>
                </c:pt>
                <c:pt idx="91">
                  <c:v>0.90999999999999981</c:v>
                </c:pt>
                <c:pt idx="92">
                  <c:v>0.91999999999999993</c:v>
                </c:pt>
                <c:pt idx="93">
                  <c:v>0.92999999999999994</c:v>
                </c:pt>
                <c:pt idx="94">
                  <c:v>0.94</c:v>
                </c:pt>
                <c:pt idx="95">
                  <c:v>0.95</c:v>
                </c:pt>
                <c:pt idx="96">
                  <c:v>0.96</c:v>
                </c:pt>
                <c:pt idx="97">
                  <c:v>0.96999999999999986</c:v>
                </c:pt>
                <c:pt idx="98">
                  <c:v>0.98</c:v>
                </c:pt>
                <c:pt idx="99">
                  <c:v>0.98999999999999988</c:v>
                </c:pt>
                <c:pt idx="100">
                  <c:v>1</c:v>
                </c:pt>
                <c:pt idx="101">
                  <c:v>1.0099999999999998</c:v>
                </c:pt>
                <c:pt idx="102">
                  <c:v>1.0199999999999998</c:v>
                </c:pt>
                <c:pt idx="103">
                  <c:v>1.0299999999999998</c:v>
                </c:pt>
                <c:pt idx="104">
                  <c:v>1.0399999999999998</c:v>
                </c:pt>
                <c:pt idx="105">
                  <c:v>1.0499999999999998</c:v>
                </c:pt>
                <c:pt idx="106">
                  <c:v>1.0599999999999998</c:v>
                </c:pt>
                <c:pt idx="107">
                  <c:v>1.0699999999999998</c:v>
                </c:pt>
                <c:pt idx="108">
                  <c:v>1.0799999999999998</c:v>
                </c:pt>
                <c:pt idx="109">
                  <c:v>1.0899999999999999</c:v>
                </c:pt>
                <c:pt idx="110">
                  <c:v>1.0999999999999999</c:v>
                </c:pt>
                <c:pt idx="111">
                  <c:v>1.1099999999999997</c:v>
                </c:pt>
                <c:pt idx="112">
                  <c:v>1.1199999999999999</c:v>
                </c:pt>
                <c:pt idx="113">
                  <c:v>1.1299999999999997</c:v>
                </c:pt>
                <c:pt idx="114">
                  <c:v>1.1399999999999999</c:v>
                </c:pt>
                <c:pt idx="115">
                  <c:v>1.1499999999999997</c:v>
                </c:pt>
                <c:pt idx="116">
                  <c:v>1.1599999999999999</c:v>
                </c:pt>
                <c:pt idx="117">
                  <c:v>1.1699999999999997</c:v>
                </c:pt>
                <c:pt idx="118">
                  <c:v>1.18</c:v>
                </c:pt>
                <c:pt idx="119">
                  <c:v>1.1899999999999997</c:v>
                </c:pt>
                <c:pt idx="120">
                  <c:v>1.1999999999999997</c:v>
                </c:pt>
                <c:pt idx="121">
                  <c:v>1.2099999999999997</c:v>
                </c:pt>
                <c:pt idx="122">
                  <c:v>1.2199999999999998</c:v>
                </c:pt>
                <c:pt idx="123">
                  <c:v>1.2299999999999998</c:v>
                </c:pt>
                <c:pt idx="124">
                  <c:v>1.2399999999999998</c:v>
                </c:pt>
                <c:pt idx="125">
                  <c:v>1.25</c:v>
                </c:pt>
                <c:pt idx="126">
                  <c:v>1.2599999999999998</c:v>
                </c:pt>
                <c:pt idx="127">
                  <c:v>1.27</c:v>
                </c:pt>
                <c:pt idx="128">
                  <c:v>1.2799999999999998</c:v>
                </c:pt>
                <c:pt idx="129">
                  <c:v>1.2899999999999998</c:v>
                </c:pt>
                <c:pt idx="130">
                  <c:v>1.2999999999999998</c:v>
                </c:pt>
                <c:pt idx="131">
                  <c:v>1.3099999999999998</c:v>
                </c:pt>
                <c:pt idx="132">
                  <c:v>1.3199999999999998</c:v>
                </c:pt>
                <c:pt idx="133">
                  <c:v>1.3299999999999998</c:v>
                </c:pt>
                <c:pt idx="134">
                  <c:v>1.3399999999999999</c:v>
                </c:pt>
                <c:pt idx="135">
                  <c:v>1.3499999999999999</c:v>
                </c:pt>
                <c:pt idx="136">
                  <c:v>1.3599999999999999</c:v>
                </c:pt>
                <c:pt idx="137">
                  <c:v>1.3699999999999999</c:v>
                </c:pt>
                <c:pt idx="138">
                  <c:v>1.3799999999999997</c:v>
                </c:pt>
                <c:pt idx="139">
                  <c:v>1.39</c:v>
                </c:pt>
                <c:pt idx="140">
                  <c:v>1.3999999999999997</c:v>
                </c:pt>
                <c:pt idx="141">
                  <c:v>1.41</c:v>
                </c:pt>
                <c:pt idx="142">
                  <c:v>1.4199999999999997</c:v>
                </c:pt>
                <c:pt idx="143">
                  <c:v>1.43</c:v>
                </c:pt>
                <c:pt idx="144">
                  <c:v>1.4399999999999997</c:v>
                </c:pt>
                <c:pt idx="145">
                  <c:v>1.45</c:v>
                </c:pt>
                <c:pt idx="146">
                  <c:v>1.4599999999999997</c:v>
                </c:pt>
                <c:pt idx="147">
                  <c:v>1.4699999999999998</c:v>
                </c:pt>
                <c:pt idx="148">
                  <c:v>1.4799999999999998</c:v>
                </c:pt>
                <c:pt idx="149">
                  <c:v>1.4899999999999998</c:v>
                </c:pt>
                <c:pt idx="150">
                  <c:v>1.4999999999999998</c:v>
                </c:pt>
                <c:pt idx="151">
                  <c:v>1.5099999999999998</c:v>
                </c:pt>
                <c:pt idx="152">
                  <c:v>1.5199999999999998</c:v>
                </c:pt>
                <c:pt idx="153">
                  <c:v>1.5299999999999998</c:v>
                </c:pt>
                <c:pt idx="154">
                  <c:v>1.5399999999999998</c:v>
                </c:pt>
                <c:pt idx="155">
                  <c:v>1.5499999999999998</c:v>
                </c:pt>
                <c:pt idx="156">
                  <c:v>1.5599999999999996</c:v>
                </c:pt>
                <c:pt idx="157">
                  <c:v>1.5699999999999998</c:v>
                </c:pt>
                <c:pt idx="158">
                  <c:v>1.5799999999999996</c:v>
                </c:pt>
                <c:pt idx="159">
                  <c:v>1.5899999999999999</c:v>
                </c:pt>
                <c:pt idx="160">
                  <c:v>1.5999999999999996</c:v>
                </c:pt>
                <c:pt idx="161">
                  <c:v>1.6099999999999999</c:v>
                </c:pt>
                <c:pt idx="162">
                  <c:v>1.6199999999999997</c:v>
                </c:pt>
                <c:pt idx="163">
                  <c:v>1.63</c:v>
                </c:pt>
                <c:pt idx="164">
                  <c:v>1.6399999999999997</c:v>
                </c:pt>
                <c:pt idx="165">
                  <c:v>1.6499999999999997</c:v>
                </c:pt>
                <c:pt idx="166">
                  <c:v>1.6599999999999997</c:v>
                </c:pt>
                <c:pt idx="167">
                  <c:v>1.6699999999999997</c:v>
                </c:pt>
                <c:pt idx="168">
                  <c:v>1.6799999999999997</c:v>
                </c:pt>
                <c:pt idx="169">
                  <c:v>1.6899999999999997</c:v>
                </c:pt>
                <c:pt idx="170">
                  <c:v>1.6999999999999997</c:v>
                </c:pt>
                <c:pt idx="171">
                  <c:v>1.7099999999999997</c:v>
                </c:pt>
                <c:pt idx="172">
                  <c:v>1.7199999999999998</c:v>
                </c:pt>
                <c:pt idx="173">
                  <c:v>1.7299999999999998</c:v>
                </c:pt>
                <c:pt idx="174">
                  <c:v>1.7399999999999995</c:v>
                </c:pt>
                <c:pt idx="175">
                  <c:v>1.7499999999999998</c:v>
                </c:pt>
                <c:pt idx="176">
                  <c:v>1.7599999999999996</c:v>
                </c:pt>
                <c:pt idx="177">
                  <c:v>1.7699999999999998</c:v>
                </c:pt>
                <c:pt idx="178">
                  <c:v>1.7799999999999996</c:v>
                </c:pt>
                <c:pt idx="179">
                  <c:v>1.7899999999999998</c:v>
                </c:pt>
                <c:pt idx="180">
                  <c:v>1.7999999999999996</c:v>
                </c:pt>
                <c:pt idx="181">
                  <c:v>1.8099999999999998</c:v>
                </c:pt>
                <c:pt idx="182">
                  <c:v>1.8199999999999996</c:v>
                </c:pt>
                <c:pt idx="183">
                  <c:v>1.8299999999999996</c:v>
                </c:pt>
                <c:pt idx="184">
                  <c:v>1.8399999999999999</c:v>
                </c:pt>
                <c:pt idx="185">
                  <c:v>1.8499999999999996</c:v>
                </c:pt>
                <c:pt idx="186">
                  <c:v>1.8599999999999999</c:v>
                </c:pt>
                <c:pt idx="187">
                  <c:v>1.8699999999999997</c:v>
                </c:pt>
                <c:pt idx="188">
                  <c:v>1.88</c:v>
                </c:pt>
                <c:pt idx="189">
                  <c:v>1.8899999999999997</c:v>
                </c:pt>
                <c:pt idx="190">
                  <c:v>1.9</c:v>
                </c:pt>
                <c:pt idx="191">
                  <c:v>1.91</c:v>
                </c:pt>
                <c:pt idx="192">
                  <c:v>1.92</c:v>
                </c:pt>
                <c:pt idx="193">
                  <c:v>1.9299999999999997</c:v>
                </c:pt>
                <c:pt idx="194">
                  <c:v>1.9399999999999997</c:v>
                </c:pt>
                <c:pt idx="195">
                  <c:v>1.9499999999999995</c:v>
                </c:pt>
                <c:pt idx="196">
                  <c:v>1.96</c:v>
                </c:pt>
                <c:pt idx="197">
                  <c:v>1.9699999999999998</c:v>
                </c:pt>
                <c:pt idx="198">
                  <c:v>1.9799999999999998</c:v>
                </c:pt>
                <c:pt idx="199">
                  <c:v>1.9899999999999995</c:v>
                </c:pt>
                <c:pt idx="200">
                  <c:v>2</c:v>
                </c:pt>
                <c:pt idx="201">
                  <c:v>2.0099999999999998</c:v>
                </c:pt>
                <c:pt idx="202">
                  <c:v>2.0199999999999996</c:v>
                </c:pt>
                <c:pt idx="203">
                  <c:v>2.0299999999999998</c:v>
                </c:pt>
                <c:pt idx="204">
                  <c:v>2.0399999999999996</c:v>
                </c:pt>
                <c:pt idx="205">
                  <c:v>2.0499999999999998</c:v>
                </c:pt>
                <c:pt idx="206">
                  <c:v>2.0599999999999996</c:v>
                </c:pt>
                <c:pt idx="207">
                  <c:v>2.0699999999999998</c:v>
                </c:pt>
                <c:pt idx="208">
                  <c:v>2.0799999999999996</c:v>
                </c:pt>
                <c:pt idx="209">
                  <c:v>2.09</c:v>
                </c:pt>
                <c:pt idx="210">
                  <c:v>2.0999999999999996</c:v>
                </c:pt>
                <c:pt idx="211">
                  <c:v>2.11</c:v>
                </c:pt>
                <c:pt idx="212">
                  <c:v>2.1199999999999997</c:v>
                </c:pt>
                <c:pt idx="213">
                  <c:v>2.1299999999999994</c:v>
                </c:pt>
                <c:pt idx="214">
                  <c:v>2.1399999999999997</c:v>
                </c:pt>
                <c:pt idx="215">
                  <c:v>2.15</c:v>
                </c:pt>
                <c:pt idx="216">
                  <c:v>2.1599999999999997</c:v>
                </c:pt>
                <c:pt idx="217">
                  <c:v>2.1699999999999995</c:v>
                </c:pt>
                <c:pt idx="218">
                  <c:v>2.1799999999999997</c:v>
                </c:pt>
                <c:pt idx="219">
                  <c:v>2.19</c:v>
                </c:pt>
                <c:pt idx="220">
                  <c:v>2.1999999999999997</c:v>
                </c:pt>
                <c:pt idx="221">
                  <c:v>2.2099999999999995</c:v>
                </c:pt>
                <c:pt idx="222">
                  <c:v>2.2199999999999993</c:v>
                </c:pt>
                <c:pt idx="223">
                  <c:v>2.23</c:v>
                </c:pt>
                <c:pt idx="224">
                  <c:v>2.2399999999999998</c:v>
                </c:pt>
                <c:pt idx="225">
                  <c:v>2.2499999999999996</c:v>
                </c:pt>
                <c:pt idx="226">
                  <c:v>2.2599999999999993</c:v>
                </c:pt>
                <c:pt idx="227">
                  <c:v>2.27</c:v>
                </c:pt>
                <c:pt idx="228">
                  <c:v>2.2799999999999998</c:v>
                </c:pt>
                <c:pt idx="229">
                  <c:v>2.2899999999999996</c:v>
                </c:pt>
                <c:pt idx="230">
                  <c:v>2.2999999999999994</c:v>
                </c:pt>
                <c:pt idx="231">
                  <c:v>2.3099999999999996</c:v>
                </c:pt>
                <c:pt idx="232">
                  <c:v>2.3199999999999998</c:v>
                </c:pt>
                <c:pt idx="233">
                  <c:v>2.3299999999999996</c:v>
                </c:pt>
                <c:pt idx="234">
                  <c:v>2.3399999999999994</c:v>
                </c:pt>
                <c:pt idx="235">
                  <c:v>2.3499999999999996</c:v>
                </c:pt>
                <c:pt idx="236">
                  <c:v>2.36</c:v>
                </c:pt>
                <c:pt idx="237">
                  <c:v>2.3699999999999997</c:v>
                </c:pt>
                <c:pt idx="238">
                  <c:v>2.3799999999999994</c:v>
                </c:pt>
                <c:pt idx="239">
                  <c:v>2.3899999999999997</c:v>
                </c:pt>
                <c:pt idx="240">
                  <c:v>2.3999999999999995</c:v>
                </c:pt>
                <c:pt idx="241">
                  <c:v>2.4099999999999997</c:v>
                </c:pt>
                <c:pt idx="242">
                  <c:v>2.4199999999999995</c:v>
                </c:pt>
                <c:pt idx="243">
                  <c:v>2.4299999999999997</c:v>
                </c:pt>
                <c:pt idx="244">
                  <c:v>2.4399999999999995</c:v>
                </c:pt>
                <c:pt idx="245">
                  <c:v>2.4499999999999997</c:v>
                </c:pt>
                <c:pt idx="246">
                  <c:v>2.4599999999999995</c:v>
                </c:pt>
                <c:pt idx="247">
                  <c:v>2.4699999999999998</c:v>
                </c:pt>
                <c:pt idx="248">
                  <c:v>2.4799999999999995</c:v>
                </c:pt>
                <c:pt idx="249">
                  <c:v>2.4899999999999993</c:v>
                </c:pt>
                <c:pt idx="250">
                  <c:v>2.5</c:v>
                </c:pt>
                <c:pt idx="251">
                  <c:v>2.5099999999999998</c:v>
                </c:pt>
                <c:pt idx="252">
                  <c:v>2.5199999999999996</c:v>
                </c:pt>
                <c:pt idx="253">
                  <c:v>2.5299999999999994</c:v>
                </c:pt>
                <c:pt idx="254">
                  <c:v>2.54</c:v>
                </c:pt>
                <c:pt idx="255">
                  <c:v>2.5499999999999998</c:v>
                </c:pt>
                <c:pt idx="256">
                  <c:v>2.5599999999999996</c:v>
                </c:pt>
                <c:pt idx="257">
                  <c:v>2.5699999999999994</c:v>
                </c:pt>
                <c:pt idx="258">
                  <c:v>2.5799999999999996</c:v>
                </c:pt>
                <c:pt idx="259">
                  <c:v>2.59</c:v>
                </c:pt>
                <c:pt idx="260">
                  <c:v>2.5999999999999996</c:v>
                </c:pt>
                <c:pt idx="261">
                  <c:v>2.6099999999999994</c:v>
                </c:pt>
                <c:pt idx="262">
                  <c:v>2.6199999999999997</c:v>
                </c:pt>
                <c:pt idx="263">
                  <c:v>2.63</c:v>
                </c:pt>
                <c:pt idx="264">
                  <c:v>2.6399999999999997</c:v>
                </c:pt>
                <c:pt idx="265">
                  <c:v>2.6499999999999995</c:v>
                </c:pt>
                <c:pt idx="266">
                  <c:v>2.6599999999999997</c:v>
                </c:pt>
                <c:pt idx="267">
                  <c:v>2.6699999999999995</c:v>
                </c:pt>
                <c:pt idx="268">
                  <c:v>2.6799999999999997</c:v>
                </c:pt>
                <c:pt idx="269">
                  <c:v>2.6899999999999995</c:v>
                </c:pt>
                <c:pt idx="270">
                  <c:v>2.6999999999999997</c:v>
                </c:pt>
                <c:pt idx="271">
                  <c:v>2.7099999999999995</c:v>
                </c:pt>
                <c:pt idx="272">
                  <c:v>2.7199999999999998</c:v>
                </c:pt>
                <c:pt idx="273">
                  <c:v>2.7299999999999995</c:v>
                </c:pt>
                <c:pt idx="274">
                  <c:v>2.7399999999999998</c:v>
                </c:pt>
                <c:pt idx="275">
                  <c:v>2.7499999999999996</c:v>
                </c:pt>
                <c:pt idx="276">
                  <c:v>2.7599999999999993</c:v>
                </c:pt>
                <c:pt idx="277">
                  <c:v>2.7699999999999996</c:v>
                </c:pt>
                <c:pt idx="278">
                  <c:v>2.78</c:v>
                </c:pt>
                <c:pt idx="279">
                  <c:v>2.7899999999999996</c:v>
                </c:pt>
                <c:pt idx="280">
                  <c:v>2.7999999999999994</c:v>
                </c:pt>
                <c:pt idx="281">
                  <c:v>2.8099999999999996</c:v>
                </c:pt>
                <c:pt idx="282">
                  <c:v>2.82</c:v>
                </c:pt>
                <c:pt idx="283">
                  <c:v>2.8299999999999996</c:v>
                </c:pt>
                <c:pt idx="284">
                  <c:v>2.8399999999999994</c:v>
                </c:pt>
                <c:pt idx="285">
                  <c:v>2.8499999999999992</c:v>
                </c:pt>
                <c:pt idx="286">
                  <c:v>2.86</c:v>
                </c:pt>
                <c:pt idx="287">
                  <c:v>2.8699999999999997</c:v>
                </c:pt>
                <c:pt idx="288">
                  <c:v>2.8799999999999994</c:v>
                </c:pt>
                <c:pt idx="289">
                  <c:v>2.8899999999999992</c:v>
                </c:pt>
                <c:pt idx="290">
                  <c:v>2.9</c:v>
                </c:pt>
                <c:pt idx="291">
                  <c:v>2.9099999999999997</c:v>
                </c:pt>
                <c:pt idx="292">
                  <c:v>2.9199999999999995</c:v>
                </c:pt>
                <c:pt idx="293">
                  <c:v>2.9299999999999993</c:v>
                </c:pt>
                <c:pt idx="294">
                  <c:v>2.9399999999999995</c:v>
                </c:pt>
                <c:pt idx="295">
                  <c:v>2.9499999999999997</c:v>
                </c:pt>
                <c:pt idx="296">
                  <c:v>2.9599999999999995</c:v>
                </c:pt>
                <c:pt idx="297">
                  <c:v>2.9699999999999993</c:v>
                </c:pt>
                <c:pt idx="298">
                  <c:v>2.9799999999999995</c:v>
                </c:pt>
                <c:pt idx="299">
                  <c:v>2.9899999999999998</c:v>
                </c:pt>
                <c:pt idx="300">
                  <c:v>2.9999999999999996</c:v>
                </c:pt>
                <c:pt idx="301">
                  <c:v>3.0099999999999993</c:v>
                </c:pt>
                <c:pt idx="302">
                  <c:v>3.0199999999999996</c:v>
                </c:pt>
                <c:pt idx="303">
                  <c:v>3.0299999999999994</c:v>
                </c:pt>
                <c:pt idx="304">
                  <c:v>3.0399999999999996</c:v>
                </c:pt>
                <c:pt idx="305">
                  <c:v>3.0499999999999994</c:v>
                </c:pt>
                <c:pt idx="306">
                  <c:v>3.0599999999999996</c:v>
                </c:pt>
                <c:pt idx="307">
                  <c:v>3.0699999999999994</c:v>
                </c:pt>
                <c:pt idx="308">
                  <c:v>3.0799999999999996</c:v>
                </c:pt>
                <c:pt idx="309">
                  <c:v>3.09</c:v>
                </c:pt>
                <c:pt idx="310">
                  <c:v>3.0999999999999996</c:v>
                </c:pt>
                <c:pt idx="311">
                  <c:v>3.1099999999999994</c:v>
                </c:pt>
                <c:pt idx="312">
                  <c:v>3.1199999999999992</c:v>
                </c:pt>
                <c:pt idx="313">
                  <c:v>3.13</c:v>
                </c:pt>
                <c:pt idx="314">
                  <c:v>3.1399999999999997</c:v>
                </c:pt>
                <c:pt idx="315">
                  <c:v>3.1499999999999995</c:v>
                </c:pt>
                <c:pt idx="316">
                  <c:v>3.1599999999999993</c:v>
                </c:pt>
                <c:pt idx="317">
                  <c:v>3.17</c:v>
                </c:pt>
                <c:pt idx="318">
                  <c:v>3.1799999999999997</c:v>
                </c:pt>
                <c:pt idx="319">
                  <c:v>3.1899999999999995</c:v>
                </c:pt>
                <c:pt idx="320">
                  <c:v>3.1999999999999993</c:v>
                </c:pt>
                <c:pt idx="321">
                  <c:v>3.2099999999999995</c:v>
                </c:pt>
                <c:pt idx="322">
                  <c:v>3.2199999999999998</c:v>
                </c:pt>
                <c:pt idx="323">
                  <c:v>3.2299999999999995</c:v>
                </c:pt>
                <c:pt idx="324">
                  <c:v>3.2399999999999993</c:v>
                </c:pt>
                <c:pt idx="325">
                  <c:v>3.2499999999999996</c:v>
                </c:pt>
                <c:pt idx="326">
                  <c:v>3.26</c:v>
                </c:pt>
                <c:pt idx="327">
                  <c:v>3.2699999999999996</c:v>
                </c:pt>
                <c:pt idx="328">
                  <c:v>3.2799999999999994</c:v>
                </c:pt>
                <c:pt idx="329">
                  <c:v>3.2899999999999996</c:v>
                </c:pt>
                <c:pt idx="330">
                  <c:v>3.2999999999999994</c:v>
                </c:pt>
                <c:pt idx="331">
                  <c:v>3.3099999999999996</c:v>
                </c:pt>
                <c:pt idx="332">
                  <c:v>3.3199999999999994</c:v>
                </c:pt>
                <c:pt idx="333">
                  <c:v>3.3299999999999996</c:v>
                </c:pt>
                <c:pt idx="334">
                  <c:v>3.3399999999999994</c:v>
                </c:pt>
                <c:pt idx="335">
                  <c:v>3.3499999999999996</c:v>
                </c:pt>
                <c:pt idx="336">
                  <c:v>3.3599999999999994</c:v>
                </c:pt>
                <c:pt idx="337">
                  <c:v>3.3699999999999997</c:v>
                </c:pt>
                <c:pt idx="338">
                  <c:v>3.3799999999999994</c:v>
                </c:pt>
                <c:pt idx="339">
                  <c:v>3.3899999999999992</c:v>
                </c:pt>
                <c:pt idx="340">
                  <c:v>3.3999999999999995</c:v>
                </c:pt>
                <c:pt idx="341">
                  <c:v>3.4099999999999997</c:v>
                </c:pt>
                <c:pt idx="342">
                  <c:v>3.4199999999999995</c:v>
                </c:pt>
                <c:pt idx="343">
                  <c:v>3.4299999999999993</c:v>
                </c:pt>
                <c:pt idx="344">
                  <c:v>3.4399999999999995</c:v>
                </c:pt>
                <c:pt idx="345">
                  <c:v>3.4499999999999997</c:v>
                </c:pt>
                <c:pt idx="346">
                  <c:v>3.4599999999999995</c:v>
                </c:pt>
                <c:pt idx="347">
                  <c:v>3.4699999999999993</c:v>
                </c:pt>
                <c:pt idx="348">
                  <c:v>3.4799999999999991</c:v>
                </c:pt>
                <c:pt idx="349">
                  <c:v>3.4899999999999998</c:v>
                </c:pt>
                <c:pt idx="350">
                  <c:v>3.4999999999999996</c:v>
                </c:pt>
                <c:pt idx="351">
                  <c:v>3.5099999999999993</c:v>
                </c:pt>
                <c:pt idx="352">
                  <c:v>3.5199999999999991</c:v>
                </c:pt>
                <c:pt idx="353">
                  <c:v>3.53</c:v>
                </c:pt>
                <c:pt idx="354">
                  <c:v>3.5399999999999996</c:v>
                </c:pt>
                <c:pt idx="355">
                  <c:v>3.5499999999999994</c:v>
                </c:pt>
                <c:pt idx="356">
                  <c:v>3.5599999999999992</c:v>
                </c:pt>
                <c:pt idx="357">
                  <c:v>3.5699999999999994</c:v>
                </c:pt>
                <c:pt idx="358">
                  <c:v>3.5799999999999996</c:v>
                </c:pt>
                <c:pt idx="359">
                  <c:v>3.5899999999999994</c:v>
                </c:pt>
                <c:pt idx="360">
                  <c:v>3.5999999999999992</c:v>
                </c:pt>
                <c:pt idx="361">
                  <c:v>3.6099999999999994</c:v>
                </c:pt>
                <c:pt idx="362">
                  <c:v>3.6199999999999997</c:v>
                </c:pt>
                <c:pt idx="363">
                  <c:v>3.6299999999999994</c:v>
                </c:pt>
                <c:pt idx="364">
                  <c:v>3.6399999999999992</c:v>
                </c:pt>
                <c:pt idx="365">
                  <c:v>3.6499999999999995</c:v>
                </c:pt>
                <c:pt idx="366">
                  <c:v>3.6599999999999993</c:v>
                </c:pt>
                <c:pt idx="367">
                  <c:v>3.6699999999999995</c:v>
                </c:pt>
                <c:pt idx="368">
                  <c:v>3.6799999999999997</c:v>
                </c:pt>
                <c:pt idx="369">
                  <c:v>3.6899999999999995</c:v>
                </c:pt>
                <c:pt idx="370">
                  <c:v>3.6999999999999993</c:v>
                </c:pt>
                <c:pt idx="371">
                  <c:v>3.7099999999999995</c:v>
                </c:pt>
                <c:pt idx="372">
                  <c:v>3.7199999999999998</c:v>
                </c:pt>
                <c:pt idx="373">
                  <c:v>3.7299999999999995</c:v>
                </c:pt>
                <c:pt idx="374">
                  <c:v>3.7399999999999993</c:v>
                </c:pt>
                <c:pt idx="375">
                  <c:v>3.7499999999999991</c:v>
                </c:pt>
                <c:pt idx="376">
                  <c:v>3.76</c:v>
                </c:pt>
                <c:pt idx="377">
                  <c:v>3.7699999999999996</c:v>
                </c:pt>
                <c:pt idx="378">
                  <c:v>3.7799999999999994</c:v>
                </c:pt>
                <c:pt idx="379">
                  <c:v>3.7899999999999991</c:v>
                </c:pt>
                <c:pt idx="380">
                  <c:v>3.8</c:v>
                </c:pt>
                <c:pt idx="381">
                  <c:v>3.8099999999999996</c:v>
                </c:pt>
                <c:pt idx="382">
                  <c:v>3.82</c:v>
                </c:pt>
                <c:pt idx="383">
                  <c:v>3.8299999999999996</c:v>
                </c:pt>
                <c:pt idx="384">
                  <c:v>3.84</c:v>
                </c:pt>
                <c:pt idx="385">
                  <c:v>3.8499999999999996</c:v>
                </c:pt>
                <c:pt idx="386">
                  <c:v>3.8599999999999994</c:v>
                </c:pt>
                <c:pt idx="387">
                  <c:v>3.8699999999999992</c:v>
                </c:pt>
                <c:pt idx="388">
                  <c:v>3.8799999999999994</c:v>
                </c:pt>
                <c:pt idx="389">
                  <c:v>3.8899999999999992</c:v>
                </c:pt>
                <c:pt idx="390">
                  <c:v>3.899999999999999</c:v>
                </c:pt>
                <c:pt idx="391">
                  <c:v>3.9099999999999997</c:v>
                </c:pt>
                <c:pt idx="392">
                  <c:v>3.92</c:v>
                </c:pt>
                <c:pt idx="393">
                  <c:v>3.9299999999999997</c:v>
                </c:pt>
                <c:pt idx="394">
                  <c:v>3.9399999999999995</c:v>
                </c:pt>
                <c:pt idx="395">
                  <c:v>3.9499999999999993</c:v>
                </c:pt>
                <c:pt idx="396">
                  <c:v>3.9599999999999995</c:v>
                </c:pt>
                <c:pt idx="397">
                  <c:v>3.9699999999999993</c:v>
                </c:pt>
                <c:pt idx="398">
                  <c:v>3.9799999999999991</c:v>
                </c:pt>
                <c:pt idx="399">
                  <c:v>3.9899999999999989</c:v>
                </c:pt>
                <c:pt idx="400">
                  <c:v>4</c:v>
                </c:pt>
                <c:pt idx="401">
                  <c:v>4.01</c:v>
                </c:pt>
                <c:pt idx="402">
                  <c:v>4.0199999999999996</c:v>
                </c:pt>
                <c:pt idx="403">
                  <c:v>4.0299999999999994</c:v>
                </c:pt>
                <c:pt idx="404">
                  <c:v>4.0399999999999991</c:v>
                </c:pt>
                <c:pt idx="405">
                  <c:v>4.0499999999999989</c:v>
                </c:pt>
                <c:pt idx="406">
                  <c:v>4.0599999999999996</c:v>
                </c:pt>
                <c:pt idx="407">
                  <c:v>4.0699999999999994</c:v>
                </c:pt>
                <c:pt idx="408">
                  <c:v>4.0799999999999992</c:v>
                </c:pt>
                <c:pt idx="409">
                  <c:v>4.09</c:v>
                </c:pt>
                <c:pt idx="410">
                  <c:v>4.0999999999999996</c:v>
                </c:pt>
                <c:pt idx="411">
                  <c:v>4.1099999999999994</c:v>
                </c:pt>
                <c:pt idx="412">
                  <c:v>4.1199999999999992</c:v>
                </c:pt>
                <c:pt idx="413">
                  <c:v>4.129999999999999</c:v>
                </c:pt>
                <c:pt idx="414">
                  <c:v>4.1399999999999997</c:v>
                </c:pt>
                <c:pt idx="415">
                  <c:v>4.1499999999999995</c:v>
                </c:pt>
                <c:pt idx="416">
                  <c:v>4.1599999999999993</c:v>
                </c:pt>
                <c:pt idx="417">
                  <c:v>4.169999999999999</c:v>
                </c:pt>
                <c:pt idx="418">
                  <c:v>4.18</c:v>
                </c:pt>
                <c:pt idx="419">
                  <c:v>4.1899999999999995</c:v>
                </c:pt>
                <c:pt idx="420">
                  <c:v>4.1999999999999993</c:v>
                </c:pt>
                <c:pt idx="421">
                  <c:v>4.2099999999999991</c:v>
                </c:pt>
                <c:pt idx="422">
                  <c:v>4.22</c:v>
                </c:pt>
                <c:pt idx="423">
                  <c:v>4.2299999999999995</c:v>
                </c:pt>
                <c:pt idx="424">
                  <c:v>4.2399999999999993</c:v>
                </c:pt>
                <c:pt idx="425">
                  <c:v>4.2499999999999991</c:v>
                </c:pt>
                <c:pt idx="426">
                  <c:v>4.2599999999999989</c:v>
                </c:pt>
                <c:pt idx="427">
                  <c:v>4.2699999999999996</c:v>
                </c:pt>
                <c:pt idx="428">
                  <c:v>4.2799999999999994</c:v>
                </c:pt>
                <c:pt idx="429">
                  <c:v>4.2899999999999991</c:v>
                </c:pt>
                <c:pt idx="430">
                  <c:v>4.3</c:v>
                </c:pt>
                <c:pt idx="431">
                  <c:v>4.3099999999999996</c:v>
                </c:pt>
                <c:pt idx="432">
                  <c:v>4.3199999999999994</c:v>
                </c:pt>
                <c:pt idx="433">
                  <c:v>4.3299999999999992</c:v>
                </c:pt>
                <c:pt idx="434">
                  <c:v>4.339999999999999</c:v>
                </c:pt>
                <c:pt idx="435">
                  <c:v>4.3499999999999988</c:v>
                </c:pt>
                <c:pt idx="436">
                  <c:v>4.3599999999999994</c:v>
                </c:pt>
                <c:pt idx="437">
                  <c:v>4.37</c:v>
                </c:pt>
                <c:pt idx="438">
                  <c:v>4.38</c:v>
                </c:pt>
                <c:pt idx="439">
                  <c:v>4.3899999999999997</c:v>
                </c:pt>
                <c:pt idx="440">
                  <c:v>4.3999999999999995</c:v>
                </c:pt>
                <c:pt idx="441">
                  <c:v>4.4099999999999993</c:v>
                </c:pt>
                <c:pt idx="442">
                  <c:v>4.419999999999999</c:v>
                </c:pt>
                <c:pt idx="443">
                  <c:v>4.4299999999999988</c:v>
                </c:pt>
                <c:pt idx="444">
                  <c:v>4.4399999999999986</c:v>
                </c:pt>
                <c:pt idx="445">
                  <c:v>4.45</c:v>
                </c:pt>
                <c:pt idx="446">
                  <c:v>4.46</c:v>
                </c:pt>
                <c:pt idx="447">
                  <c:v>4.47</c:v>
                </c:pt>
                <c:pt idx="448">
                  <c:v>4.4799999999999995</c:v>
                </c:pt>
                <c:pt idx="449">
                  <c:v>4.4899999999999993</c:v>
                </c:pt>
                <c:pt idx="450">
                  <c:v>4.4999999999999991</c:v>
                </c:pt>
                <c:pt idx="451">
                  <c:v>4.5099999999999989</c:v>
                </c:pt>
                <c:pt idx="452">
                  <c:v>4.5199999999999987</c:v>
                </c:pt>
                <c:pt idx="453">
                  <c:v>4.5299999999999994</c:v>
                </c:pt>
                <c:pt idx="454">
                  <c:v>4.54</c:v>
                </c:pt>
                <c:pt idx="455">
                  <c:v>4.55</c:v>
                </c:pt>
                <c:pt idx="456">
                  <c:v>4.5599999999999996</c:v>
                </c:pt>
                <c:pt idx="457">
                  <c:v>4.5699999999999994</c:v>
                </c:pt>
                <c:pt idx="458">
                  <c:v>4.5799999999999992</c:v>
                </c:pt>
                <c:pt idx="459">
                  <c:v>4.589999999999999</c:v>
                </c:pt>
                <c:pt idx="460">
                  <c:v>4.5999999999999988</c:v>
                </c:pt>
                <c:pt idx="461">
                  <c:v>4.6099999999999994</c:v>
                </c:pt>
                <c:pt idx="462">
                  <c:v>4.6199999999999992</c:v>
                </c:pt>
                <c:pt idx="463">
                  <c:v>4.63</c:v>
                </c:pt>
                <c:pt idx="464">
                  <c:v>4.6399999999999997</c:v>
                </c:pt>
                <c:pt idx="465">
                  <c:v>4.6499999999999995</c:v>
                </c:pt>
                <c:pt idx="466">
                  <c:v>4.6599999999999993</c:v>
                </c:pt>
                <c:pt idx="467">
                  <c:v>4.669999999999999</c:v>
                </c:pt>
                <c:pt idx="468">
                  <c:v>4.6799999999999988</c:v>
                </c:pt>
                <c:pt idx="469">
                  <c:v>4.6899999999999995</c:v>
                </c:pt>
                <c:pt idx="470">
                  <c:v>4.6999999999999993</c:v>
                </c:pt>
                <c:pt idx="471">
                  <c:v>4.7099999999999991</c:v>
                </c:pt>
                <c:pt idx="472">
                  <c:v>4.72</c:v>
                </c:pt>
                <c:pt idx="473">
                  <c:v>4.7299999999999995</c:v>
                </c:pt>
                <c:pt idx="474">
                  <c:v>4.7399999999999993</c:v>
                </c:pt>
                <c:pt idx="475">
                  <c:v>4.7499999999999991</c:v>
                </c:pt>
                <c:pt idx="476">
                  <c:v>4.7599999999999989</c:v>
                </c:pt>
                <c:pt idx="477">
                  <c:v>4.7699999999999996</c:v>
                </c:pt>
                <c:pt idx="478">
                  <c:v>4.7799999999999994</c:v>
                </c:pt>
                <c:pt idx="479">
                  <c:v>4.7899999999999991</c:v>
                </c:pt>
                <c:pt idx="480">
                  <c:v>4.7999999999999989</c:v>
                </c:pt>
                <c:pt idx="481">
                  <c:v>4.8099999999999996</c:v>
                </c:pt>
                <c:pt idx="482">
                  <c:v>4.8199999999999994</c:v>
                </c:pt>
                <c:pt idx="483">
                  <c:v>4.8299999999999992</c:v>
                </c:pt>
                <c:pt idx="484">
                  <c:v>4.839999999999999</c:v>
                </c:pt>
                <c:pt idx="485">
                  <c:v>4.8499999999999996</c:v>
                </c:pt>
                <c:pt idx="486">
                  <c:v>4.8599999999999994</c:v>
                </c:pt>
                <c:pt idx="487">
                  <c:v>4.8699999999999992</c:v>
                </c:pt>
                <c:pt idx="488">
                  <c:v>4.879999999999999</c:v>
                </c:pt>
                <c:pt idx="489">
                  <c:v>4.8899999999999988</c:v>
                </c:pt>
                <c:pt idx="490">
                  <c:v>4.8999999999999995</c:v>
                </c:pt>
                <c:pt idx="491">
                  <c:v>4.9099999999999993</c:v>
                </c:pt>
                <c:pt idx="492">
                  <c:v>4.919999999999999</c:v>
                </c:pt>
                <c:pt idx="493">
                  <c:v>4.93</c:v>
                </c:pt>
                <c:pt idx="494">
                  <c:v>4.9399999999999995</c:v>
                </c:pt>
                <c:pt idx="495">
                  <c:v>4.9499999999999993</c:v>
                </c:pt>
                <c:pt idx="496">
                  <c:v>4.9599999999999991</c:v>
                </c:pt>
                <c:pt idx="497">
                  <c:v>4.9699999999999989</c:v>
                </c:pt>
                <c:pt idx="498">
                  <c:v>4.9799999999999986</c:v>
                </c:pt>
                <c:pt idx="499">
                  <c:v>4.9899999999999993</c:v>
                </c:pt>
              </c:numCache>
            </c:numRef>
          </c:xVal>
          <c:yVal>
            <c:numRef>
              <c:f>datapts!$G$2:$G$501</c:f>
              <c:numCache>
                <c:formatCode>0.00E+00</c:formatCode>
                <c:ptCount val="500"/>
                <c:pt idx="0">
                  <c:v>1.0283555343112385</c:v>
                </c:pt>
                <c:pt idx="1">
                  <c:v>1.0254483499895704</c:v>
                </c:pt>
                <c:pt idx="2">
                  <c:v>1.0225493843436408</c:v>
                </c:pt>
                <c:pt idx="3">
                  <c:v>1.0196586141390671</c:v>
                </c:pt>
                <c:pt idx="4">
                  <c:v>1.0167760162071524</c:v>
                </c:pt>
                <c:pt idx="5">
                  <c:v>1.0139015674446965</c:v>
                </c:pt>
                <c:pt idx="6">
                  <c:v>1.0110352448138136</c:v>
                </c:pt>
                <c:pt idx="7">
                  <c:v>1.0081770253417464</c:v>
                </c:pt>
                <c:pt idx="8">
                  <c:v>1.0053268861206817</c:v>
                </c:pt>
                <c:pt idx="9">
                  <c:v>1.0024848043075674</c:v>
                </c:pt>
                <c:pt idx="10">
                  <c:v>0.99965075712392948</c:v>
                </c:pt>
                <c:pt idx="11">
                  <c:v>0.99682472185568827</c:v>
                </c:pt>
                <c:pt idx="12">
                  <c:v>0.99400667585297908</c:v>
                </c:pt>
                <c:pt idx="13">
                  <c:v>0.99119659652996672</c:v>
                </c:pt>
                <c:pt idx="14">
                  <c:v>0.98839446136466858</c:v>
                </c:pt>
                <c:pt idx="15">
                  <c:v>0.98560024789877076</c:v>
                </c:pt>
                <c:pt idx="16">
                  <c:v>0.98281393373745052</c:v>
                </c:pt>
                <c:pt idx="17">
                  <c:v>0.98003549654919542</c:v>
                </c:pt>
                <c:pt idx="18">
                  <c:v>0.97726491406562421</c:v>
                </c:pt>
                <c:pt idx="19">
                  <c:v>0.97450216408131041</c:v>
                </c:pt>
                <c:pt idx="20">
                  <c:v>0.9717472244536004</c:v>
                </c:pt>
                <c:pt idx="21">
                  <c:v>0.96900007310244052</c:v>
                </c:pt>
                <c:pt idx="22">
                  <c:v>0.9662606880101966</c:v>
                </c:pt>
                <c:pt idx="23">
                  <c:v>0.96352904722147958</c:v>
                </c:pt>
                <c:pt idx="24">
                  <c:v>0.96080512884296854</c:v>
                </c:pt>
                <c:pt idx="25">
                  <c:v>0.95808891104323513</c:v>
                </c:pt>
                <c:pt idx="26">
                  <c:v>0.95538037205256943</c:v>
                </c:pt>
                <c:pt idx="27">
                  <c:v>0.95267949016280473</c:v>
                </c:pt>
                <c:pt idx="28">
                  <c:v>0.9499862437271438</c:v>
                </c:pt>
                <c:pt idx="29">
                  <c:v>0.94730061115998521</c:v>
                </c:pt>
                <c:pt idx="30">
                  <c:v>0.94462257093675117</c:v>
                </c:pt>
                <c:pt idx="31">
                  <c:v>0.94195210159371368</c:v>
                </c:pt>
                <c:pt idx="32">
                  <c:v>0.9392891817278235</c:v>
                </c:pt>
                <c:pt idx="33">
                  <c:v>0.93663378999653824</c:v>
                </c:pt>
                <c:pt idx="34">
                  <c:v>0.93398590511765123</c:v>
                </c:pt>
                <c:pt idx="35">
                  <c:v>0.93134550586912146</c:v>
                </c:pt>
                <c:pt idx="36">
                  <c:v>0.92871257108890237</c:v>
                </c:pt>
                <c:pt idx="37">
                  <c:v>0.92608707967477411</c:v>
                </c:pt>
                <c:pt idx="38">
                  <c:v>0.92346901058417186</c:v>
                </c:pt>
                <c:pt idx="39">
                  <c:v>0.92085834283402002</c:v>
                </c:pt>
                <c:pt idx="40">
                  <c:v>0.91825505550056163</c:v>
                </c:pt>
                <c:pt idx="41">
                  <c:v>0.915659127719192</c:v>
                </c:pt>
                <c:pt idx="42">
                  <c:v>0.91307053868429155</c:v>
                </c:pt>
                <c:pt idx="43">
                  <c:v>0.91048926764905769</c:v>
                </c:pt>
                <c:pt idx="44">
                  <c:v>0.90791529392534043</c:v>
                </c:pt>
                <c:pt idx="45">
                  <c:v>0.90534859688347535</c:v>
                </c:pt>
                <c:pt idx="46">
                  <c:v>0.90278915595211817</c:v>
                </c:pt>
                <c:pt idx="47">
                  <c:v>0.90023695061808096</c:v>
                </c:pt>
                <c:pt idx="48">
                  <c:v>0.89769196042616617</c:v>
                </c:pt>
                <c:pt idx="49">
                  <c:v>0.89515416497900469</c:v>
                </c:pt>
                <c:pt idx="50">
                  <c:v>0.89262354393689036</c:v>
                </c:pt>
                <c:pt idx="51">
                  <c:v>0.89010007701761795</c:v>
                </c:pt>
                <c:pt idx="52">
                  <c:v>0.88758374399632067</c:v>
                </c:pt>
                <c:pt idx="53">
                  <c:v>0.88507452470530812</c:v>
                </c:pt>
                <c:pt idx="54">
                  <c:v>0.8825723990339035</c:v>
                </c:pt>
                <c:pt idx="55">
                  <c:v>0.88007734692828432</c:v>
                </c:pt>
                <c:pt idx="56">
                  <c:v>0.87758934839132052</c:v>
                </c:pt>
                <c:pt idx="57">
                  <c:v>0.87510838348241371</c:v>
                </c:pt>
                <c:pt idx="58">
                  <c:v>0.87263443231733928</c:v>
                </c:pt>
                <c:pt idx="59">
                  <c:v>0.87016747506808423</c:v>
                </c:pt>
                <c:pt idx="60">
                  <c:v>0.8677074919626907</c:v>
                </c:pt>
                <c:pt idx="61">
                  <c:v>0.86525446328509681</c:v>
                </c:pt>
                <c:pt idx="62">
                  <c:v>0.86280836937497807</c:v>
                </c:pt>
                <c:pt idx="63">
                  <c:v>0.86036919062758999</c:v>
                </c:pt>
                <c:pt idx="64">
                  <c:v>0.8579369074936114</c:v>
                </c:pt>
                <c:pt idx="65">
                  <c:v>0.8555115004789875</c:v>
                </c:pt>
                <c:pt idx="66">
                  <c:v>0.8530929501447736</c:v>
                </c:pt>
                <c:pt idx="67">
                  <c:v>0.8506812371069794</c:v>
                </c:pt>
                <c:pt idx="68">
                  <c:v>0.848276342036413</c:v>
                </c:pt>
                <c:pt idx="69">
                  <c:v>0.84587824565852765</c:v>
                </c:pt>
                <c:pt idx="70">
                  <c:v>0.84348692875326536</c:v>
                </c:pt>
                <c:pt idx="71">
                  <c:v>0.8411023721549038</c:v>
                </c:pt>
                <c:pt idx="72">
                  <c:v>0.83872455675190294</c:v>
                </c:pt>
                <c:pt idx="73">
                  <c:v>0.83635346348675088</c:v>
                </c:pt>
                <c:pt idx="74">
                  <c:v>0.8339890733558124</c:v>
                </c:pt>
                <c:pt idx="75">
                  <c:v>0.83163136740917576</c:v>
                </c:pt>
                <c:pt idx="76">
                  <c:v>0.82928032675050067</c:v>
                </c:pt>
                <c:pt idx="77">
                  <c:v>0.82693593253686759</c:v>
                </c:pt>
                <c:pt idx="78">
                  <c:v>0.82459816597862645</c:v>
                </c:pt>
                <c:pt idx="79">
                  <c:v>0.8222670083392456</c:v>
                </c:pt>
                <c:pt idx="80">
                  <c:v>0.81994244093516189</c:v>
                </c:pt>
                <c:pt idx="81">
                  <c:v>0.81762444513563193</c:v>
                </c:pt>
                <c:pt idx="82">
                  <c:v>0.81531300236258075</c:v>
                </c:pt>
                <c:pt idx="83">
                  <c:v>0.81300809409045482</c:v>
                </c:pt>
                <c:pt idx="84">
                  <c:v>0.81070970184607205</c:v>
                </c:pt>
                <c:pt idx="85">
                  <c:v>0.808417807208475</c:v>
                </c:pt>
                <c:pt idx="86">
                  <c:v>0.8061323918087826</c:v>
                </c:pt>
                <c:pt idx="87">
                  <c:v>0.80385343733004322</c:v>
                </c:pt>
                <c:pt idx="88">
                  <c:v>0.80158092550708693</c:v>
                </c:pt>
                <c:pt idx="89">
                  <c:v>0.79931483812638027</c:v>
                </c:pt>
                <c:pt idx="90">
                  <c:v>0.79705515702588048</c:v>
                </c:pt>
                <c:pt idx="91">
                  <c:v>0.79480186409488818</c:v>
                </c:pt>
                <c:pt idx="92">
                  <c:v>0.79255494127390413</c:v>
                </c:pt>
                <c:pt idx="93">
                  <c:v>0.79031437055448328</c:v>
                </c:pt>
                <c:pt idx="94">
                  <c:v>0.78808013397909149</c:v>
                </c:pt>
                <c:pt idx="95">
                  <c:v>0.78585221364095992</c:v>
                </c:pt>
                <c:pt idx="96">
                  <c:v>0.78363059168394356</c:v>
                </c:pt>
                <c:pt idx="97">
                  <c:v>0.78141525030237691</c:v>
                </c:pt>
                <c:pt idx="98">
                  <c:v>0.77920617174093054</c:v>
                </c:pt>
                <c:pt idx="99">
                  <c:v>0.77700333829447166</c:v>
                </c:pt>
                <c:pt idx="100">
                  <c:v>0.77480673230791808</c:v>
                </c:pt>
                <c:pt idx="101">
                  <c:v>0.77261633617610059</c:v>
                </c:pt>
                <c:pt idx="102">
                  <c:v>0.77043213234361951</c:v>
                </c:pt>
                <c:pt idx="103">
                  <c:v>0.76825410330470467</c:v>
                </c:pt>
                <c:pt idx="104">
                  <c:v>0.7660822316030752</c:v>
                </c:pt>
                <c:pt idx="105">
                  <c:v>0.76391649983179977</c:v>
                </c:pt>
                <c:pt idx="106">
                  <c:v>0.76175689063315621</c:v>
                </c:pt>
                <c:pt idx="107">
                  <c:v>0.75960338669849359</c:v>
                </c:pt>
                <c:pt idx="108">
                  <c:v>0.75745597076809268</c:v>
                </c:pt>
                <c:pt idx="109">
                  <c:v>0.75531462563102825</c:v>
                </c:pt>
                <c:pt idx="110">
                  <c:v>0.7531793341250298</c:v>
                </c:pt>
                <c:pt idx="111">
                  <c:v>0.75105007913634625</c:v>
                </c:pt>
                <c:pt idx="112">
                  <c:v>0.74892684359960637</c:v>
                </c:pt>
                <c:pt idx="113">
                  <c:v>0.74680961049768357</c:v>
                </c:pt>
                <c:pt idx="114">
                  <c:v>0.74469836286155955</c:v>
                </c:pt>
                <c:pt idx="115">
                  <c:v>0.74259308377018673</c:v>
                </c:pt>
                <c:pt idx="116">
                  <c:v>0.74049375635035453</c:v>
                </c:pt>
                <c:pt idx="117">
                  <c:v>0.73840036377655294</c:v>
                </c:pt>
                <c:pt idx="118">
                  <c:v>0.73631288927083838</c:v>
                </c:pt>
                <c:pt idx="119">
                  <c:v>0.73423131610269876</c:v>
                </c:pt>
                <c:pt idx="120">
                  <c:v>0.73215562758891906</c:v>
                </c:pt>
                <c:pt idx="121">
                  <c:v>0.73008580709344917</c:v>
                </c:pt>
                <c:pt idx="122">
                  <c:v>0.72802183802726805</c:v>
                </c:pt>
                <c:pt idx="123">
                  <c:v>0.72596370384825348</c:v>
                </c:pt>
                <c:pt idx="124">
                  <c:v>0.72391138806104749</c:v>
                </c:pt>
                <c:pt idx="125">
                  <c:v>0.7218648742169248</c:v>
                </c:pt>
                <c:pt idx="126">
                  <c:v>0.71982414591366151</c:v>
                </c:pt>
                <c:pt idx="127">
                  <c:v>0.71778918679540293</c:v>
                </c:pt>
                <c:pt idx="128">
                  <c:v>0.71575998055253287</c:v>
                </c:pt>
                <c:pt idx="129">
                  <c:v>0.71373651092154233</c:v>
                </c:pt>
                <c:pt idx="130">
                  <c:v>0.71171876168490045</c:v>
                </c:pt>
                <c:pt idx="131">
                  <c:v>0.70970671667092267</c:v>
                </c:pt>
                <c:pt idx="132">
                  <c:v>0.70770035975364287</c:v>
                </c:pt>
                <c:pt idx="133">
                  <c:v>0.70569967485268359</c:v>
                </c:pt>
                <c:pt idx="134">
                  <c:v>0.70370464593312587</c:v>
                </c:pt>
                <c:pt idx="135">
                  <c:v>0.70171525700538318</c:v>
                </c:pt>
                <c:pt idx="136">
                  <c:v>0.69973149212507102</c:v>
                </c:pt>
                <c:pt idx="137">
                  <c:v>0.69775333539288031</c:v>
                </c:pt>
                <c:pt idx="138">
                  <c:v>0.69578077095444957</c:v>
                </c:pt>
                <c:pt idx="139">
                  <c:v>0.6938137830002381</c:v>
                </c:pt>
                <c:pt idx="140">
                  <c:v>0.69185235576539905</c:v>
                </c:pt>
                <c:pt idx="141">
                  <c:v>0.68989647352965333</c:v>
                </c:pt>
                <c:pt idx="142">
                  <c:v>0.68794612061716298</c:v>
                </c:pt>
                <c:pt idx="143">
                  <c:v>0.68600128139640648</c:v>
                </c:pt>
                <c:pt idx="144">
                  <c:v>0.68406194028005263</c:v>
                </c:pt>
                <c:pt idx="145">
                  <c:v>0.68212808172483608</c:v>
                </c:pt>
                <c:pt idx="146">
                  <c:v>0.6801996902314329</c:v>
                </c:pt>
                <c:pt idx="147">
                  <c:v>0.67827675034433565</c:v>
                </c:pt>
                <c:pt idx="148">
                  <c:v>0.67635924665173031</c:v>
                </c:pt>
                <c:pt idx="149">
                  <c:v>0.67444716378537217</c:v>
                </c:pt>
                <c:pt idx="150">
                  <c:v>0.67254048642046294</c:v>
                </c:pt>
                <c:pt idx="151">
                  <c:v>0.67063919927552806</c:v>
                </c:pt>
                <c:pt idx="152">
                  <c:v>0.66874328711229403</c:v>
                </c:pt>
                <c:pt idx="153">
                  <c:v>0.66685273473556572</c:v>
                </c:pt>
                <c:pt idx="154">
                  <c:v>0.66496752699310635</c:v>
                </c:pt>
                <c:pt idx="155">
                  <c:v>0.66308764877551363</c:v>
                </c:pt>
                <c:pt idx="156">
                  <c:v>0.66121308501610021</c:v>
                </c:pt>
                <c:pt idx="157">
                  <c:v>0.65934382069077324</c:v>
                </c:pt>
                <c:pt idx="158">
                  <c:v>0.65747984081791266</c:v>
                </c:pt>
                <c:pt idx="159">
                  <c:v>0.65562113045825199</c:v>
                </c:pt>
                <c:pt idx="160">
                  <c:v>0.65376767471475861</c:v>
                </c:pt>
                <c:pt idx="161">
                  <c:v>0.65191945873251367</c:v>
                </c:pt>
                <c:pt idx="162">
                  <c:v>0.65007646769859373</c:v>
                </c:pt>
                <c:pt idx="163">
                  <c:v>0.64823868684195218</c:v>
                </c:pt>
                <c:pt idx="164">
                  <c:v>0.6464061014332998</c:v>
                </c:pt>
                <c:pt idx="165">
                  <c:v>0.64457869678498814</c:v>
                </c:pt>
                <c:pt idx="166">
                  <c:v>0.64275645825089034</c:v>
                </c:pt>
                <c:pt idx="167">
                  <c:v>0.64093937122628519</c:v>
                </c:pt>
                <c:pt idx="168">
                  <c:v>0.63912742114773891</c:v>
                </c:pt>
                <c:pt idx="169">
                  <c:v>0.63732059349298886</c:v>
                </c:pt>
                <c:pt idx="170">
                  <c:v>0.63551887378082739</c:v>
                </c:pt>
                <c:pt idx="171">
                  <c:v>0.63372224757098516</c:v>
                </c:pt>
                <c:pt idx="172">
                  <c:v>0.63193070046401634</c:v>
                </c:pt>
                <c:pt idx="173">
                  <c:v>0.63014421810118249</c:v>
                </c:pt>
                <c:pt idx="174">
                  <c:v>0.62836278616433738</c:v>
                </c:pt>
                <c:pt idx="175">
                  <c:v>0.62658639037581265</c:v>
                </c:pt>
                <c:pt idx="176">
                  <c:v>0.62481501649830329</c:v>
                </c:pt>
                <c:pt idx="177">
                  <c:v>0.62304865033475343</c:v>
                </c:pt>
                <c:pt idx="178">
                  <c:v>0.62128727772824244</c:v>
                </c:pt>
                <c:pt idx="179">
                  <c:v>0.61953088456187222</c:v>
                </c:pt>
                <c:pt idx="180">
                  <c:v>0.61777945675865265</c:v>
                </c:pt>
                <c:pt idx="181">
                  <c:v>0.61603298028139009</c:v>
                </c:pt>
                <c:pt idx="182">
                  <c:v>0.61429144113257428</c:v>
                </c:pt>
                <c:pt idx="183">
                  <c:v>0.61255482535426597</c:v>
                </c:pt>
                <c:pt idx="184">
                  <c:v>0.61082311902798581</c:v>
                </c:pt>
                <c:pt idx="185">
                  <c:v>0.60909630827460182</c:v>
                </c:pt>
                <c:pt idx="186">
                  <c:v>0.60737437925421911</c:v>
                </c:pt>
                <c:pt idx="187">
                  <c:v>0.60565731816606783</c:v>
                </c:pt>
                <c:pt idx="188">
                  <c:v>0.60394511124839401</c:v>
                </c:pt>
                <c:pt idx="189">
                  <c:v>0.60223774477834802</c:v>
                </c:pt>
                <c:pt idx="190">
                  <c:v>0.60053520507187486</c:v>
                </c:pt>
                <c:pt idx="191">
                  <c:v>0.5988374784836048</c:v>
                </c:pt>
                <c:pt idx="192">
                  <c:v>0.59714455140674438</c:v>
                </c:pt>
                <c:pt idx="193">
                  <c:v>0.59545641027296636</c:v>
                </c:pt>
                <c:pt idx="194">
                  <c:v>0.59377304155230148</c:v>
                </c:pt>
                <c:pt idx="195">
                  <c:v>0.59209443175302978</c:v>
                </c:pt>
                <c:pt idx="196">
                  <c:v>0.59042056742157345</c:v>
                </c:pt>
                <c:pt idx="197">
                  <c:v>0.58875143514238759</c:v>
                </c:pt>
                <c:pt idx="198">
                  <c:v>0.58708702153785353</c:v>
                </c:pt>
                <c:pt idx="199">
                  <c:v>0.58542731326817143</c:v>
                </c:pt>
                <c:pt idx="200">
                  <c:v>0.58377229703125355</c:v>
                </c:pt>
                <c:pt idx="201">
                  <c:v>0.58212195956261725</c:v>
                </c:pt>
                <c:pt idx="202">
                  <c:v>0.58047628763527881</c:v>
                </c:pt>
                <c:pt idx="203">
                  <c:v>0.5788352680596478</c:v>
                </c:pt>
                <c:pt idx="204">
                  <c:v>0.57719888768342043</c:v>
                </c:pt>
                <c:pt idx="205">
                  <c:v>0.5755671333914758</c:v>
                </c:pt>
                <c:pt idx="206">
                  <c:v>0.57393999210576885</c:v>
                </c:pt>
                <c:pt idx="207">
                  <c:v>0.57231745078522656</c:v>
                </c:pt>
                <c:pt idx="208">
                  <c:v>0.57069949642564399</c:v>
                </c:pt>
                <c:pt idx="209">
                  <c:v>0.56908611605957848</c:v>
                </c:pt>
                <c:pt idx="210">
                  <c:v>0.56747729675624736</c:v>
                </c:pt>
                <c:pt idx="211">
                  <c:v>0.56587302562142316</c:v>
                </c:pt>
                <c:pt idx="212">
                  <c:v>0.5642732897973306</c:v>
                </c:pt>
                <c:pt idx="213">
                  <c:v>0.56267807646254397</c:v>
                </c:pt>
                <c:pt idx="214">
                  <c:v>0.56108737283188403</c:v>
                </c:pt>
                <c:pt idx="215">
                  <c:v>0.55950116615631507</c:v>
                </c:pt>
                <c:pt idx="216">
                  <c:v>0.55791944372284352</c:v>
                </c:pt>
                <c:pt idx="217">
                  <c:v>0.55634219285441588</c:v>
                </c:pt>
                <c:pt idx="218">
                  <c:v>0.55476940090981675</c:v>
                </c:pt>
                <c:pt idx="219">
                  <c:v>0.55320105528356744</c:v>
                </c:pt>
                <c:pt idx="220">
                  <c:v>0.55163714340582592</c:v>
                </c:pt>
                <c:pt idx="221">
                  <c:v>0.55007765274228493</c:v>
                </c:pt>
                <c:pt idx="222">
                  <c:v>0.54852257079407185</c:v>
                </c:pt>
                <c:pt idx="223">
                  <c:v>0.54697188509764916</c:v>
                </c:pt>
                <c:pt idx="224">
                  <c:v>0.54542558322471368</c:v>
                </c:pt>
                <c:pt idx="225">
                  <c:v>0.54388365278209716</c:v>
                </c:pt>
                <c:pt idx="226">
                  <c:v>0.54234608141166785</c:v>
                </c:pt>
                <c:pt idx="227">
                  <c:v>0.54081285679022972</c:v>
                </c:pt>
                <c:pt idx="228">
                  <c:v>0.53928396662942546</c:v>
                </c:pt>
                <c:pt idx="229">
                  <c:v>0.53775939867563693</c:v>
                </c:pt>
                <c:pt idx="230">
                  <c:v>0.53623914070988743</c:v>
                </c:pt>
                <c:pt idx="231">
                  <c:v>0.53472318054774293</c:v>
                </c:pt>
                <c:pt idx="232">
                  <c:v>0.53321150603921585</c:v>
                </c:pt>
                <c:pt idx="233">
                  <c:v>0.53170410506866705</c:v>
                </c:pt>
                <c:pt idx="234">
                  <c:v>0.53020096555470742</c:v>
                </c:pt>
                <c:pt idx="235">
                  <c:v>0.5287020754501035</c:v>
                </c:pt>
                <c:pt idx="236">
                  <c:v>0.52720742274167864</c:v>
                </c:pt>
                <c:pt idx="237">
                  <c:v>0.52571699545021844</c:v>
                </c:pt>
                <c:pt idx="238">
                  <c:v>0.52423078163037362</c:v>
                </c:pt>
                <c:pt idx="239">
                  <c:v>0.52274876937056469</c:v>
                </c:pt>
                <c:pt idx="240">
                  <c:v>0.52127094679288666</c:v>
                </c:pt>
                <c:pt idx="241">
                  <c:v>0.51979730205301333</c:v>
                </c:pt>
                <c:pt idx="242">
                  <c:v>0.51832782334010297</c:v>
                </c:pt>
                <c:pt idx="243">
                  <c:v>0.51686249887670332</c:v>
                </c:pt>
                <c:pt idx="244">
                  <c:v>0.51540131691865732</c:v>
                </c:pt>
                <c:pt idx="245">
                  <c:v>0.51394426575500829</c:v>
                </c:pt>
                <c:pt idx="246">
                  <c:v>0.51249133370790756</c:v>
                </c:pt>
                <c:pt idx="247">
                  <c:v>0.5110425091325197</c:v>
                </c:pt>
                <c:pt idx="248">
                  <c:v>0.50959778041692916</c:v>
                </c:pt>
                <c:pt idx="249">
                  <c:v>0.50815713598204781</c:v>
                </c:pt>
                <c:pt idx="250">
                  <c:v>0.50672056428152168</c:v>
                </c:pt>
                <c:pt idx="251">
                  <c:v>0.50528805380163921</c:v>
                </c:pt>
                <c:pt idx="252">
                  <c:v>0.50385959306123773</c:v>
                </c:pt>
                <c:pt idx="253">
                  <c:v>0.50243517061161214</c:v>
                </c:pt>
                <c:pt idx="254">
                  <c:v>0.50101477503642322</c:v>
                </c:pt>
                <c:pt idx="255">
                  <c:v>0.49959839495160613</c:v>
                </c:pt>
                <c:pt idx="256">
                  <c:v>0.49818601900527876</c:v>
                </c:pt>
                <c:pt idx="257">
                  <c:v>0.49677763587765122</c:v>
                </c:pt>
                <c:pt idx="258">
                  <c:v>0.49537323428093488</c:v>
                </c:pt>
                <c:pt idx="259">
                  <c:v>0.49397280295925178</c:v>
                </c:pt>
                <c:pt idx="260">
                  <c:v>0.49257633068854501</c:v>
                </c:pt>
                <c:pt idx="261">
                  <c:v>0.49118380627648789</c:v>
                </c:pt>
                <c:pt idx="262">
                  <c:v>0.48979521856239477</c:v>
                </c:pt>
                <c:pt idx="263">
                  <c:v>0.48841055641713171</c:v>
                </c:pt>
                <c:pt idx="264">
                  <c:v>0.48702980874302676</c:v>
                </c:pt>
                <c:pt idx="265">
                  <c:v>0.48565296447378192</c:v>
                </c:pt>
                <c:pt idx="266">
                  <c:v>0.4842800125743833</c:v>
                </c:pt>
                <c:pt idx="267">
                  <c:v>0.48291094204101326</c:v>
                </c:pt>
                <c:pt idx="268">
                  <c:v>0.48154574190096261</c:v>
                </c:pt>
                <c:pt idx="269">
                  <c:v>0.48018440121254197</c:v>
                </c:pt>
                <c:pt idx="270">
                  <c:v>0.47882690906499442</c:v>
                </c:pt>
                <c:pt idx="271">
                  <c:v>0.47747325457840778</c:v>
                </c:pt>
                <c:pt idx="272">
                  <c:v>0.47612342690362802</c:v>
                </c:pt>
                <c:pt idx="273">
                  <c:v>0.47477741522217182</c:v>
                </c:pt>
                <c:pt idx="274">
                  <c:v>0.47343520874613981</c:v>
                </c:pt>
                <c:pt idx="275">
                  <c:v>0.47209679671813026</c:v>
                </c:pt>
                <c:pt idx="276">
                  <c:v>0.4707621684111527</c:v>
                </c:pt>
                <c:pt idx="277">
                  <c:v>0.46943131312854275</c:v>
                </c:pt>
                <c:pt idx="278">
                  <c:v>0.46810422020387504</c:v>
                </c:pt>
                <c:pt idx="279">
                  <c:v>0.46678087900087867</c:v>
                </c:pt>
                <c:pt idx="280">
                  <c:v>0.46546127891335182</c:v>
                </c:pt>
                <c:pt idx="281">
                  <c:v>0.46414540936507664</c:v>
                </c:pt>
                <c:pt idx="282">
                  <c:v>0.46283325980973439</c:v>
                </c:pt>
                <c:pt idx="283">
                  <c:v>0.46152481973082077</c:v>
                </c:pt>
                <c:pt idx="284">
                  <c:v>0.4602200786415625</c:v>
                </c:pt>
                <c:pt idx="285">
                  <c:v>0.45891902608483204</c:v>
                </c:pt>
                <c:pt idx="286">
                  <c:v>0.45762165163306462</c:v>
                </c:pt>
                <c:pt idx="287">
                  <c:v>0.45632794488817457</c:v>
                </c:pt>
                <c:pt idx="288">
                  <c:v>0.4550378954814715</c:v>
                </c:pt>
                <c:pt idx="289">
                  <c:v>0.45375149307357809</c:v>
                </c:pt>
                <c:pt idx="290">
                  <c:v>0.45246872735434612</c:v>
                </c:pt>
                <c:pt idx="291">
                  <c:v>0.45118958804277459</c:v>
                </c:pt>
                <c:pt idx="292">
                  <c:v>0.44991406488692731</c:v>
                </c:pt>
                <c:pt idx="293">
                  <c:v>0.44864214766385002</c:v>
                </c:pt>
                <c:pt idx="294">
                  <c:v>0.44737382617948973</c:v>
                </c:pt>
                <c:pt idx="295">
                  <c:v>0.44610909026861162</c:v>
                </c:pt>
                <c:pt idx="296">
                  <c:v>0.4448479297947186</c:v>
                </c:pt>
                <c:pt idx="297">
                  <c:v>0.44359033464996944</c:v>
                </c:pt>
                <c:pt idx="298">
                  <c:v>0.44233629475509822</c:v>
                </c:pt>
                <c:pt idx="299">
                  <c:v>0.44108580005933329</c:v>
                </c:pt>
                <c:pt idx="300">
                  <c:v>0.43983884054031663</c:v>
                </c:pt>
                <c:pt idx="301">
                  <c:v>0.43859540620402365</c:v>
                </c:pt>
                <c:pt idx="302">
                  <c:v>0.4373554870846833</c:v>
                </c:pt>
                <c:pt idx="303">
                  <c:v>0.4361190732446979</c:v>
                </c:pt>
                <c:pt idx="304">
                  <c:v>0.43488615477456327</c:v>
                </c:pt>
                <c:pt idx="305">
                  <c:v>0.43365672179279025</c:v>
                </c:pt>
                <c:pt idx="306">
                  <c:v>0.43243076444582434</c:v>
                </c:pt>
                <c:pt idx="307">
                  <c:v>0.43120827290796748</c:v>
                </c:pt>
                <c:pt idx="308">
                  <c:v>0.42998923738129885</c:v>
                </c:pt>
                <c:pt idx="309">
                  <c:v>0.42877364809559709</c:v>
                </c:pt>
                <c:pt idx="310">
                  <c:v>0.42756149530826099</c:v>
                </c:pt>
                <c:pt idx="311">
                  <c:v>0.42635276930423194</c:v>
                </c:pt>
                <c:pt idx="312">
                  <c:v>0.42514746039591633</c:v>
                </c:pt>
                <c:pt idx="313">
                  <c:v>0.42394555892310731</c:v>
                </c:pt>
                <c:pt idx="314">
                  <c:v>0.42274705525290768</c:v>
                </c:pt>
                <c:pt idx="315">
                  <c:v>0.42155193977965294</c:v>
                </c:pt>
                <c:pt idx="316">
                  <c:v>0.4203602029248335</c:v>
                </c:pt>
                <c:pt idx="317">
                  <c:v>0.41917183513701906</c:v>
                </c:pt>
                <c:pt idx="318">
                  <c:v>0.41798682689178079</c:v>
                </c:pt>
                <c:pt idx="319">
                  <c:v>0.41680516869161621</c:v>
                </c:pt>
                <c:pt idx="320">
                  <c:v>0.41562685106587205</c:v>
                </c:pt>
                <c:pt idx="321">
                  <c:v>0.41445186457066907</c:v>
                </c:pt>
                <c:pt idx="322">
                  <c:v>0.41328019978882596</c:v>
                </c:pt>
                <c:pt idx="323">
                  <c:v>0.41211184732978395</c:v>
                </c:pt>
                <c:pt idx="324">
                  <c:v>0.41094679782953197</c:v>
                </c:pt>
                <c:pt idx="325">
                  <c:v>0.40978504195053062</c:v>
                </c:pt>
                <c:pt idx="326">
                  <c:v>0.40862657038163824</c:v>
                </c:pt>
                <c:pt idx="327">
                  <c:v>0.407471373838036</c:v>
                </c:pt>
                <c:pt idx="328">
                  <c:v>0.40631944306115364</c:v>
                </c:pt>
                <c:pt idx="329">
                  <c:v>0.40517076881859471</c:v>
                </c:pt>
                <c:pt idx="330">
                  <c:v>0.4040253419040632</c:v>
                </c:pt>
                <c:pt idx="331">
                  <c:v>0.40288315313728917</c:v>
                </c:pt>
                <c:pt idx="332">
                  <c:v>0.40174419336395617</c:v>
                </c:pt>
                <c:pt idx="333">
                  <c:v>0.40060845345562662</c:v>
                </c:pt>
                <c:pt idx="334">
                  <c:v>0.39947592430966944</c:v>
                </c:pt>
                <c:pt idx="335">
                  <c:v>0.39834659684918677</c:v>
                </c:pt>
                <c:pt idx="336">
                  <c:v>0.3972204620229417</c:v>
                </c:pt>
                <c:pt idx="337">
                  <c:v>0.39609751080528499</c:v>
                </c:pt>
                <c:pt idx="338">
                  <c:v>0.39497773419608334</c:v>
                </c:pt>
                <c:pt idx="339">
                  <c:v>0.39386112322064676</c:v>
                </c:pt>
                <c:pt idx="340">
                  <c:v>0.39274766892965723</c:v>
                </c:pt>
                <c:pt idx="341">
                  <c:v>0.39163736239909669</c:v>
                </c:pt>
                <c:pt idx="342">
                  <c:v>0.39053019473017497</c:v>
                </c:pt>
                <c:pt idx="343">
                  <c:v>0.38942615704925954</c:v>
                </c:pt>
                <c:pt idx="344">
                  <c:v>0.38832524050780348</c:v>
                </c:pt>
                <c:pt idx="345">
                  <c:v>0.38722743628227529</c:v>
                </c:pt>
                <c:pt idx="346">
                  <c:v>0.38613273557408728</c:v>
                </c:pt>
                <c:pt idx="347">
                  <c:v>0.38504112960952608</c:v>
                </c:pt>
                <c:pt idx="348">
                  <c:v>0.38395260963968131</c:v>
                </c:pt>
                <c:pt idx="349">
                  <c:v>0.38286716694037631</c:v>
                </c:pt>
                <c:pt idx="350">
                  <c:v>0.38178479281209776</c:v>
                </c:pt>
                <c:pt idx="351">
                  <c:v>0.38070547857992609</c:v>
                </c:pt>
                <c:pt idx="352">
                  <c:v>0.37962921559346591</c:v>
                </c:pt>
                <c:pt idx="353">
                  <c:v>0.37855599522677658</c:v>
                </c:pt>
                <c:pt idx="354">
                  <c:v>0.37748580887830346</c:v>
                </c:pt>
                <c:pt idx="355">
                  <c:v>0.37641864797080843</c:v>
                </c:pt>
                <c:pt idx="356">
                  <c:v>0.37535450395130138</c:v>
                </c:pt>
                <c:pt idx="357">
                  <c:v>0.37429336829097198</c:v>
                </c:pt>
                <c:pt idx="358">
                  <c:v>0.37323523248512097</c:v>
                </c:pt>
                <c:pt idx="359">
                  <c:v>0.37218008805309183</c:v>
                </c:pt>
                <c:pt idx="360">
                  <c:v>0.3711279265382032</c:v>
                </c:pt>
                <c:pt idx="361">
                  <c:v>0.37007873950768105</c:v>
                </c:pt>
                <c:pt idx="362">
                  <c:v>0.36903251855259089</c:v>
                </c:pt>
                <c:pt idx="363">
                  <c:v>0.36798925528777032</c:v>
                </c:pt>
                <c:pt idx="364">
                  <c:v>0.36694894135176237</c:v>
                </c:pt>
                <c:pt idx="365">
                  <c:v>0.36591156840674782</c:v>
                </c:pt>
                <c:pt idx="366">
                  <c:v>0.36487712813847861</c:v>
                </c:pt>
                <c:pt idx="367">
                  <c:v>0.36384561225621131</c:v>
                </c:pt>
                <c:pt idx="368">
                  <c:v>0.36281701249264081</c:v>
                </c:pt>
                <c:pt idx="369">
                  <c:v>0.36179132060383368</c:v>
                </c:pt>
                <c:pt idx="370">
                  <c:v>0.36076852836916201</c:v>
                </c:pt>
                <c:pt idx="371">
                  <c:v>0.35974862759123843</c:v>
                </c:pt>
                <c:pt idx="372">
                  <c:v>0.35873161009584931</c:v>
                </c:pt>
                <c:pt idx="373">
                  <c:v>0.35771746773188973</c:v>
                </c:pt>
                <c:pt idx="374">
                  <c:v>0.35670619237129803</c:v>
                </c:pt>
                <c:pt idx="375">
                  <c:v>0.35569777590899126</c:v>
                </c:pt>
                <c:pt idx="376">
                  <c:v>0.35469221026279929</c:v>
                </c:pt>
                <c:pt idx="377">
                  <c:v>0.3536894873734005</c:v>
                </c:pt>
                <c:pt idx="378">
                  <c:v>0.35268959920425724</c:v>
                </c:pt>
                <c:pt idx="379">
                  <c:v>0.35169253774155146</c:v>
                </c:pt>
                <c:pt idx="380">
                  <c:v>0.35069829499412003</c:v>
                </c:pt>
                <c:pt idx="381">
                  <c:v>0.34970686299339138</c:v>
                </c:pt>
                <c:pt idx="382">
                  <c:v>0.3487182337933209</c:v>
                </c:pt>
                <c:pt idx="383">
                  <c:v>0.34773239947032802</c:v>
                </c:pt>
                <c:pt idx="384">
                  <c:v>0.34674935212323205</c:v>
                </c:pt>
                <c:pt idx="385">
                  <c:v>0.34576908387318916</c:v>
                </c:pt>
                <c:pt idx="386">
                  <c:v>0.34479158686362926</c:v>
                </c:pt>
                <c:pt idx="387">
                  <c:v>0.34381685326019285</c:v>
                </c:pt>
                <c:pt idx="388">
                  <c:v>0.34284487525066842</c:v>
                </c:pt>
                <c:pt idx="389">
                  <c:v>0.34187564504492979</c:v>
                </c:pt>
                <c:pt idx="390">
                  <c:v>0.34090915487487344</c:v>
                </c:pt>
                <c:pt idx="391">
                  <c:v>0.33994539699435677</c:v>
                </c:pt>
                <c:pt idx="392">
                  <c:v>0.33898436367913559</c:v>
                </c:pt>
                <c:pt idx="393">
                  <c:v>0.33802604722680218</c:v>
                </c:pt>
                <c:pt idx="394">
                  <c:v>0.33707043995672387</c:v>
                </c:pt>
                <c:pt idx="395">
                  <c:v>0.33611753420998097</c:v>
                </c:pt>
                <c:pt idx="396">
                  <c:v>0.33516732234930635</c:v>
                </c:pt>
                <c:pt idx="397">
                  <c:v>0.33421979675902297</c:v>
                </c:pt>
                <c:pt idx="398">
                  <c:v>0.33327494984498401</c:v>
                </c:pt>
                <c:pt idx="399">
                  <c:v>0.33233277403451111</c:v>
                </c:pt>
                <c:pt idx="400">
                  <c:v>0.3313932617763341</c:v>
                </c:pt>
                <c:pt idx="401">
                  <c:v>0.33045640554053041</c:v>
                </c:pt>
                <c:pt idx="402">
                  <c:v>0.32952219781846515</c:v>
                </c:pt>
                <c:pt idx="403">
                  <c:v>0.32859063112272979</c:v>
                </c:pt>
                <c:pt idx="404">
                  <c:v>0.3276616979870835</c:v>
                </c:pt>
                <c:pt idx="405">
                  <c:v>0.32673539096639231</c:v>
                </c:pt>
                <c:pt idx="406">
                  <c:v>0.32581170263656989</c:v>
                </c:pt>
                <c:pt idx="407">
                  <c:v>0.32489062559451815</c:v>
                </c:pt>
                <c:pt idx="408">
                  <c:v>0.32397215245806743</c:v>
                </c:pt>
                <c:pt idx="409">
                  <c:v>0.32305627586591773</c:v>
                </c:pt>
                <c:pt idx="410">
                  <c:v>0.32214298847757994</c:v>
                </c:pt>
                <c:pt idx="411">
                  <c:v>0.32123228297331624</c:v>
                </c:pt>
                <c:pt idx="412">
                  <c:v>0.32032415205408205</c:v>
                </c:pt>
                <c:pt idx="413">
                  <c:v>0.31941858844146725</c:v>
                </c:pt>
                <c:pt idx="414">
                  <c:v>0.31851558487763826</c:v>
                </c:pt>
                <c:pt idx="415">
                  <c:v>0.31761513412527914</c:v>
                </c:pt>
                <c:pt idx="416">
                  <c:v>0.31671722896753435</c:v>
                </c:pt>
                <c:pt idx="417">
                  <c:v>0.31582186220795033</c:v>
                </c:pt>
                <c:pt idx="418">
                  <c:v>0.314929026670418</c:v>
                </c:pt>
                <c:pt idx="419">
                  <c:v>0.31403871519911591</c:v>
                </c:pt>
                <c:pt idx="420">
                  <c:v>0.31315092065845146</c:v>
                </c:pt>
                <c:pt idx="421">
                  <c:v>0.31226563593300488</c:v>
                </c:pt>
                <c:pt idx="422">
                  <c:v>0.31138285392747189</c:v>
                </c:pt>
                <c:pt idx="423">
                  <c:v>0.31050256756660699</c:v>
                </c:pt>
                <c:pt idx="424">
                  <c:v>0.30962476979516612</c:v>
                </c:pt>
                <c:pt idx="425">
                  <c:v>0.30874945357785077</c:v>
                </c:pt>
                <c:pt idx="426">
                  <c:v>0.30787661189925147</c:v>
                </c:pt>
                <c:pt idx="427">
                  <c:v>0.30700623776379138</c:v>
                </c:pt>
                <c:pt idx="428">
                  <c:v>0.30613832419567033</c:v>
                </c:pt>
                <c:pt idx="429">
                  <c:v>0.30527286423880867</c:v>
                </c:pt>
                <c:pt idx="430">
                  <c:v>0.30440985095679218</c:v>
                </c:pt>
                <c:pt idx="431">
                  <c:v>0.30354927743281579</c:v>
                </c:pt>
                <c:pt idx="432">
                  <c:v>0.30269113676962828</c:v>
                </c:pt>
                <c:pt idx="433">
                  <c:v>0.30183542208947733</c:v>
                </c:pt>
                <c:pt idx="434">
                  <c:v>0.30098212653405426</c:v>
                </c:pt>
                <c:pt idx="435">
                  <c:v>0.30013124326443857</c:v>
                </c:pt>
                <c:pt idx="436">
                  <c:v>0.29928276546104393</c:v>
                </c:pt>
                <c:pt idx="437">
                  <c:v>0.29843668632356302</c:v>
                </c:pt>
                <c:pt idx="438">
                  <c:v>0.29759299907091313</c:v>
                </c:pt>
                <c:pt idx="439">
                  <c:v>0.29675169694118164</c:v>
                </c:pt>
                <c:pt idx="440">
                  <c:v>0.29591277319157244</c:v>
                </c:pt>
                <c:pt idx="441">
                  <c:v>0.29507622109835102</c:v>
                </c:pt>
                <c:pt idx="442">
                  <c:v>0.29424203395679133</c:v>
                </c:pt>
                <c:pt idx="443">
                  <c:v>0.29341020508112159</c:v>
                </c:pt>
                <c:pt idx="444">
                  <c:v>0.29258072780447081</c:v>
                </c:pt>
                <c:pt idx="445">
                  <c:v>0.29175359547881552</c:v>
                </c:pt>
                <c:pt idx="446">
                  <c:v>0.29092880147492622</c:v>
                </c:pt>
                <c:pt idx="447">
                  <c:v>0.29010633918231443</c:v>
                </c:pt>
                <c:pt idx="448">
                  <c:v>0.28928620200917987</c:v>
                </c:pt>
                <c:pt idx="449">
                  <c:v>0.2884683833823572</c:v>
                </c:pt>
                <c:pt idx="450">
                  <c:v>0.28765287674726342</c:v>
                </c:pt>
                <c:pt idx="451">
                  <c:v>0.28683967556784601</c:v>
                </c:pt>
                <c:pt idx="452">
                  <c:v>0.28602877332652954</c:v>
                </c:pt>
                <c:pt idx="453">
                  <c:v>0.28522016352416424</c:v>
                </c:pt>
                <c:pt idx="454">
                  <c:v>0.28441383967997302</c:v>
                </c:pt>
                <c:pt idx="455">
                  <c:v>0.28360979533150082</c:v>
                </c:pt>
                <c:pt idx="456">
                  <c:v>0.28280802403456173</c:v>
                </c:pt>
                <c:pt idx="457">
                  <c:v>0.28200851936318772</c:v>
                </c:pt>
                <c:pt idx="458">
                  <c:v>0.28121127490957698</c:v>
                </c:pt>
                <c:pt idx="459">
                  <c:v>0.28041628428404308</c:v>
                </c:pt>
                <c:pt idx="460">
                  <c:v>0.27962354111496296</c:v>
                </c:pt>
                <c:pt idx="461">
                  <c:v>0.27883303904872647</c:v>
                </c:pt>
                <c:pt idx="462">
                  <c:v>0.27804477174968539</c:v>
                </c:pt>
                <c:pt idx="463">
                  <c:v>0.27725873290010228</c:v>
                </c:pt>
                <c:pt idx="464">
                  <c:v>0.27647491620010012</c:v>
                </c:pt>
                <c:pt idx="465">
                  <c:v>0.27569331536761205</c:v>
                </c:pt>
                <c:pt idx="466">
                  <c:v>0.27491392413833043</c:v>
                </c:pt>
                <c:pt idx="467">
                  <c:v>0.2741367362656571</c:v>
                </c:pt>
                <c:pt idx="468">
                  <c:v>0.27336174552065318</c:v>
                </c:pt>
                <c:pt idx="469">
                  <c:v>0.27258894569198916</c:v>
                </c:pt>
                <c:pt idx="470">
                  <c:v>0.27181833058589505</c:v>
                </c:pt>
                <c:pt idx="471">
                  <c:v>0.27104989402611074</c:v>
                </c:pt>
                <c:pt idx="472">
                  <c:v>0.27028362985383647</c:v>
                </c:pt>
                <c:pt idx="473">
                  <c:v>0.26951953192768413</c:v>
                </c:pt>
                <c:pt idx="474">
                  <c:v>0.2687575941236266</c:v>
                </c:pt>
                <c:pt idx="475">
                  <c:v>0.26799781033495013</c:v>
                </c:pt>
                <c:pt idx="476">
                  <c:v>0.26724017447220455</c:v>
                </c:pt>
                <c:pt idx="477">
                  <c:v>0.26648468046315471</c:v>
                </c:pt>
                <c:pt idx="478">
                  <c:v>0.26573132225273172</c:v>
                </c:pt>
                <c:pt idx="479">
                  <c:v>0.26498009380298487</c:v>
                </c:pt>
                <c:pt idx="480">
                  <c:v>0.2642309890930325</c:v>
                </c:pt>
                <c:pt idx="481">
                  <c:v>0.26348400211901418</c:v>
                </c:pt>
                <c:pt idx="482">
                  <c:v>0.26273912689404272</c:v>
                </c:pt>
                <c:pt idx="483">
                  <c:v>0.2619963574481558</c:v>
                </c:pt>
                <c:pt idx="484">
                  <c:v>0.26125568782826841</c:v>
                </c:pt>
                <c:pt idx="485">
                  <c:v>0.260517112098125</c:v>
                </c:pt>
                <c:pt idx="486">
                  <c:v>0.25978062433825194</c:v>
                </c:pt>
                <c:pt idx="487">
                  <c:v>0.25904621864591026</c:v>
                </c:pt>
                <c:pt idx="488">
                  <c:v>0.25831388913504788</c:v>
                </c:pt>
                <c:pt idx="489">
                  <c:v>0.25758362993625294</c:v>
                </c:pt>
                <c:pt idx="490">
                  <c:v>0.25685543519670628</c:v>
                </c:pt>
                <c:pt idx="491">
                  <c:v>0.25612929908013532</c:v>
                </c:pt>
                <c:pt idx="492">
                  <c:v>0.25540521576676617</c:v>
                </c:pt>
                <c:pt idx="493">
                  <c:v>0.25468317945327784</c:v>
                </c:pt>
                <c:pt idx="494">
                  <c:v>0.2539631843527555</c:v>
                </c:pt>
                <c:pt idx="495">
                  <c:v>0.253245224694644</c:v>
                </c:pt>
                <c:pt idx="496">
                  <c:v>0.25252929472470159</c:v>
                </c:pt>
                <c:pt idx="497">
                  <c:v>0.25181538870495396</c:v>
                </c:pt>
                <c:pt idx="498">
                  <c:v>0.2511035009136483</c:v>
                </c:pt>
                <c:pt idx="499">
                  <c:v>0.25039362564520717</c:v>
                </c:pt>
              </c:numCache>
            </c:numRef>
          </c:yVal>
          <c:smooth val="0"/>
          <c:extLst>
            <c:ext xmlns:c16="http://schemas.microsoft.com/office/drawing/2014/chart" uri="{C3380CC4-5D6E-409C-BE32-E72D297353CC}">
              <c16:uniqueId val="{00000001-B688-48ED-AB63-25CC67A63142}"/>
            </c:ext>
          </c:extLst>
        </c:ser>
        <c:dLbls>
          <c:showLegendKey val="0"/>
          <c:showVal val="0"/>
          <c:showCatName val="0"/>
          <c:showSerName val="0"/>
          <c:showPercent val="0"/>
          <c:showBubbleSize val="0"/>
        </c:dLbls>
        <c:axId val="334970720"/>
        <c:axId val="334970064"/>
      </c:scatterChart>
      <c:valAx>
        <c:axId val="33497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Depth within sample [µm]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70064"/>
        <c:crosses val="autoZero"/>
        <c:crossBetween val="midCat"/>
      </c:valAx>
      <c:valAx>
        <c:axId val="33497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absorbed photons / chromophore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707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499532</xdr:colOff>
      <xdr:row>12</xdr:row>
      <xdr:rowOff>55034</xdr:rowOff>
    </xdr:from>
    <xdr:to>
      <xdr:col>20</xdr:col>
      <xdr:colOff>76198</xdr:colOff>
      <xdr:row>32</xdr:row>
      <xdr:rowOff>127000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8464</xdr:rowOff>
    </xdr:from>
    <xdr:to>
      <xdr:col>19</xdr:col>
      <xdr:colOff>262467</xdr:colOff>
      <xdr:row>8</xdr:row>
      <xdr:rowOff>25400</xdr:rowOff>
    </xdr:to>
    <xdr:sp macro="" textlink="">
      <xdr:nvSpPr>
        <xdr:cNvPr id="14" name="TextBox 13"/>
        <xdr:cNvSpPr txBox="1"/>
      </xdr:nvSpPr>
      <xdr:spPr>
        <a:xfrm>
          <a:off x="0" y="338664"/>
          <a:ext cx="14672734" cy="13208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programme calculates the absorbed number of photons per molecule inside a light-absorbing sample based on the given sample and illumination properties.</a:t>
          </a:r>
        </a:p>
        <a:p>
          <a:r>
            <a:rPr lang="en-GB" sz="1100"/>
            <a:t>It assumes equal probabilities for single-and multi-photon absorption as a strong over-simplification.</a:t>
          </a:r>
        </a:p>
        <a:p>
          <a:endParaRPr lang="en-GB" sz="1100"/>
        </a:p>
        <a:p>
          <a:r>
            <a:rPr lang="en-GB" sz="1100"/>
            <a:t>Incident pump laser fluence is assumed to be the same for the entire area illuminated. This corresponds to the situation where the probe beam is much smaller</a:t>
          </a:r>
          <a:r>
            <a:rPr lang="en-GB" sz="1100" baseline="0"/>
            <a:t> than the pump beam</a:t>
          </a:r>
          <a:r>
            <a:rPr lang="en-GB" sz="1100"/>
            <a:t>. E.g., this is the case in typical SFX experiments where the optical pump pulse is focused to ~100 um diameter and the X-ray probe beam is focused to ~1 um diameter at</a:t>
          </a:r>
          <a:r>
            <a:rPr lang="en-GB" sz="1100" baseline="0"/>
            <a:t> the interaction point (IP)</a:t>
          </a:r>
          <a:r>
            <a:rPr lang="en-GB" sz="1100"/>
            <a:t>.</a:t>
          </a:r>
        </a:p>
        <a:p>
          <a:r>
            <a:rPr lang="en-GB" sz="1100"/>
            <a:t>As default, it is assumed that the probe beam is centred on the pump beam, thus sampling molecules that were excited with the peak intensity of the pump pulse. The offset parameter can be used to shift the probing region off the peak pump intensity. Generally, these calculations assume that the pump pulse intensity has no temporal variation and that the spatial intensity distribution is  Gausssian.</a:t>
          </a:r>
        </a:p>
      </xdr:txBody>
    </xdr:sp>
    <xdr:clientData/>
  </xdr:twoCellAnchor>
  <xdr:twoCellAnchor>
    <xdr:from>
      <xdr:col>13</xdr:col>
      <xdr:colOff>440266</xdr:colOff>
      <xdr:row>0</xdr:row>
      <xdr:rowOff>42330</xdr:rowOff>
    </xdr:from>
    <xdr:to>
      <xdr:col>19</xdr:col>
      <xdr:colOff>262467</xdr:colOff>
      <xdr:row>3</xdr:row>
      <xdr:rowOff>50799</xdr:rowOff>
    </xdr:to>
    <xdr:sp macro="" textlink="">
      <xdr:nvSpPr>
        <xdr:cNvPr id="2" name="TextBox 1"/>
        <xdr:cNvSpPr txBox="1"/>
      </xdr:nvSpPr>
      <xdr:spPr>
        <a:xfrm>
          <a:off x="10380133" y="42330"/>
          <a:ext cx="4910667" cy="711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by Marie L. Grünbein, Max-Planck-Institute</a:t>
          </a:r>
          <a:r>
            <a:rPr lang="en-GB" sz="1100" baseline="0"/>
            <a:t> for Medical Research</a:t>
          </a:r>
        </a:p>
        <a:p>
          <a:r>
            <a:rPr lang="en-GB" sz="1100" baseline="0"/>
            <a:t>marie.gruenbein@mr.mpg.de</a:t>
          </a:r>
        </a:p>
        <a:p>
          <a:r>
            <a:rPr lang="en-GB" sz="1100" baseline="0"/>
            <a:t>last edited 23.03.2020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586740</xdr:colOff>
      <xdr:row>0</xdr:row>
      <xdr:rowOff>201930</xdr:rowOff>
    </xdr:from>
    <xdr:to>
      <xdr:col>19</xdr:col>
      <xdr:colOff>464820</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1"/>
  <sheetViews>
    <sheetView tabSelected="1" topLeftCell="A6" zoomScale="90" zoomScaleNormal="90" workbookViewId="0">
      <selection activeCell="P9" sqref="P9"/>
    </sheetView>
  </sheetViews>
  <sheetFormatPr defaultRowHeight="14.4" x14ac:dyDescent="0.3"/>
  <cols>
    <col min="4" max="4" width="13.33203125" bestFit="1" customWidth="1"/>
    <col min="7" max="8" width="13.109375" bestFit="1" customWidth="1"/>
    <col min="9" max="9" width="4.109375" customWidth="1"/>
    <col min="10" max="10" width="11.77734375" bestFit="1" customWidth="1"/>
    <col min="11" max="11" width="13.77734375" bestFit="1" customWidth="1"/>
    <col min="12" max="12" width="20.77734375" bestFit="1" customWidth="1"/>
    <col min="13" max="13" width="10.5546875" customWidth="1"/>
    <col min="14" max="15" width="11.77734375" bestFit="1" customWidth="1"/>
    <col min="16" max="17" width="13.109375" bestFit="1" customWidth="1"/>
    <col min="18" max="18" width="11.77734375" bestFit="1" customWidth="1"/>
    <col min="19" max="19" width="12.77734375" customWidth="1"/>
    <col min="20" max="20" width="9.77734375" bestFit="1" customWidth="1"/>
    <col min="21" max="21" width="11.77734375" bestFit="1" customWidth="1"/>
    <col min="23" max="23" width="8.77734375" customWidth="1"/>
    <col min="24" max="24" width="21.109375" customWidth="1"/>
  </cols>
  <sheetData>
    <row r="1" spans="1:15" ht="25.8" x14ac:dyDescent="0.5">
      <c r="A1" s="15" t="s">
        <v>74</v>
      </c>
    </row>
    <row r="9" spans="1:15" ht="15" thickBot="1" x14ac:dyDescent="0.35"/>
    <row r="10" spans="1:15" x14ac:dyDescent="0.3">
      <c r="B10" s="31"/>
      <c r="C10" s="17" t="s">
        <v>75</v>
      </c>
      <c r="D10" s="17"/>
      <c r="E10" s="17"/>
      <c r="F10" s="17"/>
      <c r="G10" s="18"/>
    </row>
    <row r="11" spans="1:15" x14ac:dyDescent="0.3">
      <c r="B11" s="28"/>
      <c r="C11" s="70" t="s">
        <v>84</v>
      </c>
      <c r="D11" s="70"/>
      <c r="E11" s="70"/>
      <c r="F11" s="70"/>
      <c r="G11" s="71"/>
    </row>
    <row r="12" spans="1:15" ht="15" thickBot="1" x14ac:dyDescent="0.35">
      <c r="B12" s="4"/>
      <c r="C12" s="72" t="s">
        <v>85</v>
      </c>
      <c r="D12" s="72"/>
      <c r="E12" s="72"/>
      <c r="F12" s="72"/>
      <c r="G12" s="73"/>
    </row>
    <row r="13" spans="1:15" ht="15" thickBot="1" x14ac:dyDescent="0.35">
      <c r="A13" s="2"/>
      <c r="B13" s="2"/>
      <c r="C13" s="2"/>
      <c r="D13" s="2"/>
      <c r="E13" s="2"/>
      <c r="F13" s="2"/>
      <c r="G13" s="2"/>
      <c r="H13" s="2"/>
      <c r="I13" s="2"/>
      <c r="J13" s="2"/>
      <c r="N13" s="63"/>
      <c r="O13" s="63"/>
    </row>
    <row r="14" spans="1:15" ht="18" x14ac:dyDescent="0.35">
      <c r="A14" s="2"/>
      <c r="B14" s="16" t="s">
        <v>30</v>
      </c>
      <c r="C14" s="17"/>
      <c r="D14" s="17"/>
      <c r="E14" s="17"/>
      <c r="F14" s="17"/>
      <c r="G14" s="17"/>
      <c r="H14" s="18"/>
      <c r="I14" s="2"/>
      <c r="J14" s="16" t="s">
        <v>70</v>
      </c>
      <c r="K14" s="17"/>
      <c r="L14" s="17"/>
      <c r="M14" s="18"/>
    </row>
    <row r="15" spans="1:15" x14ac:dyDescent="0.3">
      <c r="A15" s="2"/>
      <c r="B15" s="19"/>
      <c r="C15" s="2"/>
      <c r="D15" s="2"/>
      <c r="E15" s="2"/>
      <c r="F15" s="2"/>
      <c r="G15" s="2"/>
      <c r="H15" s="20"/>
      <c r="I15" s="2"/>
      <c r="J15" s="19"/>
      <c r="K15" s="2"/>
      <c r="L15" s="2"/>
      <c r="M15" s="20"/>
    </row>
    <row r="16" spans="1:15" ht="14.4" customHeight="1" x14ac:dyDescent="0.3">
      <c r="A16" s="2"/>
      <c r="B16" s="74" t="s">
        <v>31</v>
      </c>
      <c r="C16" s="75"/>
      <c r="E16" s="2"/>
      <c r="F16" s="2"/>
      <c r="G16" s="76" t="s">
        <v>101</v>
      </c>
      <c r="H16" s="77"/>
      <c r="I16" s="2"/>
      <c r="J16" s="21" t="s">
        <v>105</v>
      </c>
      <c r="K16" s="2"/>
      <c r="L16" s="2"/>
      <c r="M16" s="20"/>
    </row>
    <row r="17" spans="1:35" x14ac:dyDescent="0.3">
      <c r="A17" s="2"/>
      <c r="B17" s="74"/>
      <c r="C17" s="75"/>
      <c r="D17" s="3">
        <v>45600</v>
      </c>
      <c r="E17" s="2" t="s">
        <v>28</v>
      </c>
      <c r="F17" s="2"/>
      <c r="G17" s="76"/>
      <c r="H17" s="77"/>
      <c r="I17" s="2"/>
      <c r="J17" s="19"/>
      <c r="K17" s="60">
        <f>'consts_hlp-params'!C25</f>
        <v>2.6962698245434426E-2</v>
      </c>
      <c r="L17" s="60" t="s">
        <v>25</v>
      </c>
      <c r="M17" s="20"/>
    </row>
    <row r="18" spans="1:35" x14ac:dyDescent="0.3">
      <c r="A18" s="2"/>
      <c r="B18" s="19"/>
      <c r="C18" s="2"/>
      <c r="D18" s="2"/>
      <c r="E18" s="2"/>
      <c r="F18" s="2"/>
      <c r="G18" s="76"/>
      <c r="H18" s="77"/>
      <c r="I18" s="2"/>
      <c r="J18" s="21" t="s">
        <v>100</v>
      </c>
      <c r="K18" s="2"/>
      <c r="L18" s="2"/>
      <c r="M18" s="20"/>
    </row>
    <row r="19" spans="1:35" x14ac:dyDescent="0.3">
      <c r="A19" s="2"/>
      <c r="B19" s="50"/>
      <c r="C19" s="51"/>
      <c r="D19" s="2"/>
      <c r="E19" s="2"/>
      <c r="F19" s="2"/>
      <c r="G19" s="78" t="s">
        <v>32</v>
      </c>
      <c r="H19" s="79"/>
      <c r="I19" s="2"/>
      <c r="J19" s="19"/>
      <c r="K19" s="60">
        <f>IF(L19="µm",'consts_hlp-params'!D27*1000000,IF(L19="mm",'consts_hlp-params'!D27*1000,IF(L19="cm",'consts_hlp-params'!D27*100,'consts_hlp-params'!D27)))</f>
        <v>3.5322880927678058</v>
      </c>
      <c r="L19" s="38" t="s">
        <v>35</v>
      </c>
      <c r="M19" s="20"/>
    </row>
    <row r="20" spans="1:35" x14ac:dyDescent="0.3">
      <c r="A20" s="2"/>
      <c r="B20" s="82" t="s">
        <v>34</v>
      </c>
      <c r="C20" s="83"/>
      <c r="D20" s="3">
        <v>5</v>
      </c>
      <c r="E20" s="1" t="s">
        <v>35</v>
      </c>
      <c r="F20" s="2"/>
      <c r="G20" s="80" t="str">
        <f>IF(G19="crystal-parameters","fill in crystal parameters (orange cells)","fill in chromophore concentration (orange cell)")</f>
        <v>fill in crystal parameters (orange cells)</v>
      </c>
      <c r="H20" s="81"/>
      <c r="I20" s="2"/>
      <c r="J20" s="19"/>
      <c r="K20" s="2"/>
      <c r="L20" s="2"/>
      <c r="M20" s="20"/>
    </row>
    <row r="21" spans="1:35" x14ac:dyDescent="0.3">
      <c r="A21" s="2"/>
      <c r="B21" s="19"/>
      <c r="C21" s="2"/>
      <c r="D21" s="41"/>
      <c r="E21" s="2"/>
      <c r="F21" s="2"/>
      <c r="G21" s="80"/>
      <c r="H21" s="81"/>
      <c r="I21" s="2"/>
      <c r="J21" s="21" t="s">
        <v>95</v>
      </c>
      <c r="K21" s="2"/>
      <c r="L21" s="2"/>
      <c r="M21" s="20"/>
    </row>
    <row r="22" spans="1:35" x14ac:dyDescent="0.3">
      <c r="A22" s="2"/>
      <c r="B22" s="19"/>
      <c r="C22" s="2"/>
      <c r="D22" s="2"/>
      <c r="E22" s="2"/>
      <c r="F22" s="2"/>
      <c r="G22" s="2"/>
      <c r="H22" s="20"/>
      <c r="I22" s="2"/>
      <c r="J22" s="19"/>
      <c r="K22" s="52">
        <f>'consts_hlp-params'!O21*100</f>
        <v>100</v>
      </c>
      <c r="L22" s="2" t="s">
        <v>49</v>
      </c>
      <c r="M22" s="20"/>
    </row>
    <row r="23" spans="1:35" x14ac:dyDescent="0.3">
      <c r="A23" s="2"/>
      <c r="B23" s="29" t="s">
        <v>0</v>
      </c>
      <c r="C23" s="5"/>
      <c r="D23" s="5"/>
      <c r="E23" s="5"/>
      <c r="F23" s="5"/>
      <c r="G23" s="5"/>
      <c r="H23" s="22"/>
      <c r="I23" s="2"/>
      <c r="J23" s="61">
        <f>IF(K23="µm",'consts_hlp-params'!N17*1000000,IF(K23="mm",'consts_hlp-params'!N17*1000,IF(K23="cm",'consts_hlp-params'!N17*100,'consts_hlp-params'!N17)))</f>
        <v>169.89999999999998</v>
      </c>
      <c r="K23" s="38" t="s">
        <v>35</v>
      </c>
      <c r="L23" s="12" t="s">
        <v>47</v>
      </c>
      <c r="M23" s="39" t="s">
        <v>48</v>
      </c>
    </row>
    <row r="24" spans="1:35" x14ac:dyDescent="0.3">
      <c r="A24" s="2"/>
      <c r="B24" s="29" t="s">
        <v>5</v>
      </c>
      <c r="C24" s="5"/>
      <c r="D24" s="5"/>
      <c r="E24" s="5"/>
      <c r="F24" s="6" t="s">
        <v>11</v>
      </c>
      <c r="G24" s="5"/>
      <c r="H24" s="22"/>
      <c r="I24" s="2"/>
      <c r="J24" s="19"/>
      <c r="K24" s="52"/>
      <c r="L24" s="2"/>
      <c r="M24" s="20"/>
    </row>
    <row r="25" spans="1:35" x14ac:dyDescent="0.3">
      <c r="A25" s="2"/>
      <c r="B25" s="30"/>
      <c r="C25" s="5" t="s">
        <v>77</v>
      </c>
      <c r="D25" s="11" t="s">
        <v>76</v>
      </c>
      <c r="E25" s="5"/>
      <c r="F25" s="5"/>
      <c r="G25" s="5"/>
      <c r="H25" s="22"/>
      <c r="I25" s="2"/>
      <c r="J25" s="86" t="s">
        <v>54</v>
      </c>
      <c r="K25" s="2" t="s">
        <v>56</v>
      </c>
      <c r="L25" s="49">
        <f>IF(M25="mJ/cm²",0.1*'consts_hlp-params'!O26, (IF(M25="mJ/mm²",0.001*'consts_hlp-params'!O26, (IF(M25="µJ/cm²",100*'consts_hlp-params'!O26,'consts_hlp-params'!O26)) )))</f>
        <v>2.2054304435132583</v>
      </c>
      <c r="M25" s="39" t="s">
        <v>51</v>
      </c>
    </row>
    <row r="26" spans="1:35" x14ac:dyDescent="0.3">
      <c r="A26" s="2"/>
      <c r="B26" s="30" t="s">
        <v>1</v>
      </c>
      <c r="C26" s="5">
        <v>62</v>
      </c>
      <c r="D26" s="5" t="str">
        <f>$D$25</f>
        <v>Å</v>
      </c>
      <c r="E26" s="5"/>
      <c r="F26" s="5" t="s">
        <v>6</v>
      </c>
      <c r="G26" s="5">
        <v>90</v>
      </c>
      <c r="H26" s="22" t="s">
        <v>9</v>
      </c>
      <c r="I26" s="2"/>
      <c r="J26" s="86"/>
      <c r="K26" s="2" t="s">
        <v>55</v>
      </c>
      <c r="L26" s="10">
        <f>IF(M26="mJ/cm²",0.1*'consts_hlp-params'!L26, (IF(M26="mJ/mm²",0.001*'consts_hlp-params'!L26, (IF(M26="uJ/cm²",100*'consts_hlp-params'!L26,'consts_hlp-params'!L26)) )))</f>
        <v>2.2054304435132583</v>
      </c>
      <c r="M26" s="39" t="s">
        <v>51</v>
      </c>
    </row>
    <row r="27" spans="1:35" x14ac:dyDescent="0.3">
      <c r="A27" s="2"/>
      <c r="B27" s="30" t="s">
        <v>2</v>
      </c>
      <c r="C27" s="5">
        <v>62</v>
      </c>
      <c r="D27" s="5" t="str">
        <f>$D$25</f>
        <v>Å</v>
      </c>
      <c r="E27" s="5"/>
      <c r="F27" s="5" t="s">
        <v>7</v>
      </c>
      <c r="G27" s="5">
        <v>90</v>
      </c>
      <c r="H27" s="22" t="s">
        <v>9</v>
      </c>
      <c r="I27" s="2"/>
      <c r="J27" s="19"/>
      <c r="K27" s="2"/>
      <c r="L27" s="2"/>
      <c r="M27" s="20"/>
    </row>
    <row r="28" spans="1:35" x14ac:dyDescent="0.3">
      <c r="A28" s="2"/>
      <c r="B28" s="30" t="s">
        <v>3</v>
      </c>
      <c r="C28" s="5">
        <v>111</v>
      </c>
      <c r="D28" s="5" t="str">
        <f>$D$25</f>
        <v>Å</v>
      </c>
      <c r="E28" s="5"/>
      <c r="F28" s="5" t="s">
        <v>8</v>
      </c>
      <c r="G28" s="5">
        <v>120</v>
      </c>
      <c r="H28" s="22" t="s">
        <v>9</v>
      </c>
      <c r="I28" s="2"/>
      <c r="J28" s="74" t="s">
        <v>57</v>
      </c>
      <c r="K28" s="2" t="s">
        <v>56</v>
      </c>
      <c r="L28" s="49">
        <f>IF($M$28="GW/cm²",0.0000000000001*'consts_hlp-params'!$O$28,IF($M$28="GW/mm²",0.000000000000001*'consts_hlp-params'!$O$28,IF($M$28="TW/cm²",0.0000000000000001*'consts_hlp-params'!$O$28,'consts_hlp-params'!$O$28)))</f>
        <v>15.209865127677642</v>
      </c>
      <c r="M28" s="39" t="s">
        <v>53</v>
      </c>
    </row>
    <row r="29" spans="1:35" x14ac:dyDescent="0.3">
      <c r="A29" s="2"/>
      <c r="B29" s="30"/>
      <c r="C29" s="5"/>
      <c r="D29" s="5"/>
      <c r="E29" s="5"/>
      <c r="F29" s="5"/>
      <c r="G29" s="5"/>
      <c r="H29" s="22"/>
      <c r="J29" s="74"/>
      <c r="K29" s="2" t="s">
        <v>55</v>
      </c>
      <c r="L29" s="10">
        <f>IF($M$29="GW/cm²",0.0000000000001*'consts_hlp-params'!$L$28,IF($M$29="GW/mm²",0.000000000000001*'consts_hlp-params'!$L$28,IF($M$29="TW/cm²",0.0000000000000001*'consts_hlp-params'!$L$28,'consts_hlp-params'!$L$28)))</f>
        <v>15.209865127677642</v>
      </c>
      <c r="M29" s="39" t="s">
        <v>53</v>
      </c>
    </row>
    <row r="30" spans="1:35" x14ac:dyDescent="0.3">
      <c r="A30" s="2"/>
      <c r="B30" s="29" t="s">
        <v>102</v>
      </c>
      <c r="C30" s="5"/>
      <c r="D30" s="5"/>
      <c r="E30" s="5"/>
      <c r="F30" s="5"/>
      <c r="G30" s="5"/>
      <c r="H30" s="22"/>
      <c r="J30" s="19"/>
      <c r="K30" s="2"/>
      <c r="L30" s="46"/>
      <c r="M30" s="20"/>
    </row>
    <row r="31" spans="1:35" ht="14.4" customHeight="1" x14ac:dyDescent="0.3">
      <c r="A31" s="5"/>
      <c r="B31" s="30"/>
      <c r="C31" s="5"/>
      <c r="D31" s="5">
        <v>6</v>
      </c>
      <c r="E31" s="5"/>
      <c r="F31" s="5"/>
      <c r="G31" s="5"/>
      <c r="H31" s="22"/>
      <c r="I31" s="2"/>
      <c r="J31" s="21" t="s">
        <v>103</v>
      </c>
      <c r="K31" s="12"/>
      <c r="L31" s="12"/>
      <c r="M31" s="45"/>
      <c r="S31" s="5"/>
      <c r="T31" s="5"/>
      <c r="U31" s="5"/>
      <c r="V31" s="5"/>
      <c r="W31" s="5"/>
      <c r="X31" s="5"/>
      <c r="Y31" s="5"/>
      <c r="Z31" s="5"/>
      <c r="AA31" s="5"/>
      <c r="AB31" s="5"/>
      <c r="AC31" s="5"/>
      <c r="AD31" s="5"/>
      <c r="AE31" s="5"/>
      <c r="AF31" s="5"/>
      <c r="AG31" s="5"/>
      <c r="AH31" s="5"/>
      <c r="AI31" s="5"/>
    </row>
    <row r="32" spans="1:35" x14ac:dyDescent="0.3">
      <c r="A32" s="5"/>
      <c r="B32" s="19"/>
      <c r="C32" s="2"/>
      <c r="D32" s="2"/>
      <c r="E32" s="2"/>
      <c r="F32" s="5"/>
      <c r="G32" s="5"/>
      <c r="H32" s="22"/>
      <c r="I32" s="2"/>
      <c r="J32" s="21"/>
      <c r="K32" s="64">
        <f>(1-10^(-1*'consts_hlp-params'!D11*'consts_hlp-params'!C25*'consts_hlp-params'!D13))*'consts_hlp-params'!L30/('consts_hlp-params'!D29*'consts_hlp-params'!D13)</f>
        <v>0.55087623355323312</v>
      </c>
      <c r="L32" s="66" t="s">
        <v>104</v>
      </c>
      <c r="M32" s="67"/>
      <c r="R32" s="5"/>
      <c r="S32" s="5"/>
      <c r="T32" s="5"/>
      <c r="U32" s="5"/>
      <c r="V32" s="5"/>
      <c r="W32" s="5"/>
      <c r="X32" s="5"/>
      <c r="Y32" s="5"/>
      <c r="Z32" s="5"/>
      <c r="AA32" s="5"/>
      <c r="AB32" s="5"/>
      <c r="AC32" s="5"/>
      <c r="AD32" s="5"/>
      <c r="AE32" s="5"/>
      <c r="AF32" s="5"/>
      <c r="AG32" s="5"/>
      <c r="AH32" s="5"/>
      <c r="AI32" s="5"/>
    </row>
    <row r="33" spans="1:36" ht="15" thickBot="1" x14ac:dyDescent="0.35">
      <c r="A33" s="5"/>
      <c r="B33" s="23" t="s">
        <v>33</v>
      </c>
      <c r="C33" s="24"/>
      <c r="D33" s="24"/>
      <c r="E33" s="24">
        <v>0.02</v>
      </c>
      <c r="F33" s="24" t="s">
        <v>25</v>
      </c>
      <c r="G33" s="25"/>
      <c r="H33" s="26"/>
      <c r="I33" s="5"/>
      <c r="J33" s="34"/>
      <c r="K33" s="65"/>
      <c r="L33" s="68"/>
      <c r="M33" s="69"/>
      <c r="S33" s="5"/>
      <c r="T33" s="5"/>
      <c r="U33" s="5"/>
      <c r="V33" s="5"/>
      <c r="W33" s="5"/>
      <c r="X33" s="6"/>
      <c r="Y33" s="6"/>
      <c r="Z33" s="5"/>
      <c r="AA33" s="5"/>
      <c r="AB33" s="5"/>
      <c r="AC33" s="5"/>
      <c r="AD33" s="5"/>
      <c r="AE33" s="5"/>
      <c r="AF33" s="5"/>
      <c r="AG33" s="5"/>
      <c r="AH33" s="5"/>
      <c r="AI33" s="5"/>
      <c r="AJ33" s="5"/>
    </row>
    <row r="34" spans="1:36" ht="15" thickBot="1" x14ac:dyDescent="0.35">
      <c r="A34" s="5"/>
      <c r="E34" s="2"/>
      <c r="F34" s="9"/>
      <c r="G34" s="5"/>
      <c r="H34" s="9"/>
      <c r="I34" s="5"/>
      <c r="S34" s="5"/>
      <c r="T34" s="5"/>
      <c r="U34" s="5"/>
      <c r="V34" s="5"/>
      <c r="W34" s="5"/>
      <c r="X34" s="5"/>
      <c r="Y34" s="5"/>
      <c r="Z34" s="5"/>
      <c r="AA34" s="5"/>
      <c r="AB34" s="5"/>
      <c r="AC34" s="5"/>
      <c r="AD34" s="5"/>
      <c r="AE34" s="5"/>
      <c r="AF34" s="5"/>
      <c r="AG34" s="5"/>
      <c r="AH34" s="5"/>
      <c r="AI34" s="5"/>
      <c r="AJ34" s="5"/>
    </row>
    <row r="35" spans="1:36" ht="18" x14ac:dyDescent="0.35">
      <c r="A35" s="5"/>
      <c r="B35" s="16" t="s">
        <v>39</v>
      </c>
      <c r="C35" s="17"/>
      <c r="D35" s="17"/>
      <c r="E35" s="17"/>
      <c r="F35" s="32"/>
      <c r="G35" s="32"/>
      <c r="H35" s="33"/>
      <c r="I35" s="5"/>
      <c r="S35" s="7"/>
      <c r="T35" s="62"/>
      <c r="U35" s="62"/>
      <c r="V35" s="8"/>
      <c r="W35" s="8"/>
      <c r="X35" s="8"/>
      <c r="Y35" s="8"/>
      <c r="Z35" s="5"/>
      <c r="AA35" s="5"/>
      <c r="AB35" s="5"/>
      <c r="AC35" s="5"/>
      <c r="AD35" s="5"/>
      <c r="AE35" s="5"/>
      <c r="AF35" s="5"/>
      <c r="AG35" s="5"/>
      <c r="AH35" s="5"/>
      <c r="AI35" s="5"/>
      <c r="AJ35" s="5"/>
    </row>
    <row r="36" spans="1:36" x14ac:dyDescent="0.3">
      <c r="A36" s="5"/>
      <c r="B36" s="19"/>
      <c r="C36" s="2"/>
      <c r="D36" s="2"/>
      <c r="E36" s="2"/>
      <c r="F36" s="2"/>
      <c r="G36" s="5"/>
      <c r="H36" s="22"/>
      <c r="I36" s="5"/>
      <c r="T36" s="5"/>
      <c r="U36" s="5"/>
      <c r="V36" s="5"/>
      <c r="W36" s="5"/>
      <c r="X36" s="5"/>
      <c r="Y36" s="5"/>
      <c r="Z36" s="5"/>
      <c r="AA36" s="5"/>
      <c r="AB36" s="5"/>
      <c r="AC36" s="5"/>
      <c r="AD36" s="5"/>
      <c r="AE36" s="5"/>
      <c r="AF36" s="5"/>
      <c r="AG36" s="5"/>
      <c r="AH36" s="5"/>
      <c r="AI36" s="5"/>
      <c r="AJ36" s="5"/>
    </row>
    <row r="37" spans="1:36" x14ac:dyDescent="0.3">
      <c r="A37" s="5"/>
      <c r="B37" s="19"/>
      <c r="C37" s="84" t="s">
        <v>40</v>
      </c>
      <c r="D37" s="84"/>
      <c r="E37" s="53">
        <v>0.25</v>
      </c>
      <c r="F37" s="38" t="s">
        <v>41</v>
      </c>
      <c r="G37" s="5"/>
      <c r="H37" s="22"/>
      <c r="I37" s="10"/>
      <c r="N37" s="27"/>
      <c r="O37" s="27"/>
      <c r="P37" s="27"/>
      <c r="Q37" s="27"/>
      <c r="R37" s="27"/>
      <c r="T37" s="5"/>
      <c r="U37" s="5"/>
      <c r="V37" s="5"/>
      <c r="W37" s="5"/>
      <c r="X37" s="5"/>
      <c r="Y37" s="5"/>
      <c r="Z37" s="5"/>
      <c r="AA37" s="5"/>
      <c r="AB37" s="5"/>
      <c r="AC37" s="5"/>
      <c r="AD37" s="5"/>
      <c r="AE37" s="5"/>
      <c r="AF37" s="5"/>
      <c r="AG37" s="5"/>
      <c r="AH37" s="5"/>
      <c r="AI37" s="5"/>
      <c r="AJ37" s="5"/>
    </row>
    <row r="38" spans="1:36" x14ac:dyDescent="0.3">
      <c r="A38" s="5"/>
      <c r="B38" s="19"/>
      <c r="C38" s="2"/>
      <c r="D38" s="2"/>
      <c r="E38" s="2"/>
      <c r="F38" s="2"/>
      <c r="G38" s="2"/>
      <c r="H38" s="20"/>
      <c r="I38" s="9"/>
      <c r="T38" s="5"/>
      <c r="U38" s="5"/>
      <c r="V38" s="5"/>
      <c r="W38" s="5"/>
      <c r="X38" s="5"/>
      <c r="Y38" s="5"/>
      <c r="Z38" s="5"/>
      <c r="AA38" s="5"/>
      <c r="AB38" s="5"/>
      <c r="AC38" s="5"/>
      <c r="AD38" s="5"/>
      <c r="AE38" s="5"/>
      <c r="AF38" s="5"/>
      <c r="AG38" s="5"/>
      <c r="AH38" s="5"/>
      <c r="AI38" s="5"/>
      <c r="AJ38" s="5"/>
    </row>
    <row r="39" spans="1:36" x14ac:dyDescent="0.3">
      <c r="A39" s="5"/>
      <c r="B39" s="19"/>
      <c r="C39" s="84" t="s">
        <v>47</v>
      </c>
      <c r="D39" s="84"/>
      <c r="E39" s="3">
        <v>100</v>
      </c>
      <c r="F39" s="38" t="s">
        <v>35</v>
      </c>
      <c r="G39" s="2"/>
      <c r="H39" s="20"/>
      <c r="I39" s="5"/>
      <c r="J39" s="5"/>
      <c r="K39" s="5"/>
      <c r="L39" s="5"/>
      <c r="N39" s="5"/>
      <c r="S39" s="5"/>
      <c r="T39" s="5"/>
      <c r="U39" s="5"/>
      <c r="V39" s="5"/>
      <c r="W39" s="5"/>
      <c r="X39" s="5"/>
      <c r="Y39" s="5"/>
      <c r="Z39" s="5"/>
      <c r="AA39" s="5"/>
      <c r="AB39" s="5"/>
      <c r="AC39" s="5"/>
      <c r="AD39" s="5"/>
      <c r="AE39" s="5"/>
      <c r="AF39" s="5"/>
      <c r="AG39" s="5"/>
      <c r="AH39" s="5"/>
      <c r="AI39" s="5"/>
      <c r="AJ39" s="5"/>
    </row>
    <row r="40" spans="1:36" x14ac:dyDescent="0.3">
      <c r="A40" s="5"/>
      <c r="B40" s="19"/>
      <c r="C40" s="2"/>
      <c r="D40" s="2"/>
      <c r="E40" s="2"/>
      <c r="F40" s="2"/>
      <c r="G40" s="2"/>
      <c r="H40" s="20"/>
      <c r="I40" s="5"/>
      <c r="K40" s="2"/>
      <c r="M40" s="5"/>
      <c r="N40" s="5"/>
      <c r="S40" s="5"/>
      <c r="T40" s="5"/>
      <c r="U40" s="5"/>
      <c r="V40" s="5"/>
      <c r="W40" s="5"/>
      <c r="X40" s="5"/>
      <c r="Y40" s="5"/>
      <c r="Z40" s="5"/>
      <c r="AA40" s="5"/>
      <c r="AB40" s="5"/>
      <c r="AC40" s="5"/>
      <c r="AD40" s="5"/>
      <c r="AE40" s="5"/>
      <c r="AF40" s="5"/>
      <c r="AG40" s="5"/>
      <c r="AH40" s="5"/>
      <c r="AI40" s="5"/>
      <c r="AJ40" s="5"/>
    </row>
    <row r="41" spans="1:36" x14ac:dyDescent="0.3">
      <c r="A41" s="5"/>
      <c r="B41" s="19"/>
      <c r="C41" s="76" t="s">
        <v>46</v>
      </c>
      <c r="D41" s="76"/>
      <c r="E41" s="76"/>
      <c r="F41" s="38" t="s">
        <v>86</v>
      </c>
      <c r="G41" s="2"/>
      <c r="H41" s="20"/>
      <c r="I41" s="5"/>
      <c r="M41" s="5"/>
      <c r="N41" s="5"/>
      <c r="S41" s="5"/>
      <c r="T41" s="5"/>
      <c r="U41" s="5"/>
      <c r="V41" s="5"/>
      <c r="W41" s="5"/>
      <c r="X41" s="5"/>
      <c r="Y41" s="5"/>
      <c r="Z41" s="5"/>
      <c r="AA41" s="5"/>
      <c r="AB41" s="5"/>
      <c r="AC41" s="5"/>
      <c r="AD41" s="5"/>
      <c r="AE41" s="5"/>
      <c r="AF41" s="5"/>
      <c r="AG41" s="5"/>
      <c r="AH41" s="5"/>
      <c r="AI41" s="5"/>
      <c r="AJ41" s="5"/>
    </row>
    <row r="42" spans="1:36" x14ac:dyDescent="0.3">
      <c r="A42" s="5"/>
      <c r="B42" s="19"/>
      <c r="C42" s="76"/>
      <c r="D42" s="76"/>
      <c r="E42" s="76"/>
      <c r="F42" s="2"/>
      <c r="G42" s="2"/>
      <c r="H42" s="20"/>
      <c r="I42" s="5"/>
      <c r="M42" s="5"/>
      <c r="N42" s="5"/>
      <c r="P42" s="5"/>
      <c r="Q42" s="5"/>
      <c r="R42" s="5"/>
      <c r="S42" s="5"/>
      <c r="T42" s="5"/>
      <c r="U42" s="5"/>
      <c r="V42" s="5"/>
      <c r="W42" s="5"/>
      <c r="X42" s="5"/>
      <c r="Y42" s="5"/>
      <c r="Z42" s="5"/>
      <c r="AA42" s="5"/>
      <c r="AB42" s="5"/>
      <c r="AC42" s="5"/>
      <c r="AD42" s="5"/>
      <c r="AE42" s="5"/>
      <c r="AF42" s="5"/>
      <c r="AG42" s="5"/>
      <c r="AH42" s="5"/>
      <c r="AI42" s="5"/>
      <c r="AJ42" s="5"/>
    </row>
    <row r="43" spans="1:36" ht="14.4" customHeight="1" x14ac:dyDescent="0.3">
      <c r="A43" s="5"/>
      <c r="B43" s="19"/>
      <c r="C43" s="2"/>
      <c r="D43" s="2"/>
      <c r="E43" s="2"/>
      <c r="F43" s="2"/>
      <c r="G43" s="2"/>
      <c r="H43" s="20"/>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x14ac:dyDescent="0.3">
      <c r="A44" s="5"/>
      <c r="B44" s="19"/>
      <c r="C44" s="84" t="s">
        <v>42</v>
      </c>
      <c r="D44" s="84"/>
      <c r="E44" s="54">
        <v>145</v>
      </c>
      <c r="F44" s="38" t="s">
        <v>43</v>
      </c>
      <c r="G44" s="2"/>
      <c r="H44" s="20"/>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x14ac:dyDescent="0.3">
      <c r="A45" s="5"/>
      <c r="B45" s="19"/>
      <c r="C45" s="2"/>
      <c r="D45" s="2"/>
      <c r="E45" s="2"/>
      <c r="F45" s="2"/>
      <c r="G45" s="2"/>
      <c r="H45" s="20"/>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x14ac:dyDescent="0.3">
      <c r="A46" s="5"/>
      <c r="B46" s="19"/>
      <c r="C46" s="84" t="s">
        <v>44</v>
      </c>
      <c r="D46" s="84"/>
      <c r="E46" s="3">
        <v>0</v>
      </c>
      <c r="F46" s="38" t="s">
        <v>35</v>
      </c>
      <c r="G46" s="2"/>
      <c r="H46" s="20"/>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x14ac:dyDescent="0.3">
      <c r="A47" s="5"/>
      <c r="B47" s="19"/>
      <c r="C47" s="2"/>
      <c r="D47" s="2"/>
      <c r="E47" s="2"/>
      <c r="F47" s="2"/>
      <c r="G47" s="2"/>
      <c r="H47" s="20"/>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5" thickBot="1" x14ac:dyDescent="0.35">
      <c r="A48" s="5"/>
      <c r="B48" s="34"/>
      <c r="C48" s="85" t="s">
        <v>45</v>
      </c>
      <c r="D48" s="85"/>
      <c r="E48" s="35">
        <v>532</v>
      </c>
      <c r="F48" s="42" t="s">
        <v>19</v>
      </c>
      <c r="G48" s="24"/>
      <c r="H48" s="36"/>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x14ac:dyDescent="0.3">
      <c r="A49" s="5"/>
      <c r="F49" s="5"/>
      <c r="G49" s="5"/>
      <c r="H49" s="5"/>
      <c r="I49" s="5"/>
      <c r="K49" s="5"/>
      <c r="L49" s="5"/>
      <c r="M49" s="5"/>
      <c r="N49" s="5"/>
      <c r="O49" s="5"/>
      <c r="P49" s="5"/>
      <c r="Q49" s="5"/>
      <c r="R49" s="5"/>
      <c r="S49" s="5"/>
      <c r="T49" s="5"/>
      <c r="U49" s="5"/>
      <c r="V49" s="5"/>
      <c r="W49" s="5"/>
      <c r="X49" s="5"/>
      <c r="Y49" s="5"/>
      <c r="Z49" s="5"/>
      <c r="AA49" s="5"/>
      <c r="AB49" s="5"/>
      <c r="AC49" s="5"/>
    </row>
    <row r="50" spans="1:36" x14ac:dyDescent="0.3">
      <c r="A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x14ac:dyDescent="0.3">
      <c r="M51" s="5"/>
    </row>
  </sheetData>
  <mergeCells count="19">
    <mergeCell ref="C44:D44"/>
    <mergeCell ref="C46:D46"/>
    <mergeCell ref="C48:D48"/>
    <mergeCell ref="J28:J29"/>
    <mergeCell ref="J25:J26"/>
    <mergeCell ref="C37:D37"/>
    <mergeCell ref="C39:D39"/>
    <mergeCell ref="C41:E42"/>
    <mergeCell ref="T35:U35"/>
    <mergeCell ref="N13:O13"/>
    <mergeCell ref="K32:K33"/>
    <mergeCell ref="L32:M33"/>
    <mergeCell ref="C11:G11"/>
    <mergeCell ref="C12:G12"/>
    <mergeCell ref="B16:C17"/>
    <mergeCell ref="G16:H18"/>
    <mergeCell ref="G19:H19"/>
    <mergeCell ref="G20:H21"/>
    <mergeCell ref="B20:C20"/>
  </mergeCells>
  <conditionalFormatting sqref="E33">
    <cfRule type="expression" dxfId="37" priority="43">
      <formula>G19="concentration"</formula>
    </cfRule>
  </conditionalFormatting>
  <conditionalFormatting sqref="G26:G28 D31 C26:C28">
    <cfRule type="expression" dxfId="36" priority="44">
      <formula>$G$19="crystal-parameters"</formula>
    </cfRule>
  </conditionalFormatting>
  <conditionalFormatting sqref="F33:H33 B33:D33">
    <cfRule type="expression" dxfId="35" priority="38">
      <formula>$G$19="concentration"</formula>
    </cfRule>
  </conditionalFormatting>
  <conditionalFormatting sqref="B23:H24 C29:H30 C31 E27:F28 F26 D26 B25:B31 E25:G25 E31:G31">
    <cfRule type="expression" dxfId="34" priority="37">
      <formula>$G$19="crystal-parameters"</formula>
    </cfRule>
  </conditionalFormatting>
  <conditionalFormatting sqref="D28">
    <cfRule type="expression" dxfId="33" priority="35">
      <formula>$G$19="crystal-parameters"</formula>
    </cfRule>
  </conditionalFormatting>
  <conditionalFormatting sqref="D27">
    <cfRule type="expression" dxfId="32" priority="36">
      <formula>$G$19="crystal-parameters"</formula>
    </cfRule>
  </conditionalFormatting>
  <conditionalFormatting sqref="E26">
    <cfRule type="expression" dxfId="31" priority="34">
      <formula>$G$19="crystal-parameters"</formula>
    </cfRule>
  </conditionalFormatting>
  <conditionalFormatting sqref="D25">
    <cfRule type="expression" dxfId="30" priority="31">
      <formula>$G$19="crystal-parameters"</formula>
    </cfRule>
  </conditionalFormatting>
  <conditionalFormatting sqref="C25">
    <cfRule type="expression" dxfId="29" priority="30">
      <formula>$G$19="crystal-parameters"</formula>
    </cfRule>
  </conditionalFormatting>
  <conditionalFormatting sqref="H25">
    <cfRule type="expression" dxfId="28" priority="26">
      <formula>$G$19="crystal-parameters"</formula>
    </cfRule>
  </conditionalFormatting>
  <conditionalFormatting sqref="H26">
    <cfRule type="expression" dxfId="27" priority="24">
      <formula>$G$19="crystal-parameters"</formula>
    </cfRule>
  </conditionalFormatting>
  <conditionalFormatting sqref="H27">
    <cfRule type="expression" dxfId="26" priority="25">
      <formula>$G$19="crystal-parameters"</formula>
    </cfRule>
  </conditionalFormatting>
  <conditionalFormatting sqref="H28">
    <cfRule type="expression" dxfId="25" priority="23">
      <formula>$G$19="crystal-parameters"</formula>
    </cfRule>
  </conditionalFormatting>
  <conditionalFormatting sqref="H31">
    <cfRule type="expression" dxfId="24" priority="22">
      <formula>$G$19="crystal-parameters"</formula>
    </cfRule>
  </conditionalFormatting>
  <conditionalFormatting sqref="L28">
    <cfRule type="expression" dxfId="23" priority="19">
      <formula>$L$28&lt;0.1</formula>
    </cfRule>
    <cfRule type="expression" dxfId="22" priority="20">
      <formula>$L$28&lt;9999</formula>
    </cfRule>
    <cfRule type="expression" dxfId="21" priority="21">
      <formula>"OR($L$25&gt;9999,$L$25&gt;0.1)"</formula>
    </cfRule>
  </conditionalFormatting>
  <conditionalFormatting sqref="L25">
    <cfRule type="expression" dxfId="20" priority="16">
      <formula>$L$25&lt;0.1</formula>
    </cfRule>
    <cfRule type="expression" dxfId="19" priority="17">
      <formula>$L$25&lt;9999</formula>
    </cfRule>
    <cfRule type="expression" dxfId="18" priority="18">
      <formula>"OR($L$22&gt;9999,$L$22&gt;0.1)"</formula>
    </cfRule>
  </conditionalFormatting>
  <conditionalFormatting sqref="L26">
    <cfRule type="expression" dxfId="17" priority="13">
      <formula>$L$26&lt;0.1</formula>
    </cfRule>
    <cfRule type="expression" dxfId="16" priority="14">
      <formula>$L$26&lt;9999</formula>
    </cfRule>
    <cfRule type="expression" dxfId="15" priority="15">
      <formula>"OR($L$23&gt;9999,$L$23&gt;0.1)"</formula>
    </cfRule>
  </conditionalFormatting>
  <conditionalFormatting sqref="L29">
    <cfRule type="expression" dxfId="14" priority="10">
      <formula>$L$29&lt;0.1</formula>
    </cfRule>
    <cfRule type="expression" dxfId="13" priority="11">
      <formula>$L$29&lt;9999</formula>
    </cfRule>
    <cfRule type="expression" dxfId="12" priority="12">
      <formula>"OR($L$26&gt;9999,$L$23&gt;0.1)"</formula>
    </cfRule>
  </conditionalFormatting>
  <conditionalFormatting sqref="K17">
    <cfRule type="expression" dxfId="11" priority="7">
      <formula>$K$17&gt;1000</formula>
    </cfRule>
    <cfRule type="expression" dxfId="10" priority="8">
      <formula>$K$17&lt;0.001</formula>
    </cfRule>
    <cfRule type="expression" dxfId="9" priority="9">
      <formula>AND($K$17&gt;0.001,$K$17&lt;1000)</formula>
    </cfRule>
  </conditionalFormatting>
  <conditionalFormatting sqref="K19">
    <cfRule type="expression" dxfId="8" priority="4">
      <formula>$K$19&gt;1000</formula>
    </cfRule>
    <cfRule type="expression" dxfId="7" priority="5">
      <formula>$K$19&lt;0.1</formula>
    </cfRule>
    <cfRule type="expression" dxfId="6" priority="6">
      <formula>AND($K$19&gt;0.1,$K$19&lt;1000)</formula>
    </cfRule>
  </conditionalFormatting>
  <conditionalFormatting sqref="J23">
    <cfRule type="expression" dxfId="5" priority="1">
      <formula>$J$23&gt;1000</formula>
    </cfRule>
    <cfRule type="expression" dxfId="4" priority="2">
      <formula>$J$23&lt;0.1</formula>
    </cfRule>
    <cfRule type="expression" dxfId="3" priority="3">
      <formula>AND($J$23&gt;0.1,$J$23&lt;1000)</formula>
    </cfRule>
  </conditionalFormatting>
  <dataValidations count="10">
    <dataValidation type="list" allowBlank="1" showInputMessage="1" showErrorMessage="1" sqref="G19">
      <formula1>"crystal-parameters, concentration"</formula1>
    </dataValidation>
    <dataValidation type="list" allowBlank="1" showInputMessage="1" showErrorMessage="1" sqref="F41">
      <formula1>"1/e², FWHM"</formula1>
    </dataValidation>
    <dataValidation type="list" allowBlank="1" showInputMessage="1" showErrorMessage="1" sqref="E20 F39 F46 L19 K23">
      <formula1>"µm, mm, cm, m"</formula1>
    </dataValidation>
    <dataValidation type="list" allowBlank="1" showInputMessage="1" showErrorMessage="1" sqref="D25">
      <formula1>"Å, nm, m"</formula1>
    </dataValidation>
    <dataValidation type="list" allowBlank="1" showInputMessage="1" showErrorMessage="1" sqref="F37">
      <formula1>"nJ, µJ, mJ, J"</formula1>
    </dataValidation>
    <dataValidation type="list" allowBlank="1" showInputMessage="1" showErrorMessage="1" sqref="F44">
      <formula1>"fs,ps,ns,µs,ms,s"</formula1>
    </dataValidation>
    <dataValidation type="list" allowBlank="1" showInputMessage="1" showErrorMessage="1" sqref="F48">
      <formula1>"nm, m"</formula1>
    </dataValidation>
    <dataValidation type="list" allowBlank="1" showInputMessage="1" showErrorMessage="1" sqref="M25:M26">
      <formula1>"mJ/cm², mJ/mm², µJ/cm²,µJ/mm², J/m²"</formula1>
    </dataValidation>
    <dataValidation type="list" allowBlank="1" showInputMessage="1" showErrorMessage="1" sqref="M28:M29">
      <formula1>"GW/cm², GW/mm², TW/cm², W/m²"</formula1>
    </dataValidation>
    <dataValidation type="list" allowBlank="1" showInputMessage="1" showErrorMessage="1" sqref="M23">
      <formula1>"FWHM, 1/e²"</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A7" workbookViewId="0">
      <selection activeCell="N17" sqref="N17"/>
    </sheetView>
  </sheetViews>
  <sheetFormatPr defaultRowHeight="14.4" x14ac:dyDescent="0.3"/>
  <cols>
    <col min="3" max="3" width="12" bestFit="1" customWidth="1"/>
    <col min="4" max="4" width="12.109375" bestFit="1" customWidth="1"/>
    <col min="5" max="5" width="12" bestFit="1" customWidth="1"/>
    <col min="6" max="6" width="12.5546875" customWidth="1"/>
    <col min="12" max="12" width="11.109375" customWidth="1"/>
    <col min="14" max="14" width="15.77734375" customWidth="1"/>
  </cols>
  <sheetData>
    <row r="1" spans="1:16" s="13" customFormat="1" ht="15" thickBot="1" x14ac:dyDescent="0.35"/>
    <row r="2" spans="1:16" ht="18" x14ac:dyDescent="0.35">
      <c r="A2" s="47"/>
      <c r="B2" s="16" t="s">
        <v>15</v>
      </c>
      <c r="C2" s="17"/>
      <c r="D2" s="17"/>
      <c r="E2" s="17"/>
      <c r="F2" s="18"/>
    </row>
    <row r="3" spans="1:16" x14ac:dyDescent="0.3">
      <c r="A3" s="2"/>
      <c r="B3" s="19"/>
      <c r="C3" s="2"/>
      <c r="D3" s="2"/>
      <c r="E3" s="2"/>
      <c r="F3" s="20"/>
    </row>
    <row r="4" spans="1:16" x14ac:dyDescent="0.3">
      <c r="A4" s="2"/>
      <c r="B4" s="19" t="s">
        <v>16</v>
      </c>
      <c r="C4" s="2">
        <f>6.62607004*1E-34</f>
        <v>6.6260700399999999E-34</v>
      </c>
      <c r="D4" s="2" t="s">
        <v>17</v>
      </c>
      <c r="E4" s="2" t="s">
        <v>22</v>
      </c>
      <c r="F4" s="20"/>
    </row>
    <row r="5" spans="1:16" x14ac:dyDescent="0.3">
      <c r="A5" s="2"/>
      <c r="B5" s="19" t="s">
        <v>3</v>
      </c>
      <c r="C5" s="2">
        <v>299792458</v>
      </c>
      <c r="D5" s="2" t="s">
        <v>18</v>
      </c>
      <c r="E5" s="2" t="s">
        <v>23</v>
      </c>
      <c r="F5" s="20"/>
    </row>
    <row r="6" spans="1:16" ht="15" thickBot="1" x14ac:dyDescent="0.35">
      <c r="A6" s="2"/>
      <c r="B6" s="34" t="s">
        <v>20</v>
      </c>
      <c r="C6" s="24">
        <f>6.02214086*1E+23</f>
        <v>6.0221408599999999E+23</v>
      </c>
      <c r="D6" s="24" t="s">
        <v>21</v>
      </c>
      <c r="E6" s="24" t="s">
        <v>24</v>
      </c>
      <c r="F6" s="36"/>
    </row>
    <row r="7" spans="1:16" ht="15" thickBot="1" x14ac:dyDescent="0.35"/>
    <row r="8" spans="1:16" ht="18" x14ac:dyDescent="0.35">
      <c r="B8" s="16" t="s">
        <v>30</v>
      </c>
      <c r="C8" s="17"/>
      <c r="D8" s="17"/>
      <c r="E8" s="17"/>
      <c r="F8" s="17"/>
      <c r="G8" s="17"/>
      <c r="H8" s="18"/>
      <c r="J8" s="16" t="s">
        <v>39</v>
      </c>
      <c r="K8" s="17"/>
      <c r="L8" s="17"/>
      <c r="M8" s="17"/>
      <c r="N8" s="32"/>
      <c r="O8" s="32"/>
      <c r="P8" s="33"/>
    </row>
    <row r="9" spans="1:16" x14ac:dyDescent="0.3">
      <c r="B9" s="19"/>
      <c r="C9" s="2"/>
      <c r="D9" s="2"/>
      <c r="E9" s="2"/>
      <c r="F9" s="2"/>
      <c r="G9" s="2"/>
      <c r="H9" s="20"/>
      <c r="J9" s="19"/>
      <c r="K9" s="2"/>
      <c r="L9" s="2"/>
      <c r="M9" s="2"/>
      <c r="N9" s="2"/>
      <c r="O9" s="5"/>
      <c r="P9" s="22"/>
    </row>
    <row r="10" spans="1:16" x14ac:dyDescent="0.3">
      <c r="B10" s="74" t="s">
        <v>31</v>
      </c>
      <c r="C10" s="75"/>
      <c r="D10" s="2"/>
      <c r="E10" s="2"/>
      <c r="F10" s="2"/>
      <c r="G10" s="43"/>
      <c r="H10" s="44"/>
      <c r="J10" s="21" t="s">
        <v>40</v>
      </c>
      <c r="K10" s="2"/>
      <c r="L10" s="41">
        <f>IF(overview!$F$37="nJ",0.000000001*overview!$E$37,IF(overview!$F$37="µJ",0.000001*overview!$E$37,IF(overview!$F$37="mJ",0.001*overview!$E$37,overview!$E$37)))</f>
        <v>2.4999999999999999E-7</v>
      </c>
      <c r="M10" s="2" t="s">
        <v>12</v>
      </c>
      <c r="N10" s="2"/>
      <c r="O10" s="5"/>
      <c r="P10" s="22"/>
    </row>
    <row r="11" spans="1:16" x14ac:dyDescent="0.3">
      <c r="B11" s="74"/>
      <c r="C11" s="75"/>
      <c r="D11" s="2">
        <f>overview!D17*100</f>
        <v>4560000</v>
      </c>
      <c r="E11" s="2" t="s">
        <v>29</v>
      </c>
      <c r="F11" s="2"/>
      <c r="G11" s="43"/>
      <c r="H11" s="44"/>
      <c r="J11" s="19"/>
      <c r="K11" s="2"/>
      <c r="L11" s="2"/>
      <c r="M11" s="2"/>
      <c r="N11" s="2"/>
      <c r="O11" s="2"/>
      <c r="P11" s="20"/>
    </row>
    <row r="12" spans="1:16" x14ac:dyDescent="0.3">
      <c r="B12" s="19"/>
      <c r="C12" s="2"/>
      <c r="D12" s="2"/>
      <c r="E12" s="2"/>
      <c r="F12" s="2"/>
      <c r="G12" s="43"/>
      <c r="H12" s="44"/>
      <c r="J12" s="21" t="s">
        <v>80</v>
      </c>
      <c r="K12" s="2"/>
      <c r="L12" s="2">
        <f>IF(overview!$F$39="µm",0.000001*overview!$E$39,IF(overview!$F$39="mm",0.001*overview!$E$39,IF(overview!$F$39="cm",0.01*overview!$E$39,overview!$E$39)))</f>
        <v>9.9999999999999991E-5</v>
      </c>
      <c r="M12" s="2" t="s">
        <v>4</v>
      </c>
      <c r="N12" s="12" t="s">
        <v>88</v>
      </c>
      <c r="O12" s="41">
        <f>IF(overview!F41="1/e²",'consts_hlp-params'!L12,'consts_hlp-params'!L12*1.699)</f>
        <v>1.6989999999999998E-4</v>
      </c>
      <c r="P12" s="20" t="s">
        <v>4</v>
      </c>
    </row>
    <row r="13" spans="1:16" x14ac:dyDescent="0.3">
      <c r="B13" s="82" t="s">
        <v>34</v>
      </c>
      <c r="C13" s="83"/>
      <c r="D13" s="2">
        <f>IF(overview!$E$20="µm",0.000001*overview!$D$20, IF(overview!$E$20="mm",0.001*overview!$D$20, IF(overview!$E$20="cm",0.01*overview!$D$20,overview!$D$20)))</f>
        <v>4.9999999999999996E-6</v>
      </c>
      <c r="E13" s="2" t="s">
        <v>4</v>
      </c>
      <c r="F13" s="2"/>
      <c r="G13" s="43"/>
      <c r="H13" s="44"/>
      <c r="J13" s="19" t="s">
        <v>79</v>
      </c>
      <c r="K13" s="2" t="str">
        <f>overview!F41</f>
        <v>FWHM</v>
      </c>
      <c r="L13" s="2">
        <f>L12*1000000</f>
        <v>99.999999999999986</v>
      </c>
      <c r="M13" s="2" t="s">
        <v>13</v>
      </c>
      <c r="N13" s="12" t="s">
        <v>48</v>
      </c>
      <c r="O13" s="46">
        <f>O12*1000000</f>
        <v>169.89999999999998</v>
      </c>
      <c r="P13" s="20" t="s">
        <v>13</v>
      </c>
    </row>
    <row r="14" spans="1:16" x14ac:dyDescent="0.3">
      <c r="B14" s="19"/>
      <c r="C14" s="2"/>
      <c r="D14" s="2"/>
      <c r="E14" s="2"/>
      <c r="F14" s="2"/>
      <c r="G14" s="2"/>
      <c r="H14" s="20"/>
      <c r="J14" s="19"/>
      <c r="K14" s="2"/>
      <c r="L14" s="2"/>
      <c r="M14" s="2"/>
      <c r="N14" s="12"/>
      <c r="O14" s="46"/>
      <c r="P14" s="20"/>
    </row>
    <row r="15" spans="1:16" x14ac:dyDescent="0.3">
      <c r="B15" s="29" t="s">
        <v>0</v>
      </c>
      <c r="C15" s="5"/>
      <c r="D15" s="5"/>
      <c r="E15" s="5"/>
      <c r="F15" s="5"/>
      <c r="G15" s="2"/>
      <c r="H15" s="20"/>
      <c r="J15" s="21" t="s">
        <v>87</v>
      </c>
      <c r="K15" s="2"/>
      <c r="L15" s="41">
        <f>O12/2</f>
        <v>8.4949999999999991E-5</v>
      </c>
      <c r="M15" s="5" t="s">
        <v>4</v>
      </c>
      <c r="N15" s="46">
        <f>L15*1000000</f>
        <v>84.949999999999989</v>
      </c>
      <c r="O15" s="46" t="s">
        <v>13</v>
      </c>
      <c r="P15" s="20"/>
    </row>
    <row r="16" spans="1:16" x14ac:dyDescent="0.3">
      <c r="B16" s="29" t="s">
        <v>5</v>
      </c>
      <c r="C16" s="5"/>
      <c r="D16" s="5"/>
      <c r="E16" s="5"/>
      <c r="F16" s="6" t="s">
        <v>11</v>
      </c>
      <c r="G16" s="5"/>
      <c r="H16" s="22"/>
      <c r="J16" s="21"/>
      <c r="K16" s="2"/>
      <c r="L16" s="41"/>
      <c r="M16" s="5"/>
      <c r="N16" s="46"/>
      <c r="O16" s="46"/>
      <c r="P16" s="20"/>
    </row>
    <row r="17" spans="2:16" ht="14.4" customHeight="1" x14ac:dyDescent="0.3">
      <c r="B17" s="30" t="s">
        <v>1</v>
      </c>
      <c r="C17" s="5">
        <f>IF(overview!$D$25="Å",0.0000000001*overview!$C26,IF(overview!$D$25="nm",0.000000001*overview!$C26,overview!$C26))</f>
        <v>6.2000000000000001E-9</v>
      </c>
      <c r="D17" s="2" t="s">
        <v>4</v>
      </c>
      <c r="E17" s="5"/>
      <c r="F17" s="5" t="s">
        <v>6</v>
      </c>
      <c r="G17" s="5">
        <f>RADIANS(overview!G26)</f>
        <v>1.5707963267948966</v>
      </c>
      <c r="H17" s="20" t="s">
        <v>10</v>
      </c>
      <c r="J17" s="21" t="s">
        <v>99</v>
      </c>
      <c r="K17" s="2"/>
      <c r="L17" s="41"/>
      <c r="M17" s="5" t="str">
        <f>overview!M23</f>
        <v>1/e²</v>
      </c>
      <c r="N17" s="41">
        <f>IF('consts_hlp-params'!M17="FWHM",'consts_hlp-params'!O12/1.699,'consts_hlp-params'!O12)</f>
        <v>1.6989999999999998E-4</v>
      </c>
      <c r="O17" s="46" t="s">
        <v>4</v>
      </c>
      <c r="P17" s="20"/>
    </row>
    <row r="18" spans="2:16" x14ac:dyDescent="0.3">
      <c r="B18" s="30" t="s">
        <v>2</v>
      </c>
      <c r="C18" s="5">
        <f>IF(overview!$D$25="Å",0.0000000001*overview!$C27,IF(overview!$D$25="nm",0.000000001*overview!$C27,overview!$C27))</f>
        <v>6.2000000000000001E-9</v>
      </c>
      <c r="D18" s="2" t="s">
        <v>4</v>
      </c>
      <c r="E18" s="5"/>
      <c r="F18" s="5" t="s">
        <v>7</v>
      </c>
      <c r="G18" s="5">
        <f>RADIANS(overview!G27)</f>
        <v>1.5707963267948966</v>
      </c>
      <c r="H18" s="20" t="s">
        <v>10</v>
      </c>
      <c r="J18" s="19"/>
      <c r="K18" s="2"/>
      <c r="L18" s="2"/>
      <c r="M18" s="2"/>
      <c r="N18" s="2"/>
      <c r="O18" s="2"/>
      <c r="P18" s="20"/>
    </row>
    <row r="19" spans="2:16" x14ac:dyDescent="0.3">
      <c r="B19" s="30" t="s">
        <v>3</v>
      </c>
      <c r="C19" s="5">
        <f>IF(overview!$D$25="Å",0.0000000001*overview!$C28,IF(overview!$D$25="nm",0.000000001*overview!$C28,overview!$C28))</f>
        <v>1.11E-8</v>
      </c>
      <c r="D19" s="5" t="s">
        <v>4</v>
      </c>
      <c r="E19" s="5"/>
      <c r="F19" s="5" t="s">
        <v>8</v>
      </c>
      <c r="G19" s="5">
        <f>RADIANS(overview!G28)</f>
        <v>2.0943951023931953</v>
      </c>
      <c r="H19" s="20" t="s">
        <v>10</v>
      </c>
      <c r="J19" s="21" t="s">
        <v>42</v>
      </c>
      <c r="K19" s="2"/>
      <c r="L19" s="41">
        <f>IF(overview!$F$44="fs",0.000000000000001*overview!$E$44,IF(overview!$F$44="ps",0.000000000001*overview!$E$44,IF(overview!$F$44="ns",0.000000001*overview!$E$44,IF(overview!$F$44="µs",0.000001*overview!$E$44,IF(overview!$F$44="ms",0.001*overview!$E$44,overview!$E$44)))))</f>
        <v>1.4500000000000001E-13</v>
      </c>
      <c r="M19" s="2" t="s">
        <v>14</v>
      </c>
      <c r="N19" s="55"/>
      <c r="P19" s="44"/>
    </row>
    <row r="20" spans="2:16" x14ac:dyDescent="0.3">
      <c r="B20" s="30"/>
      <c r="C20" s="5"/>
      <c r="D20" s="5"/>
      <c r="E20" s="5"/>
      <c r="F20" s="5"/>
      <c r="G20" s="5"/>
      <c r="H20" s="22"/>
      <c r="J20" s="19"/>
      <c r="K20" s="2"/>
      <c r="L20" s="2"/>
      <c r="M20" s="2"/>
      <c r="N20" s="55"/>
      <c r="O20" s="2"/>
      <c r="P20" s="44"/>
    </row>
    <row r="21" spans="2:16" x14ac:dyDescent="0.3">
      <c r="B21" s="74" t="s">
        <v>38</v>
      </c>
      <c r="C21" s="2">
        <f>'consts_hlp-params'!C17*'consts_hlp-params'!C18*'consts_hlp-params'!C19*SQRT(1+2*COS('consts_hlp-params'!G17)*COS('consts_hlp-params'!G18)*COS('consts_hlp-params'!G19)-COS('consts_hlp-params'!G17)^2-COS('consts_hlp-params'!G18)^2-COS('consts_hlp-params'!G19)^2)</f>
        <v>3.695191833883595E-25</v>
      </c>
      <c r="D21" s="2" t="s">
        <v>36</v>
      </c>
      <c r="E21" s="76" t="s">
        <v>96</v>
      </c>
      <c r="F21" s="76"/>
      <c r="G21" s="2">
        <f>(overview!D31/'consts_hlp-params'!C6)/C22</f>
        <v>2.6962698245434426E-2</v>
      </c>
      <c r="H21" s="20" t="s">
        <v>25</v>
      </c>
      <c r="J21" s="21" t="s">
        <v>44</v>
      </c>
      <c r="K21" s="2"/>
      <c r="L21" s="41">
        <f>IF(overview!$F$46="µm",0.000001*overview!$E$46,IF(overview!$F$46="mm",0.001*overview!$E$46, IF(overview!$F$46="cm",0.01*overview!$E$46,overview!$E$46)))</f>
        <v>0</v>
      </c>
      <c r="M21" s="2" t="s">
        <v>4</v>
      </c>
      <c r="N21" s="75" t="s">
        <v>69</v>
      </c>
      <c r="O21" s="2">
        <f>EXP(-2*L22^2/'consts_hlp-params'!N15^2)</f>
        <v>1</v>
      </c>
      <c r="P21" s="81" t="s">
        <v>83</v>
      </c>
    </row>
    <row r="22" spans="2:16" x14ac:dyDescent="0.3">
      <c r="B22" s="74"/>
      <c r="C22" s="2">
        <f>C21*1000</f>
        <v>3.695191833883595E-22</v>
      </c>
      <c r="D22" s="2" t="s">
        <v>26</v>
      </c>
      <c r="E22" s="76"/>
      <c r="F22" s="76"/>
      <c r="G22" s="2"/>
      <c r="H22" s="22"/>
      <c r="J22" s="19"/>
      <c r="K22" s="2"/>
      <c r="L22" s="41">
        <f>L21*1000000</f>
        <v>0</v>
      </c>
      <c r="M22" s="2" t="s">
        <v>13</v>
      </c>
      <c r="N22" s="75"/>
      <c r="O22" s="2"/>
      <c r="P22" s="81"/>
    </row>
    <row r="23" spans="2:16" x14ac:dyDescent="0.3">
      <c r="B23" s="58"/>
      <c r="C23" s="2"/>
      <c r="D23" s="2"/>
      <c r="E23" s="2"/>
      <c r="F23" s="2"/>
      <c r="G23" s="2"/>
      <c r="H23" s="22"/>
      <c r="J23" s="19"/>
      <c r="K23" s="2"/>
      <c r="L23" s="2"/>
      <c r="M23" s="2"/>
      <c r="N23" s="2"/>
      <c r="O23" s="2"/>
      <c r="P23" s="20"/>
    </row>
    <row r="24" spans="2:16" x14ac:dyDescent="0.3">
      <c r="B24" s="59" t="s">
        <v>97</v>
      </c>
      <c r="C24" s="2"/>
      <c r="D24" s="2"/>
      <c r="E24" s="2"/>
      <c r="F24" s="2"/>
      <c r="G24" s="2"/>
      <c r="H24" s="22"/>
      <c r="J24" s="21" t="s">
        <v>45</v>
      </c>
      <c r="K24" s="2"/>
      <c r="L24" s="2">
        <f>IF(overview!$F$48="nm",0.000000001*overview!$E$48,overview!$E48)</f>
        <v>5.3200000000000005E-7</v>
      </c>
      <c r="M24" s="2" t="s">
        <v>4</v>
      </c>
      <c r="N24" s="12" t="s">
        <v>58</v>
      </c>
      <c r="O24" s="2">
        <f>'consts_hlp-params'!C4*'consts_hlp-params'!C5/'consts_hlp-params'!L24</f>
        <v>3.7339207221273646E-19</v>
      </c>
      <c r="P24" s="20" t="s">
        <v>12</v>
      </c>
    </row>
    <row r="25" spans="2:16" x14ac:dyDescent="0.3">
      <c r="B25" s="58"/>
      <c r="C25" s="57">
        <f>IF(overview!G19="crystal-parameters",'consts_hlp-params'!G21,overview!E33)</f>
        <v>2.6962698245434426E-2</v>
      </c>
      <c r="D25" s="57" t="s">
        <v>25</v>
      </c>
      <c r="E25" s="2"/>
      <c r="F25" s="2"/>
      <c r="G25" s="2"/>
      <c r="H25" s="22"/>
      <c r="J25" s="19"/>
      <c r="K25" s="2"/>
      <c r="L25" s="2"/>
      <c r="M25" s="2"/>
      <c r="N25" s="2"/>
      <c r="O25" s="2"/>
      <c r="P25" s="20"/>
    </row>
    <row r="26" spans="2:16" x14ac:dyDescent="0.3">
      <c r="B26" s="58"/>
      <c r="C26" s="57"/>
      <c r="D26" s="57"/>
      <c r="E26" s="2"/>
      <c r="F26" s="2"/>
      <c r="G26" s="2"/>
      <c r="H26" s="22"/>
      <c r="J26" s="21" t="s">
        <v>78</v>
      </c>
      <c r="K26" s="2" t="s">
        <v>55</v>
      </c>
      <c r="L26" s="37">
        <f>'consts_hlp-params'!L10/(0.5*PI()*(0.5*'consts_hlp-params'!O12)^2)</f>
        <v>22.054304435132583</v>
      </c>
      <c r="M26" s="2" t="s">
        <v>50</v>
      </c>
      <c r="N26" s="2" t="s">
        <v>56</v>
      </c>
      <c r="O26" s="37">
        <f>'consts_hlp-params'!L26*'consts_hlp-params'!$O$21</f>
        <v>22.054304435132583</v>
      </c>
      <c r="P26" s="20" t="s">
        <v>50</v>
      </c>
    </row>
    <row r="27" spans="2:16" x14ac:dyDescent="0.3">
      <c r="B27" s="59" t="s">
        <v>98</v>
      </c>
      <c r="C27" s="57"/>
      <c r="D27" s="57">
        <f>-LOG10(1/EXP(1))/('consts_hlp-params'!C25*'consts_hlp-params'!D11)</f>
        <v>3.5322880927678058E-6</v>
      </c>
      <c r="E27" s="2" t="s">
        <v>4</v>
      </c>
      <c r="F27" s="2"/>
      <c r="G27" s="2"/>
      <c r="H27" s="22"/>
      <c r="J27" s="19"/>
      <c r="K27" s="2"/>
      <c r="L27" s="2"/>
      <c r="M27" s="2"/>
      <c r="N27" s="2"/>
      <c r="O27" s="2"/>
      <c r="P27" s="20"/>
    </row>
    <row r="28" spans="2:16" x14ac:dyDescent="0.3">
      <c r="B28" s="19"/>
      <c r="C28" s="2"/>
      <c r="D28" s="2"/>
      <c r="E28" s="2"/>
      <c r="F28" s="2"/>
      <c r="G28" s="2"/>
      <c r="H28" s="22"/>
      <c r="J28" s="21" t="s">
        <v>57</v>
      </c>
      <c r="K28" s="2" t="s">
        <v>55</v>
      </c>
      <c r="L28" s="40">
        <f>'consts_hlp-params'!L26/'consts_hlp-params'!L19</f>
        <v>152098651276776.41</v>
      </c>
      <c r="M28" s="2" t="s">
        <v>52</v>
      </c>
      <c r="N28" s="2" t="s">
        <v>56</v>
      </c>
      <c r="O28" s="2">
        <f>'consts_hlp-params'!L28*'consts_hlp-params'!$O$21</f>
        <v>152098651276776.41</v>
      </c>
      <c r="P28" s="20" t="s">
        <v>52</v>
      </c>
    </row>
    <row r="29" spans="2:16" ht="15" customHeight="1" x14ac:dyDescent="0.3">
      <c r="B29" s="86" t="s">
        <v>82</v>
      </c>
      <c r="C29" s="76"/>
      <c r="D29" s="2">
        <f>D30*1000</f>
        <v>1.6237316679968097E+25</v>
      </c>
      <c r="E29" s="2" t="s">
        <v>37</v>
      </c>
      <c r="F29" s="5"/>
      <c r="G29" s="5"/>
      <c r="H29" s="22"/>
      <c r="J29" s="19"/>
      <c r="K29" s="2"/>
      <c r="L29" s="2"/>
      <c r="M29" s="2"/>
      <c r="N29" s="2"/>
      <c r="O29" s="2"/>
      <c r="P29" s="20"/>
    </row>
    <row r="30" spans="2:16" x14ac:dyDescent="0.3">
      <c r="B30" s="86"/>
      <c r="C30" s="76"/>
      <c r="D30" s="2">
        <f>'consts_hlp-params'!C25*'consts_hlp-params'!C6</f>
        <v>1.6237316679968097E+22</v>
      </c>
      <c r="E30" s="2" t="s">
        <v>27</v>
      </c>
      <c r="F30" s="2"/>
      <c r="G30" s="5"/>
      <c r="H30" s="48"/>
      <c r="J30" s="21" t="s">
        <v>59</v>
      </c>
      <c r="K30" s="2"/>
      <c r="L30" s="2">
        <f>'consts_hlp-params'!O26/'consts_hlp-params'!O24</f>
        <v>5.9064736710765945E+19</v>
      </c>
      <c r="M30" s="2" t="s">
        <v>60</v>
      </c>
      <c r="N30" s="2"/>
      <c r="O30" s="2"/>
      <c r="P30" s="20"/>
    </row>
    <row r="31" spans="2:16" ht="15" thickBot="1" x14ac:dyDescent="0.35">
      <c r="B31" s="19"/>
      <c r="C31" s="2"/>
      <c r="D31" s="2"/>
      <c r="E31" s="2"/>
      <c r="F31" s="2"/>
      <c r="G31" s="2"/>
      <c r="H31" s="20"/>
      <c r="J31" s="34"/>
      <c r="K31" s="24"/>
      <c r="L31" s="24">
        <f>'consts_hlp-params'!L30*0.000000000001</f>
        <v>59064736.710765943</v>
      </c>
      <c r="M31" s="24" t="s">
        <v>68</v>
      </c>
      <c r="N31" s="24"/>
      <c r="O31" s="24"/>
      <c r="P31" s="36"/>
    </row>
    <row r="32" spans="2:16" ht="14.4" customHeight="1" x14ac:dyDescent="0.3">
      <c r="B32" s="21" t="s">
        <v>81</v>
      </c>
      <c r="C32" s="2"/>
      <c r="D32" s="2"/>
      <c r="E32" s="2">
        <f>D29^(-1/3)</f>
        <v>3.9490737680786294E-9</v>
      </c>
      <c r="F32" s="2" t="s">
        <v>4</v>
      </c>
      <c r="G32" s="2"/>
      <c r="H32" s="20"/>
    </row>
    <row r="33" spans="2:8" x14ac:dyDescent="0.3">
      <c r="B33" s="19"/>
      <c r="C33" s="2"/>
      <c r="D33" s="2"/>
      <c r="E33" s="2"/>
      <c r="F33" s="2"/>
      <c r="G33" s="2"/>
      <c r="H33" s="20"/>
    </row>
    <row r="34" spans="2:8" x14ac:dyDescent="0.3">
      <c r="B34" s="86" t="s">
        <v>71</v>
      </c>
      <c r="C34" s="76"/>
      <c r="D34" s="76"/>
      <c r="E34" s="2">
        <f>'consts_hlp-params'!D29*'consts_hlp-params'!E32</f>
        <v>6.4122361364847592E+16</v>
      </c>
      <c r="F34" s="2" t="s">
        <v>64</v>
      </c>
      <c r="G34" s="2"/>
      <c r="H34" s="20"/>
    </row>
    <row r="35" spans="2:8" x14ac:dyDescent="0.3">
      <c r="B35" s="86"/>
      <c r="C35" s="76"/>
      <c r="D35" s="76"/>
      <c r="E35" s="2">
        <f>E34*0.000000000001</f>
        <v>64122.361364847588</v>
      </c>
      <c r="F35" s="2" t="s">
        <v>72</v>
      </c>
      <c r="G35" s="2"/>
      <c r="H35" s="20"/>
    </row>
    <row r="36" spans="2:8" x14ac:dyDescent="0.3">
      <c r="B36" s="19"/>
      <c r="C36" s="2"/>
      <c r="D36" s="2"/>
      <c r="E36" s="2"/>
      <c r="F36" s="2"/>
      <c r="G36" s="2"/>
      <c r="H36" s="20"/>
    </row>
    <row r="37" spans="2:8" x14ac:dyDescent="0.3">
      <c r="B37" s="74" t="s">
        <v>73</v>
      </c>
      <c r="C37" s="75"/>
      <c r="D37" s="75"/>
      <c r="E37" s="2">
        <f>1-10^(-1*'consts_hlp-params'!D11*'consts_hlp-params'!C25*'consts_hlp-params'!E32)</f>
        <v>1.117368393578011E-3</v>
      </c>
      <c r="F37" s="2"/>
      <c r="G37" s="2"/>
      <c r="H37" s="20"/>
    </row>
    <row r="38" spans="2:8" ht="15" thickBot="1" x14ac:dyDescent="0.35">
      <c r="B38" s="87"/>
      <c r="C38" s="88"/>
      <c r="D38" s="88"/>
      <c r="E38" s="24"/>
      <c r="F38" s="24"/>
      <c r="G38" s="24"/>
      <c r="H38" s="36"/>
    </row>
  </sheetData>
  <mergeCells count="9">
    <mergeCell ref="P21:P22"/>
    <mergeCell ref="B34:D35"/>
    <mergeCell ref="E21:F22"/>
    <mergeCell ref="B37:D38"/>
    <mergeCell ref="B10:C11"/>
    <mergeCell ref="B13:C13"/>
    <mergeCell ref="B21:B22"/>
    <mergeCell ref="B29:C30"/>
    <mergeCell ref="N21:N22"/>
  </mergeCells>
  <conditionalFormatting sqref="F30:H30">
    <cfRule type="expression" dxfId="2" priority="4">
      <formula>#REF!="concentration"</formula>
    </cfRule>
  </conditionalFormatting>
  <conditionalFormatting sqref="B15:H16 D19 B17:B20 C20:H20 E17:G19 H22:H28">
    <cfRule type="expression" dxfId="1" priority="3">
      <formula>#REF!="crystal-parameters"</formula>
    </cfRule>
  </conditionalFormatting>
  <conditionalFormatting sqref="C17:C19">
    <cfRule type="expression" dxfId="0" priority="2">
      <formula>#REF!="crystal-parameters"</formula>
    </cfRule>
  </conditionalFormatting>
  <dataValidations count="1">
    <dataValidation type="list" allowBlank="1" showInputMessage="1" showErrorMessage="1" sqref="K20">
      <formula1>"1/e², FWHM"</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2"/>
  <sheetViews>
    <sheetView workbookViewId="0">
      <selection activeCell="P22" sqref="P22"/>
    </sheetView>
  </sheetViews>
  <sheetFormatPr defaultRowHeight="14.4" x14ac:dyDescent="0.3"/>
  <cols>
    <col min="4" max="4" width="13.6640625" bestFit="1" customWidth="1"/>
    <col min="6" max="6" width="16.77734375" customWidth="1"/>
    <col min="7" max="7" width="14.5546875" customWidth="1"/>
    <col min="9" max="9" width="8.88671875" customWidth="1"/>
    <col min="11" max="11" width="10" bestFit="1" customWidth="1"/>
    <col min="13" max="14" width="12" bestFit="1" customWidth="1"/>
  </cols>
  <sheetData>
    <row r="1" spans="1:10" ht="28.8" x14ac:dyDescent="0.3">
      <c r="A1" t="s">
        <v>61</v>
      </c>
      <c r="B1" s="56" t="s">
        <v>91</v>
      </c>
      <c r="C1" s="56" t="s">
        <v>90</v>
      </c>
      <c r="D1" s="56" t="s">
        <v>92</v>
      </c>
      <c r="E1" t="s">
        <v>89</v>
      </c>
      <c r="F1" s="56" t="s">
        <v>93</v>
      </c>
      <c r="G1" s="56" t="s">
        <v>94</v>
      </c>
      <c r="I1" t="s">
        <v>62</v>
      </c>
      <c r="J1">
        <v>500</v>
      </c>
    </row>
    <row r="2" spans="1:10" x14ac:dyDescent="0.3">
      <c r="A2">
        <f>ROW()-2</f>
        <v>0</v>
      </c>
      <c r="B2">
        <f t="shared" ref="B2:B65" si="0">A2*$I$5</f>
        <v>0</v>
      </c>
      <c r="C2">
        <f>B2*1000000</f>
        <v>0</v>
      </c>
      <c r="D2">
        <f>10^(-1*'consts_hlp-params'!$D$11*'consts_hlp-params'!$C$25*B2)</f>
        <v>1</v>
      </c>
      <c r="E2" s="14">
        <f>D2*'consts_hlp-params'!$L$31</f>
        <v>59064736.710765943</v>
      </c>
      <c r="F2" s="14">
        <f>'consts_hlp-params'!$E$37*E2/'consts_hlp-params'!$E$35</f>
        <v>1.0292364250296755</v>
      </c>
      <c r="G2" s="14">
        <f t="shared" ref="G2:G65" si="1">$I$8*E2/$J$12</f>
        <v>1.0283555343112385</v>
      </c>
    </row>
    <row r="3" spans="1:10" x14ac:dyDescent="0.3">
      <c r="A3">
        <f t="shared" ref="A3:A66" si="2">ROW()-2</f>
        <v>1</v>
      </c>
      <c r="B3">
        <f t="shared" si="0"/>
        <v>9.9999999999999986E-9</v>
      </c>
      <c r="C3">
        <f t="shared" ref="C3:C66" si="3">B3*1000000</f>
        <v>9.9999999999999985E-3</v>
      </c>
      <c r="D3">
        <f>10^(-1*'consts_hlp-params'!$D$11*'consts_hlp-params'!$C$25*B3)</f>
        <v>0.99717297741426048</v>
      </c>
      <c r="E3" s="14">
        <f>D3*'consts_hlp-params'!$L$31</f>
        <v>58897759.366063848</v>
      </c>
      <c r="F3" s="14">
        <f>'consts_hlp-params'!$E$37*E3/'consts_hlp-params'!$E$35</f>
        <v>1.0263267504100508</v>
      </c>
      <c r="G3" s="14">
        <f t="shared" si="1"/>
        <v>1.0254483499895704</v>
      </c>
      <c r="I3" t="s">
        <v>63</v>
      </c>
    </row>
    <row r="4" spans="1:10" x14ac:dyDescent="0.3">
      <c r="A4">
        <f t="shared" si="2"/>
        <v>2</v>
      </c>
      <c r="B4">
        <f t="shared" si="0"/>
        <v>1.9999999999999997E-8</v>
      </c>
      <c r="C4">
        <f t="shared" si="3"/>
        <v>1.9999999999999997E-2</v>
      </c>
      <c r="D4">
        <f>10^(-1*'consts_hlp-params'!$D$11*'consts_hlp-params'!$C$25*B4)</f>
        <v>0.9943539468852215</v>
      </c>
      <c r="E4" s="14">
        <f>D4*'consts_hlp-params'!$L$31</f>
        <v>58731254.070086554</v>
      </c>
      <c r="F4" s="14">
        <f>'consts_hlp-params'!$E$37*E4/'consts_hlp-params'!$E$35</f>
        <v>1.0234253015062933</v>
      </c>
      <c r="G4" s="14">
        <f t="shared" si="1"/>
        <v>1.0225493843436408</v>
      </c>
      <c r="I4" t="s">
        <v>4</v>
      </c>
      <c r="J4" t="s">
        <v>13</v>
      </c>
    </row>
    <row r="5" spans="1:10" x14ac:dyDescent="0.3">
      <c r="A5">
        <f t="shared" si="2"/>
        <v>3</v>
      </c>
      <c r="B5">
        <f t="shared" si="0"/>
        <v>2.9999999999999997E-8</v>
      </c>
      <c r="C5">
        <f t="shared" si="3"/>
        <v>0.03</v>
      </c>
      <c r="D5">
        <f>10^(-1*'consts_hlp-params'!$D$11*'consts_hlp-params'!$C$25*B5)</f>
        <v>0.99154288581915762</v>
      </c>
      <c r="E5" s="14">
        <f>D5*'consts_hlp-params'!$L$31</f>
        <v>58565219.4883416</v>
      </c>
      <c r="F5" s="14">
        <f>'consts_hlp-params'!$E$37*E5/'consts_hlp-params'!$E$35</f>
        <v>1.0205320550641175</v>
      </c>
      <c r="G5" s="14">
        <f t="shared" si="1"/>
        <v>1.0196586141390671</v>
      </c>
      <c r="I5">
        <f>'consts_hlp-params'!D13/J1</f>
        <v>9.9999999999999986E-9</v>
      </c>
      <c r="J5">
        <f>I5*1000000</f>
        <v>9.9999999999999985E-3</v>
      </c>
    </row>
    <row r="6" spans="1:10" x14ac:dyDescent="0.3">
      <c r="A6">
        <f t="shared" si="2"/>
        <v>4</v>
      </c>
      <c r="B6">
        <f t="shared" si="0"/>
        <v>3.9999999999999994E-8</v>
      </c>
      <c r="C6">
        <f t="shared" si="3"/>
        <v>3.9999999999999994E-2</v>
      </c>
      <c r="D6">
        <f>10^(-1*'consts_hlp-params'!$D$11*'consts_hlp-params'!$C$25*B6)</f>
        <v>0.98873977168621774</v>
      </c>
      <c r="E6" s="14">
        <f>D6*'consts_hlp-params'!$L$31</f>
        <v>58399654.290109284</v>
      </c>
      <c r="F6" s="14">
        <f>'consts_hlp-params'!$E$37*E6/'consts_hlp-params'!$E$35</f>
        <v>1.0176469878949803</v>
      </c>
      <c r="G6" s="14">
        <f t="shared" si="1"/>
        <v>1.0167760162071524</v>
      </c>
    </row>
    <row r="7" spans="1:10" x14ac:dyDescent="0.3">
      <c r="A7">
        <f t="shared" si="2"/>
        <v>5</v>
      </c>
      <c r="B7">
        <f t="shared" si="0"/>
        <v>4.9999999999999991E-8</v>
      </c>
      <c r="C7">
        <f t="shared" si="3"/>
        <v>4.9999999999999989E-2</v>
      </c>
      <c r="D7">
        <f>10^(-1*'consts_hlp-params'!$D$11*'consts_hlp-params'!$C$25*B7)</f>
        <v>0.98594458202024182</v>
      </c>
      <c r="E7" s="14">
        <f>D7*'consts_hlp-params'!$L$31</f>
        <v>58234557.148431763</v>
      </c>
      <c r="F7" s="14">
        <f>'consts_hlp-params'!$E$37*E7/'consts_hlp-params'!$E$35</f>
        <v>1.0147700768758914</v>
      </c>
      <c r="G7" s="14">
        <f t="shared" si="1"/>
        <v>1.0139015674446965</v>
      </c>
      <c r="I7" t="s">
        <v>65</v>
      </c>
    </row>
    <row r="8" spans="1:10" x14ac:dyDescent="0.3">
      <c r="A8">
        <f t="shared" si="2"/>
        <v>6</v>
      </c>
      <c r="B8">
        <f t="shared" si="0"/>
        <v>5.9999999999999995E-8</v>
      </c>
      <c r="C8">
        <f t="shared" si="3"/>
        <v>0.06</v>
      </c>
      <c r="D8">
        <f>10^(-1*'consts_hlp-params'!$D$11*'consts_hlp-params'!$C$25*B8)</f>
        <v>0.98315729441858313</v>
      </c>
      <c r="E8" s="14">
        <f>D8*'consts_hlp-params'!$L$31</f>
        <v>58069926.740102604</v>
      </c>
      <c r="F8" s="14">
        <f>'consts_hlp-params'!$E$37*E8/'consts_hlp-params'!$E$35</f>
        <v>1.0119012989492304</v>
      </c>
      <c r="G8" s="14">
        <f t="shared" si="1"/>
        <v>1.0110352448138136</v>
      </c>
      <c r="I8">
        <f>1-10^(-1*'consts_hlp-params'!D11*'consts_hlp-params'!C25*I5)</f>
        <v>2.8270225857395248E-3</v>
      </c>
    </row>
    <row r="9" spans="1:10" x14ac:dyDescent="0.3">
      <c r="A9">
        <f t="shared" si="2"/>
        <v>7</v>
      </c>
      <c r="B9">
        <f t="shared" si="0"/>
        <v>6.9999999999999992E-8</v>
      </c>
      <c r="C9">
        <f t="shared" si="3"/>
        <v>6.9999999999999993E-2</v>
      </c>
      <c r="D9">
        <f>10^(-1*'consts_hlp-params'!$D$11*'consts_hlp-params'!$C$25*B9)</f>
        <v>0.98037788654192737</v>
      </c>
      <c r="E9" s="14">
        <f>D9*'consts_hlp-params'!$L$31</f>
        <v>57905761.745656103</v>
      </c>
      <c r="F9" s="14">
        <f>'consts_hlp-params'!$E$37*E9/'consts_hlp-params'!$E$35</f>
        <v>1.0090406311225621</v>
      </c>
      <c r="G9" s="14">
        <f t="shared" si="1"/>
        <v>1.0081770253417464</v>
      </c>
    </row>
    <row r="10" spans="1:10" x14ac:dyDescent="0.3">
      <c r="A10">
        <f t="shared" si="2"/>
        <v>8</v>
      </c>
      <c r="B10">
        <f t="shared" si="0"/>
        <v>7.9999999999999988E-8</v>
      </c>
      <c r="C10">
        <f t="shared" si="3"/>
        <v>7.9999999999999988E-2</v>
      </c>
      <c r="D10">
        <f>10^(-1*'consts_hlp-params'!$D$11*'consts_hlp-params'!$C$25*B10)</f>
        <v>0.97760633611411385</v>
      </c>
      <c r="E10" s="14">
        <f>D10*'consts_hlp-params'!$L$31</f>
        <v>57742060.849356689</v>
      </c>
      <c r="F10" s="14">
        <f>'consts_hlp-params'!$E$37*E10/'consts_hlp-params'!$E$35</f>
        <v>1.0061880504684499</v>
      </c>
      <c r="G10" s="14">
        <f t="shared" si="1"/>
        <v>1.0053268861206817</v>
      </c>
      <c r="I10" t="s">
        <v>67</v>
      </c>
    </row>
    <row r="11" spans="1:10" x14ac:dyDescent="0.3">
      <c r="A11">
        <f t="shared" si="2"/>
        <v>9</v>
      </c>
      <c r="B11">
        <f t="shared" si="0"/>
        <v>8.9999999999999985E-8</v>
      </c>
      <c r="C11">
        <f t="shared" si="3"/>
        <v>8.9999999999999983E-2</v>
      </c>
      <c r="D11">
        <f>10^(-1*'consts_hlp-params'!$D$11*'consts_hlp-params'!$C$25*B11)</f>
        <v>0.97484262092195728</v>
      </c>
      <c r="E11" s="14">
        <f>D11*'consts_hlp-params'!$L$31</f>
        <v>57578822.739188418</v>
      </c>
      <c r="F11" s="14">
        <f>'consts_hlp-params'!$E$37*E11/'consts_hlp-params'!$E$35</f>
        <v>1.0033435341242745</v>
      </c>
      <c r="G11" s="14">
        <f t="shared" si="1"/>
        <v>1.0024848043075674</v>
      </c>
      <c r="I11" t="s">
        <v>64</v>
      </c>
      <c r="J11" t="s">
        <v>66</v>
      </c>
    </row>
    <row r="12" spans="1:10" x14ac:dyDescent="0.3">
      <c r="A12">
        <f t="shared" si="2"/>
        <v>10</v>
      </c>
      <c r="B12">
        <f t="shared" si="0"/>
        <v>9.9999999999999982E-8</v>
      </c>
      <c r="C12">
        <f t="shared" si="3"/>
        <v>9.9999999999999978E-2</v>
      </c>
      <c r="D12">
        <f>10^(-1*'consts_hlp-params'!$D$11*'consts_hlp-params'!$C$25*B12)</f>
        <v>0.97208671881506947</v>
      </c>
      <c r="E12" s="14">
        <f>D12*'consts_hlp-params'!$L$31</f>
        <v>57416046.106844448</v>
      </c>
      <c r="F12" s="14">
        <f>'consts_hlp-params'!$E$37*E12/'consts_hlp-params'!$E$35</f>
        <v>1.0005070592920495</v>
      </c>
      <c r="G12" s="14">
        <f t="shared" si="1"/>
        <v>0.99965075712392948</v>
      </c>
      <c r="I12">
        <f>'consts_hlp-params'!D29*I5</f>
        <v>1.6237316679968096E+17</v>
      </c>
      <c r="J12">
        <f>I12*0.000000000001</f>
        <v>162373.16679968097</v>
      </c>
    </row>
    <row r="13" spans="1:10" x14ac:dyDescent="0.3">
      <c r="A13">
        <f t="shared" si="2"/>
        <v>11</v>
      </c>
      <c r="B13">
        <f t="shared" si="0"/>
        <v>1.0999999999999998E-7</v>
      </c>
      <c r="C13">
        <f t="shared" si="3"/>
        <v>0.10999999999999997</v>
      </c>
      <c r="D13">
        <f>10^(-1*'consts_hlp-params'!$D$11*'consts_hlp-params'!$C$25*B13)</f>
        <v>0.96933860770568181</v>
      </c>
      <c r="E13" s="14">
        <f>D13*'consts_hlp-params'!$L$31</f>
        <v>57253729.64771653</v>
      </c>
      <c r="F13" s="14">
        <f>'consts_hlp-params'!$E$37*E13/'consts_hlp-params'!$E$35</f>
        <v>0.99767860323823898</v>
      </c>
      <c r="G13" s="14">
        <f t="shared" si="1"/>
        <v>0.99682472185568827</v>
      </c>
    </row>
    <row r="14" spans="1:10" x14ac:dyDescent="0.3">
      <c r="A14">
        <f t="shared" si="2"/>
        <v>12</v>
      </c>
      <c r="B14">
        <f t="shared" si="0"/>
        <v>1.1999999999999999E-7</v>
      </c>
      <c r="C14">
        <f t="shared" si="3"/>
        <v>0.12</v>
      </c>
      <c r="D14">
        <f>10^(-1*'consts_hlp-params'!$D$11*'consts_hlp-params'!$C$25*B14)</f>
        <v>0.96659826556846873</v>
      </c>
      <c r="E14" s="14">
        <f>D14*'consts_hlp-params'!$L$31</f>
        <v>57091872.060884625</v>
      </c>
      <c r="F14" s="14">
        <f>'consts_hlp-params'!$E$37*E14/'consts_hlp-params'!$E$35</f>
        <v>0.99485814329357558</v>
      </c>
      <c r="G14" s="14">
        <f t="shared" si="1"/>
        <v>0.99400667585297908</v>
      </c>
    </row>
    <row r="15" spans="1:10" x14ac:dyDescent="0.3">
      <c r="A15">
        <f t="shared" si="2"/>
        <v>13</v>
      </c>
      <c r="B15">
        <f t="shared" si="0"/>
        <v>1.2999999999999997E-7</v>
      </c>
      <c r="C15">
        <f t="shared" si="3"/>
        <v>0.12999999999999998</v>
      </c>
      <c r="D15">
        <f>10^(-1*'consts_hlp-params'!$D$11*'consts_hlp-params'!$C$25*B15)</f>
        <v>0.96386567044036997</v>
      </c>
      <c r="E15" s="14">
        <f>D15*'consts_hlp-params'!$L$31</f>
        <v>56930472.049106345</v>
      </c>
      <c r="F15" s="14">
        <f>'consts_hlp-params'!$E$37*E15/'consts_hlp-params'!$E$35</f>
        <v>0.99204565685287771</v>
      </c>
      <c r="G15" s="14">
        <f t="shared" si="1"/>
        <v>0.99119659652996672</v>
      </c>
    </row>
    <row r="16" spans="1:10" x14ac:dyDescent="0.3">
      <c r="A16">
        <f t="shared" si="2"/>
        <v>14</v>
      </c>
      <c r="B16">
        <f t="shared" si="0"/>
        <v>1.3999999999999998E-7</v>
      </c>
      <c r="C16">
        <f t="shared" si="3"/>
        <v>0.13999999999999999</v>
      </c>
      <c r="D16">
        <f>10^(-1*'consts_hlp-params'!$D$11*'consts_hlp-params'!$C$25*B16)</f>
        <v>0.96114080042041616</v>
      </c>
      <c r="E16" s="14">
        <f>D16*'consts_hlp-params'!$L$31</f>
        <v>56769528.318806715</v>
      </c>
      <c r="F16" s="14">
        <f>'consts_hlp-params'!$E$37*E16/'consts_hlp-params'!$E$35</f>
        <v>0.98924112137486997</v>
      </c>
      <c r="G16" s="14">
        <f t="shared" si="1"/>
        <v>0.98839446136466858</v>
      </c>
    </row>
    <row r="17" spans="1:7" x14ac:dyDescent="0.3">
      <c r="A17">
        <f t="shared" si="2"/>
        <v>15</v>
      </c>
      <c r="B17">
        <f t="shared" si="0"/>
        <v>1.4999999999999997E-7</v>
      </c>
      <c r="C17">
        <f t="shared" si="3"/>
        <v>0.14999999999999997</v>
      </c>
      <c r="D17">
        <f>10^(-1*'consts_hlp-params'!$D$11*'consts_hlp-params'!$C$25*B17)</f>
        <v>0.95842363366955208</v>
      </c>
      <c r="E17" s="14">
        <f>D17*'consts_hlp-params'!$L$31</f>
        <v>56609039.580067679</v>
      </c>
      <c r="F17" s="14">
        <f>'consts_hlp-params'!$E$37*E17/'consts_hlp-params'!$E$35</f>
        <v>0.98644451438200109</v>
      </c>
      <c r="G17" s="14">
        <f t="shared" si="1"/>
        <v>0.98560024789877076</v>
      </c>
    </row>
    <row r="18" spans="1:7" x14ac:dyDescent="0.3">
      <c r="A18">
        <f t="shared" si="2"/>
        <v>16</v>
      </c>
      <c r="B18">
        <f t="shared" si="0"/>
        <v>1.5999999999999998E-7</v>
      </c>
      <c r="C18">
        <f t="shared" si="3"/>
        <v>0.15999999999999998</v>
      </c>
      <c r="D18">
        <f>10^(-1*'consts_hlp-params'!$D$11*'consts_hlp-params'!$C$25*B18)</f>
        <v>0.95571414841046165</v>
      </c>
      <c r="E18" s="14">
        <f>D18*'consts_hlp-params'!$L$31</f>
        <v>56449004.546617806</v>
      </c>
      <c r="F18" s="14">
        <f>'consts_hlp-params'!$E$37*E18/'consts_hlp-params'!$E$35</f>
        <v>0.98365581346026432</v>
      </c>
      <c r="G18" s="14">
        <f t="shared" si="1"/>
        <v>0.98281393373745052</v>
      </c>
    </row>
    <row r="19" spans="1:7" x14ac:dyDescent="0.3">
      <c r="A19">
        <f t="shared" si="2"/>
        <v>17</v>
      </c>
      <c r="B19">
        <f t="shared" si="0"/>
        <v>1.6999999999999999E-7</v>
      </c>
      <c r="C19">
        <f t="shared" si="3"/>
        <v>0.16999999999999998</v>
      </c>
      <c r="D19">
        <f>10^(-1*'consts_hlp-params'!$D$11*'consts_hlp-params'!$C$25*B19)</f>
        <v>0.95301232292739457</v>
      </c>
      <c r="E19" s="14">
        <f>D19*'consts_hlp-params'!$L$31</f>
        <v>56289421.93582201</v>
      </c>
      <c r="F19" s="14">
        <f>'consts_hlp-params'!$E$37*E19/'consts_hlp-params'!$E$35</f>
        <v>0.98087499625901819</v>
      </c>
      <c r="G19" s="14">
        <f t="shared" si="1"/>
        <v>0.98003549654919542</v>
      </c>
    </row>
    <row r="20" spans="1:7" x14ac:dyDescent="0.3">
      <c r="A20">
        <f t="shared" si="2"/>
        <v>18</v>
      </c>
      <c r="B20">
        <f t="shared" si="0"/>
        <v>1.7999999999999997E-7</v>
      </c>
      <c r="C20">
        <f t="shared" si="3"/>
        <v>0.17999999999999997</v>
      </c>
      <c r="D20">
        <f>10^(-1*'consts_hlp-params'!$D$11*'consts_hlp-params'!$C$25*B20)</f>
        <v>0.95031813556599076</v>
      </c>
      <c r="E20" s="14">
        <f>D20*'consts_hlp-params'!$L$31</f>
        <v>56130290.468671218</v>
      </c>
      <c r="F20" s="14">
        <f>'consts_hlp-params'!$E$37*E20/'consts_hlp-params'!$E$35</f>
        <v>0.97810204049080685</v>
      </c>
      <c r="G20" s="14">
        <f t="shared" si="1"/>
        <v>0.97726491406562421</v>
      </c>
    </row>
    <row r="21" spans="1:7" x14ac:dyDescent="0.3">
      <c r="A21">
        <f t="shared" si="2"/>
        <v>19</v>
      </c>
      <c r="B21">
        <f t="shared" si="0"/>
        <v>1.8999999999999998E-7</v>
      </c>
      <c r="C21">
        <f t="shared" si="3"/>
        <v>0.18999999999999997</v>
      </c>
      <c r="D21">
        <f>10^(-1*'consts_hlp-params'!$D$11*'consts_hlp-params'!$C$25*B21)</f>
        <v>0.94763156473310806</v>
      </c>
      <c r="E21" s="14">
        <f>D21*'consts_hlp-params'!$L$31</f>
        <v>55971608.869772181</v>
      </c>
      <c r="F21" s="14">
        <f>'consts_hlp-params'!$E$37*E21/'consts_hlp-params'!$E$35</f>
        <v>0.97533692393118165</v>
      </c>
      <c r="G21" s="14">
        <f t="shared" si="1"/>
        <v>0.97450216408131041</v>
      </c>
    </row>
    <row r="22" spans="1:7" x14ac:dyDescent="0.3">
      <c r="A22">
        <f t="shared" si="2"/>
        <v>20</v>
      </c>
      <c r="B22">
        <f t="shared" si="0"/>
        <v>1.9999999999999996E-7</v>
      </c>
      <c r="C22">
        <f t="shared" si="3"/>
        <v>0.19999999999999996</v>
      </c>
      <c r="D22">
        <f>10^(-1*'consts_hlp-params'!$D$11*'consts_hlp-params'!$C$25*B22)</f>
        <v>0.9449525888966479</v>
      </c>
      <c r="E22" s="14">
        <f>D22*'consts_hlp-params'!$L$31</f>
        <v>55813375.86733716</v>
      </c>
      <c r="F22" s="14">
        <f>'consts_hlp-params'!$E$37*E22/'consts_hlp-params'!$E$35</f>
        <v>0.97257962441852253</v>
      </c>
      <c r="G22" s="14">
        <f t="shared" si="1"/>
        <v>0.9717472244536004</v>
      </c>
    </row>
    <row r="23" spans="1:7" x14ac:dyDescent="0.3">
      <c r="A23">
        <f t="shared" si="2"/>
        <v>21</v>
      </c>
      <c r="B23">
        <f t="shared" si="0"/>
        <v>2.0999999999999997E-7</v>
      </c>
      <c r="C23">
        <f t="shared" si="3"/>
        <v>0.20999999999999996</v>
      </c>
      <c r="D23">
        <f>10^(-1*'consts_hlp-params'!$D$11*'consts_hlp-params'!$C$25*B23)</f>
        <v>0.94228118658538418</v>
      </c>
      <c r="E23" s="14">
        <f>D23*'consts_hlp-params'!$L$31</f>
        <v>55655590.193173833</v>
      </c>
      <c r="F23" s="14">
        <f>'consts_hlp-params'!$E$37*E23/'consts_hlp-params'!$E$35</f>
        <v>0.96983011985386136</v>
      </c>
      <c r="G23" s="14">
        <f t="shared" si="1"/>
        <v>0.96900007310244052</v>
      </c>
    </row>
    <row r="24" spans="1:7" x14ac:dyDescent="0.3">
      <c r="A24">
        <f t="shared" si="2"/>
        <v>22</v>
      </c>
      <c r="B24">
        <f t="shared" si="0"/>
        <v>2.1999999999999996E-7</v>
      </c>
      <c r="C24">
        <f t="shared" si="3"/>
        <v>0.21999999999999995</v>
      </c>
      <c r="D24">
        <f>10^(-1*'consts_hlp-params'!$D$11*'consts_hlp-params'!$C$25*B24)</f>
        <v>0.93961733638878986</v>
      </c>
      <c r="E24" s="14">
        <f>D24*'consts_hlp-params'!$L$31</f>
        <v>55498250.58267507</v>
      </c>
      <c r="F24" s="14">
        <f>'consts_hlp-params'!$E$37*E24/'consts_hlp-params'!$E$35</f>
        <v>0.9670883882007042</v>
      </c>
      <c r="G24" s="14">
        <f t="shared" si="1"/>
        <v>0.9662606880101966</v>
      </c>
    </row>
    <row r="25" spans="1:7" x14ac:dyDescent="0.3">
      <c r="A25">
        <f t="shared" si="2"/>
        <v>23</v>
      </c>
      <c r="B25">
        <f t="shared" si="0"/>
        <v>2.2999999999999997E-7</v>
      </c>
      <c r="C25">
        <f t="shared" si="3"/>
        <v>0.22999999999999998</v>
      </c>
      <c r="D25">
        <f>10^(-1*'consts_hlp-params'!$D$11*'consts_hlp-params'!$C$25*B25)</f>
        <v>0.93696101695686629</v>
      </c>
      <c r="E25" s="14">
        <f>D25*'consts_hlp-params'!$L$31</f>
        <v>55341355.774808809</v>
      </c>
      <c r="F25" s="14">
        <f>'consts_hlp-params'!$E$37*E25/'consts_hlp-params'!$E$35</f>
        <v>0.96435440748485424</v>
      </c>
      <c r="G25" s="14">
        <f t="shared" si="1"/>
        <v>0.96352904722147958</v>
      </c>
    </row>
    <row r="26" spans="1:7" x14ac:dyDescent="0.3">
      <c r="A26">
        <f t="shared" si="2"/>
        <v>24</v>
      </c>
      <c r="B26">
        <f t="shared" si="0"/>
        <v>2.3999999999999998E-7</v>
      </c>
      <c r="C26">
        <f t="shared" si="3"/>
        <v>0.24</v>
      </c>
      <c r="D26">
        <f>10^(-1*'consts_hlp-params'!$D$11*'consts_hlp-params'!$C$25*B26)</f>
        <v>0.93431220699997186</v>
      </c>
      <c r="E26" s="14">
        <f>D26*'consts_hlp-params'!$L$31</f>
        <v>55184904.512107983</v>
      </c>
      <c r="F26" s="14">
        <f>'consts_hlp-params'!$E$37*E26/'consts_hlp-params'!$E$35</f>
        <v>0.9616281557942371</v>
      </c>
      <c r="G26" s="14">
        <f t="shared" si="1"/>
        <v>0.96080512884296854</v>
      </c>
    </row>
    <row r="27" spans="1:7" x14ac:dyDescent="0.3">
      <c r="A27">
        <f t="shared" si="2"/>
        <v>25</v>
      </c>
      <c r="B27">
        <f t="shared" si="0"/>
        <v>2.4999999999999999E-7</v>
      </c>
      <c r="C27">
        <f t="shared" si="3"/>
        <v>0.25</v>
      </c>
      <c r="D27">
        <f>10^(-1*'consts_hlp-params'!$D$11*'consts_hlp-params'!$C$25*B27)</f>
        <v>0.93167088528865083</v>
      </c>
      <c r="E27" s="14">
        <f>D27*'consts_hlp-params'!$L$31</f>
        <v>55028895.540660381</v>
      </c>
      <c r="F27" s="14">
        <f>'consts_hlp-params'!$E$37*E27/'consts_hlp-params'!$E$35</f>
        <v>0.95890961127872387</v>
      </c>
      <c r="G27" s="14">
        <f t="shared" si="1"/>
        <v>0.95808891104323513</v>
      </c>
    </row>
    <row r="28" spans="1:7" x14ac:dyDescent="0.3">
      <c r="A28">
        <f t="shared" si="2"/>
        <v>26</v>
      </c>
      <c r="B28">
        <f t="shared" si="0"/>
        <v>2.5999999999999995E-7</v>
      </c>
      <c r="C28">
        <f t="shared" si="3"/>
        <v>0.25999999999999995</v>
      </c>
      <c r="D28">
        <f>10^(-1*'consts_hlp-params'!$D$11*'consts_hlp-params'!$C$25*B28)</f>
        <v>0.9290370306534641</v>
      </c>
      <c r="E28" s="14">
        <f>D28*'consts_hlp-params'!$L$31</f>
        <v>54873327.610098645</v>
      </c>
      <c r="F28" s="14">
        <f>'consts_hlp-params'!$E$37*E28/'consts_hlp-params'!$E$35</f>
        <v>0.95619875214995642</v>
      </c>
      <c r="G28" s="14">
        <f t="shared" si="1"/>
        <v>0.95538037205256943</v>
      </c>
    </row>
    <row r="29" spans="1:7" x14ac:dyDescent="0.3">
      <c r="A29">
        <f t="shared" si="2"/>
        <v>27</v>
      </c>
      <c r="B29">
        <f t="shared" si="0"/>
        <v>2.6999999999999996E-7</v>
      </c>
      <c r="C29">
        <f t="shared" si="3"/>
        <v>0.26999999999999996</v>
      </c>
      <c r="D29">
        <f>10^(-1*'consts_hlp-params'!$D$11*'consts_hlp-params'!$C$25*B29)</f>
        <v>0.92641062198481838</v>
      </c>
      <c r="E29" s="14">
        <f>D29*'consts_hlp-params'!$L$31</f>
        <v>54718199.47359021</v>
      </c>
      <c r="F29" s="14">
        <f>'consts_hlp-params'!$E$37*E29/'consts_hlp-params'!$E$35</f>
        <v>0.95349555668117247</v>
      </c>
      <c r="G29" s="14">
        <f t="shared" si="1"/>
        <v>0.95267949016280473</v>
      </c>
    </row>
    <row r="30" spans="1:7" x14ac:dyDescent="0.3">
      <c r="A30">
        <f t="shared" si="2"/>
        <v>28</v>
      </c>
      <c r="B30">
        <f t="shared" si="0"/>
        <v>2.7999999999999997E-7</v>
      </c>
      <c r="C30">
        <f t="shared" si="3"/>
        <v>0.27999999999999997</v>
      </c>
      <c r="D30">
        <f>10^(-1*'consts_hlp-params'!$D$11*'consts_hlp-params'!$C$25*B30)</f>
        <v>0.92379163823279842</v>
      </c>
      <c r="E30" s="14">
        <f>D30*'consts_hlp-params'!$L$31</f>
        <v>54563509.887827381</v>
      </c>
      <c r="F30" s="14">
        <f>'consts_hlp-params'!$E$37*E30/'consts_hlp-params'!$E$35</f>
        <v>0.95080000320703273</v>
      </c>
      <c r="G30" s="14">
        <f t="shared" si="1"/>
        <v>0.9499862437271438</v>
      </c>
    </row>
    <row r="31" spans="1:7" x14ac:dyDescent="0.3">
      <c r="A31">
        <f t="shared" si="2"/>
        <v>29</v>
      </c>
      <c r="B31">
        <f t="shared" si="0"/>
        <v>2.8999999999999998E-7</v>
      </c>
      <c r="C31">
        <f t="shared" si="3"/>
        <v>0.28999999999999998</v>
      </c>
      <c r="D31">
        <f>10^(-1*'consts_hlp-params'!$D$11*'consts_hlp-params'!$C$25*B31)</f>
        <v>0.92118005840699702</v>
      </c>
      <c r="E31" s="14">
        <f>D31*'consts_hlp-params'!$L$31</f>
        <v>54409257.613017268</v>
      </c>
      <c r="F31" s="14">
        <f>'consts_hlp-params'!$E$37*E31/'consts_hlp-params'!$E$35</f>
        <v>0.94811207012344523</v>
      </c>
      <c r="G31" s="14">
        <f t="shared" si="1"/>
        <v>0.94730061115998521</v>
      </c>
    </row>
    <row r="32" spans="1:7" x14ac:dyDescent="0.3">
      <c r="A32">
        <f t="shared" si="2"/>
        <v>30</v>
      </c>
      <c r="B32">
        <f t="shared" si="0"/>
        <v>2.9999999999999993E-7</v>
      </c>
      <c r="C32">
        <f t="shared" si="3"/>
        <v>0.29999999999999993</v>
      </c>
      <c r="D32">
        <f>10^(-1*'consts_hlp-params'!$D$11*'consts_hlp-params'!$C$25*B32)</f>
        <v>0.91857586157634763</v>
      </c>
      <c r="E32" s="14">
        <f>D32*'consts_hlp-params'!$L$31</f>
        <v>54255441.412871957</v>
      </c>
      <c r="F32" s="14">
        <f>'consts_hlp-params'!$E$37*E32/'consts_hlp-params'!$E$35</f>
        <v>0.94543173588739415</v>
      </c>
      <c r="G32" s="14">
        <f t="shared" si="1"/>
        <v>0.94462257093675117</v>
      </c>
    </row>
    <row r="33" spans="1:7" x14ac:dyDescent="0.3">
      <c r="A33">
        <f t="shared" si="2"/>
        <v>31</v>
      </c>
      <c r="B33">
        <f t="shared" si="0"/>
        <v>3.0999999999999994E-7</v>
      </c>
      <c r="C33">
        <f t="shared" si="3"/>
        <v>0.30999999999999994</v>
      </c>
      <c r="D33">
        <f>10^(-1*'consts_hlp-params'!$D$11*'consts_hlp-params'!$C$25*B33)</f>
        <v>0.91597902686895616</v>
      </c>
      <c r="E33" s="14">
        <f>D33*'consts_hlp-params'!$L$31</f>
        <v>54102060.054598495</v>
      </c>
      <c r="F33" s="14">
        <f>'consts_hlp-params'!$E$37*E33/'consts_hlp-params'!$E$35</f>
        <v>0.94275897901676542</v>
      </c>
      <c r="G33" s="14">
        <f t="shared" si="1"/>
        <v>0.94195210159371368</v>
      </c>
    </row>
    <row r="34" spans="1:7" x14ac:dyDescent="0.3">
      <c r="A34">
        <f t="shared" si="2"/>
        <v>32</v>
      </c>
      <c r="B34">
        <f t="shared" si="0"/>
        <v>3.1999999999999995E-7</v>
      </c>
      <c r="C34">
        <f t="shared" si="3"/>
        <v>0.31999999999999995</v>
      </c>
      <c r="D34">
        <f>10^(-1*'consts_hlp-params'!$D$11*'consts_hlp-params'!$C$25*B34)</f>
        <v>0.91338953347193397</v>
      </c>
      <c r="E34" s="14">
        <f>D34*'consts_hlp-params'!$L$31</f>
        <v>53949112.308889113</v>
      </c>
      <c r="F34" s="14">
        <f>'consts_hlp-params'!$E$37*E34/'consts_hlp-params'!$E$35</f>
        <v>0.94009377809017647</v>
      </c>
      <c r="G34" s="14">
        <f t="shared" si="1"/>
        <v>0.9392891817278235</v>
      </c>
    </row>
    <row r="35" spans="1:7" x14ac:dyDescent="0.3">
      <c r="A35">
        <f t="shared" si="2"/>
        <v>33</v>
      </c>
      <c r="B35">
        <f t="shared" si="0"/>
        <v>3.2999999999999996E-7</v>
      </c>
      <c r="C35">
        <f t="shared" si="3"/>
        <v>0.32999999999999996</v>
      </c>
      <c r="D35">
        <f>10^(-1*'consts_hlp-params'!$D$11*'consts_hlp-params'!$C$25*B35)</f>
        <v>0.9108073606312308</v>
      </c>
      <c r="E35" s="14">
        <f>D35*'consts_hlp-params'!$L$31</f>
        <v>53796596.949911296</v>
      </c>
      <c r="F35" s="14">
        <f>'consts_hlp-params'!$E$37*E35/'consts_hlp-params'!$E$35</f>
        <v>0.93743611174680241</v>
      </c>
      <c r="G35" s="14">
        <f t="shared" si="1"/>
        <v>0.93663378999653824</v>
      </c>
    </row>
    <row r="36" spans="1:7" x14ac:dyDescent="0.3">
      <c r="A36">
        <f t="shared" si="2"/>
        <v>34</v>
      </c>
      <c r="B36">
        <f t="shared" si="0"/>
        <v>3.3999999999999997E-7</v>
      </c>
      <c r="C36">
        <f t="shared" si="3"/>
        <v>0.33999999999999997</v>
      </c>
      <c r="D36">
        <f>10^(-1*'consts_hlp-params'!$D$11*'consts_hlp-params'!$C$25*B36)</f>
        <v>0.90823248765146858</v>
      </c>
      <c r="E36" s="14">
        <f>D36*'consts_hlp-params'!$L$31</f>
        <v>53644512.755297974</v>
      </c>
      <c r="F36" s="14">
        <f>'consts_hlp-params'!$E$37*E36/'consts_hlp-params'!$E$35</f>
        <v>0.9347859586862064</v>
      </c>
      <c r="G36" s="14">
        <f t="shared" si="1"/>
        <v>0.93398590511765123</v>
      </c>
    </row>
    <row r="37" spans="1:7" x14ac:dyDescent="0.3">
      <c r="A37">
        <f t="shared" si="2"/>
        <v>35</v>
      </c>
      <c r="B37">
        <f t="shared" si="0"/>
        <v>3.4999999999999993E-7</v>
      </c>
      <c r="C37">
        <f t="shared" si="3"/>
        <v>0.34999999999999992</v>
      </c>
      <c r="D37">
        <f>10^(-1*'consts_hlp-params'!$D$11*'consts_hlp-params'!$C$25*B37)</f>
        <v>0.90566489389577565</v>
      </c>
      <c r="E37" s="14">
        <f>D37*'consts_hlp-params'!$L$31</f>
        <v>53492858.506137766</v>
      </c>
      <c r="F37" s="14">
        <f>'consts_hlp-params'!$E$37*E37/'consts_hlp-params'!$E$35</f>
        <v>0.93214329766816861</v>
      </c>
      <c r="G37" s="14">
        <f t="shared" si="1"/>
        <v>0.93134550586912146</v>
      </c>
    </row>
    <row r="38" spans="1:7" x14ac:dyDescent="0.3">
      <c r="A38">
        <f t="shared" si="2"/>
        <v>36</v>
      </c>
      <c r="B38">
        <f t="shared" si="0"/>
        <v>3.5999999999999994E-7</v>
      </c>
      <c r="C38">
        <f t="shared" si="3"/>
        <v>0.35999999999999993</v>
      </c>
      <c r="D38">
        <f>10^(-1*'consts_hlp-params'!$D$11*'consts_hlp-params'!$C$25*B38)</f>
        <v>0.9031045587856209</v>
      </c>
      <c r="E38" s="14">
        <f>D38*'consts_hlp-params'!$L$31</f>
        <v>53341632.986965142</v>
      </c>
      <c r="F38" s="14">
        <f>'consts_hlp-params'!$E$37*E38/'consts_hlp-params'!$E$35</f>
        <v>0.92950810751251489</v>
      </c>
      <c r="G38" s="14">
        <f t="shared" si="1"/>
        <v>0.92871257108890237</v>
      </c>
    </row>
    <row r="39" spans="1:7" x14ac:dyDescent="0.3">
      <c r="A39">
        <f t="shared" si="2"/>
        <v>37</v>
      </c>
      <c r="B39">
        <f t="shared" si="0"/>
        <v>3.6999999999999995E-7</v>
      </c>
      <c r="C39">
        <f t="shared" si="3"/>
        <v>0.36999999999999994</v>
      </c>
      <c r="D39">
        <f>10^(-1*'consts_hlp-params'!$D$11*'consts_hlp-params'!$C$25*B39)</f>
        <v>0.90055146180064971</v>
      </c>
      <c r="E39" s="14">
        <f>D39*'consts_hlp-params'!$L$31</f>
        <v>53190834.985750772</v>
      </c>
      <c r="F39" s="14">
        <f>'consts_hlp-params'!$E$37*E39/'consts_hlp-params'!$E$35</f>
        <v>0.92688036709894916</v>
      </c>
      <c r="G39" s="14">
        <f t="shared" si="1"/>
        <v>0.92608707967477411</v>
      </c>
    </row>
    <row r="40" spans="1:7" x14ac:dyDescent="0.3">
      <c r="A40">
        <f t="shared" si="2"/>
        <v>38</v>
      </c>
      <c r="B40">
        <f t="shared" si="0"/>
        <v>3.7999999999999996E-7</v>
      </c>
      <c r="C40">
        <f t="shared" si="3"/>
        <v>0.37999999999999995</v>
      </c>
      <c r="D40">
        <f>10^(-1*'consts_hlp-params'!$D$11*'consts_hlp-params'!$C$25*B40)</f>
        <v>0.89800558247851858</v>
      </c>
      <c r="E40" s="14">
        <f>D40*'consts_hlp-params'!$L$31</f>
        <v>53040463.293891713</v>
      </c>
      <c r="F40" s="14">
        <f>'consts_hlp-params'!$E$37*E40/'consts_hlp-params'!$E$35</f>
        <v>0.92426005536688194</v>
      </c>
      <c r="G40" s="14">
        <f t="shared" si="1"/>
        <v>0.92346901058417186</v>
      </c>
    </row>
    <row r="41" spans="1:7" x14ac:dyDescent="0.3">
      <c r="A41">
        <f t="shared" si="2"/>
        <v>39</v>
      </c>
      <c r="B41">
        <f t="shared" si="0"/>
        <v>3.8999999999999992E-7</v>
      </c>
      <c r="C41">
        <f t="shared" si="3"/>
        <v>0.3899999999999999</v>
      </c>
      <c r="D41">
        <f>10^(-1*'consts_hlp-params'!$D$11*'consts_hlp-params'!$C$25*B41)</f>
        <v>0.89546690041473176</v>
      </c>
      <c r="E41" s="14">
        <f>D41*'consts_hlp-params'!$L$31</f>
        <v>52890516.706201799</v>
      </c>
      <c r="F41" s="14">
        <f>'consts_hlp-params'!$E$37*E41/'consts_hlp-params'!$E$35</f>
        <v>0.92164715131526298</v>
      </c>
      <c r="G41" s="14">
        <f t="shared" si="1"/>
        <v>0.92085834283402002</v>
      </c>
    </row>
    <row r="42" spans="1:7" x14ac:dyDescent="0.3">
      <c r="A42">
        <f t="shared" si="2"/>
        <v>40</v>
      </c>
      <c r="B42">
        <f t="shared" si="0"/>
        <v>3.9999999999999993E-7</v>
      </c>
      <c r="C42">
        <f t="shared" si="3"/>
        <v>0.39999999999999991</v>
      </c>
      <c r="D42">
        <f>10^(-1*'consts_hlp-params'!$D$11*'consts_hlp-params'!$C$25*B42)</f>
        <v>0.89293539526247723</v>
      </c>
      <c r="E42" s="14">
        <f>D42*'consts_hlp-params'!$L$31</f>
        <v>52740994.020901933</v>
      </c>
      <c r="F42" s="14">
        <f>'consts_hlp-params'!$E$37*E42/'consts_hlp-params'!$E$35</f>
        <v>0.91904163400241223</v>
      </c>
      <c r="G42" s="14">
        <f t="shared" si="1"/>
        <v>0.91825505550056163</v>
      </c>
    </row>
    <row r="43" spans="1:7" x14ac:dyDescent="0.3">
      <c r="A43">
        <f t="shared" si="2"/>
        <v>41</v>
      </c>
      <c r="B43">
        <f t="shared" si="0"/>
        <v>4.0999999999999994E-7</v>
      </c>
      <c r="C43">
        <f t="shared" si="3"/>
        <v>0.40999999999999992</v>
      </c>
      <c r="D43">
        <f>10^(-1*'consts_hlp-params'!$D$11*'consts_hlp-params'!$C$25*B43)</f>
        <v>0.89041104673246396</v>
      </c>
      <c r="E43" s="14">
        <f>D43*'consts_hlp-params'!$L$31</f>
        <v>52591894.03961049</v>
      </c>
      <c r="F43" s="14">
        <f>'consts_hlp-params'!$E$37*E43/'consts_hlp-params'!$E$35</f>
        <v>0.91644348254585251</v>
      </c>
      <c r="G43" s="14">
        <f t="shared" si="1"/>
        <v>0.915659127719192</v>
      </c>
    </row>
    <row r="44" spans="1:7" x14ac:dyDescent="0.3">
      <c r="A44">
        <f t="shared" si="2"/>
        <v>42</v>
      </c>
      <c r="B44">
        <f t="shared" si="0"/>
        <v>4.1999999999999995E-7</v>
      </c>
      <c r="C44">
        <f t="shared" si="3"/>
        <v>0.41999999999999993</v>
      </c>
      <c r="D44">
        <f>10^(-1*'consts_hlp-params'!$D$11*'consts_hlp-params'!$C$25*B44)</f>
        <v>0.88789383459275939</v>
      </c>
      <c r="E44" s="14">
        <f>D44*'consts_hlp-params'!$L$31</f>
        <v>52443215.567333698</v>
      </c>
      <c r="F44" s="14">
        <f>'consts_hlp-params'!$E$37*E44/'consts_hlp-params'!$E$35</f>
        <v>0.91385267612214161</v>
      </c>
      <c r="G44" s="14">
        <f t="shared" si="1"/>
        <v>0.91307053868429155</v>
      </c>
    </row>
    <row r="45" spans="1:7" x14ac:dyDescent="0.3">
      <c r="A45">
        <f t="shared" si="2"/>
        <v>43</v>
      </c>
      <c r="B45">
        <f t="shared" si="0"/>
        <v>4.2999999999999996E-7</v>
      </c>
      <c r="C45">
        <f t="shared" si="3"/>
        <v>0.42999999999999994</v>
      </c>
      <c r="D45">
        <f>10^(-1*'consts_hlp-params'!$D$11*'consts_hlp-params'!$C$25*B45)</f>
        <v>0.88538373866862685</v>
      </c>
      <c r="E45" s="14">
        <f>D45*'consts_hlp-params'!$L$31</f>
        <v>52294957.412456043</v>
      </c>
      <c r="F45" s="14">
        <f>'consts_hlp-params'!$E$37*E45/'consts_hlp-params'!$E$35</f>
        <v>0.91126919396670591</v>
      </c>
      <c r="G45" s="14">
        <f t="shared" si="1"/>
        <v>0.91048926764905769</v>
      </c>
    </row>
    <row r="46" spans="1:7" x14ac:dyDescent="0.3">
      <c r="A46">
        <f t="shared" si="2"/>
        <v>44</v>
      </c>
      <c r="B46">
        <f t="shared" si="0"/>
        <v>4.3999999999999992E-7</v>
      </c>
      <c r="C46">
        <f t="shared" si="3"/>
        <v>0.43999999999999989</v>
      </c>
      <c r="D46">
        <f>10^(-1*'consts_hlp-params'!$D$11*'consts_hlp-params'!$C$25*B46)</f>
        <v>0.88288073884236418</v>
      </c>
      <c r="E46" s="14">
        <f>D46*'consts_hlp-params'!$L$31</f>
        <v>52147118.386730745</v>
      </c>
      <c r="F46" s="14">
        <f>'consts_hlp-params'!$E$37*E46/'consts_hlp-params'!$E$35</f>
        <v>0.90869301537367342</v>
      </c>
      <c r="G46" s="14">
        <f t="shared" si="1"/>
        <v>0.90791529392534043</v>
      </c>
    </row>
    <row r="47" spans="1:7" x14ac:dyDescent="0.3">
      <c r="A47">
        <f t="shared" si="2"/>
        <v>45</v>
      </c>
      <c r="B47">
        <f t="shared" si="0"/>
        <v>4.4999999999999993E-7</v>
      </c>
      <c r="C47">
        <f t="shared" si="3"/>
        <v>0.4499999999999999</v>
      </c>
      <c r="D47">
        <f>10^(-1*'consts_hlp-params'!$D$11*'consts_hlp-params'!$C$25*B47)</f>
        <v>0.88038481505314248</v>
      </c>
      <c r="E47" s="14">
        <f>D47*'consts_hlp-params'!$L$31</f>
        <v>51999697.305270232</v>
      </c>
      <c r="F47" s="14">
        <f>'consts_hlp-params'!$E$37*E47/'consts_hlp-params'!$E$35</f>
        <v>0.90612411969570839</v>
      </c>
      <c r="G47" s="14">
        <f t="shared" si="1"/>
        <v>0.90534859688347535</v>
      </c>
    </row>
    <row r="48" spans="1:7" x14ac:dyDescent="0.3">
      <c r="A48">
        <f t="shared" si="2"/>
        <v>46</v>
      </c>
      <c r="B48">
        <f t="shared" si="0"/>
        <v>4.5999999999999994E-7</v>
      </c>
      <c r="C48">
        <f t="shared" si="3"/>
        <v>0.45999999999999996</v>
      </c>
      <c r="D48">
        <f>10^(-1*'consts_hlp-params'!$D$11*'consts_hlp-params'!$C$25*B48)</f>
        <v>0.87789594729684517</v>
      </c>
      <c r="E48" s="14">
        <f>D48*'consts_hlp-params'!$L$31</f>
        <v>51852692.986536615</v>
      </c>
      <c r="F48" s="14">
        <f>'consts_hlp-params'!$E$37*E48/'consts_hlp-params'!$E$35</f>
        <v>0.90356248634384539</v>
      </c>
      <c r="G48" s="14">
        <f t="shared" si="1"/>
        <v>0.90278915595211817</v>
      </c>
    </row>
    <row r="49" spans="1:7" x14ac:dyDescent="0.3">
      <c r="A49">
        <f t="shared" si="2"/>
        <v>47</v>
      </c>
      <c r="B49">
        <f t="shared" si="0"/>
        <v>4.6999999999999995E-7</v>
      </c>
      <c r="C49">
        <f t="shared" si="3"/>
        <v>0.47</v>
      </c>
      <c r="D49">
        <f>10^(-1*'consts_hlp-params'!$D$11*'consts_hlp-params'!$C$25*B49)</f>
        <v>0.87541411562590798</v>
      </c>
      <c r="E49" s="14">
        <f>D49*'consts_hlp-params'!$L$31</f>
        <v>51706104.25233227</v>
      </c>
      <c r="F49" s="14">
        <f>'consts_hlp-params'!$E$37*E49/'consts_hlp-params'!$E$35</f>
        <v>0.90100809478732447</v>
      </c>
      <c r="G49" s="14">
        <f t="shared" si="1"/>
        <v>0.90023695061808096</v>
      </c>
    </row>
    <row r="50" spans="1:7" x14ac:dyDescent="0.3">
      <c r="A50">
        <f t="shared" si="2"/>
        <v>48</v>
      </c>
      <c r="B50">
        <f t="shared" si="0"/>
        <v>4.7999999999999996E-7</v>
      </c>
      <c r="C50">
        <f t="shared" si="3"/>
        <v>0.48</v>
      </c>
      <c r="D50">
        <f>10^(-1*'consts_hlp-params'!$D$11*'consts_hlp-params'!$C$25*B50)</f>
        <v>0.87293930014915833</v>
      </c>
      <c r="E50" s="14">
        <f>D50*'consts_hlp-params'!$L$31</f>
        <v>51559929.927790321</v>
      </c>
      <c r="F50" s="14">
        <f>'consts_hlp-params'!$E$37*E50/'consts_hlp-params'!$E$35</f>
        <v>0.89846092455342652</v>
      </c>
      <c r="G50" s="14">
        <f t="shared" si="1"/>
        <v>0.89769196042616617</v>
      </c>
    </row>
    <row r="51" spans="1:7" x14ac:dyDescent="0.3">
      <c r="A51">
        <f t="shared" si="2"/>
        <v>49</v>
      </c>
      <c r="B51">
        <f t="shared" si="0"/>
        <v>4.8999999999999997E-7</v>
      </c>
      <c r="C51">
        <f t="shared" si="3"/>
        <v>0.49</v>
      </c>
      <c r="D51">
        <f>10^(-1*'consts_hlp-params'!$D$11*'consts_hlp-params'!$C$25*B51)</f>
        <v>0.87047148103165706</v>
      </c>
      <c r="E51" s="14">
        <f>D51*'consts_hlp-params'!$L$31</f>
        <v>51414168.841365315</v>
      </c>
      <c r="F51" s="14">
        <f>'consts_hlp-params'!$E$37*E51/'consts_hlp-params'!$E$35</f>
        <v>0.89592095522730963</v>
      </c>
      <c r="G51" s="14">
        <f t="shared" si="1"/>
        <v>0.89515416497900469</v>
      </c>
    </row>
    <row r="52" spans="1:7" x14ac:dyDescent="0.3">
      <c r="A52">
        <f t="shared" si="2"/>
        <v>50</v>
      </c>
      <c r="B52">
        <f t="shared" si="0"/>
        <v>4.9999999999999998E-7</v>
      </c>
      <c r="C52">
        <f t="shared" si="3"/>
        <v>0.5</v>
      </c>
      <c r="D52">
        <f>10^(-1*'consts_hlp-params'!$D$11*'consts_hlp-params'!$C$25*B52)</f>
        <v>0.86801063849453852</v>
      </c>
      <c r="E52" s="14">
        <f>D52*'consts_hlp-params'!$L$31</f>
        <v>51268819.824823752</v>
      </c>
      <c r="F52" s="14">
        <f>'consts_hlp-params'!$E$37*E52/'consts_hlp-params'!$E$35</f>
        <v>0.89338816645184482</v>
      </c>
      <c r="G52" s="14">
        <f t="shared" si="1"/>
        <v>0.89262354393689036</v>
      </c>
    </row>
    <row r="53" spans="1:7" x14ac:dyDescent="0.3">
      <c r="A53">
        <f t="shared" si="2"/>
        <v>51</v>
      </c>
      <c r="B53">
        <f t="shared" si="0"/>
        <v>5.0999999999999988E-7</v>
      </c>
      <c r="C53">
        <f t="shared" si="3"/>
        <v>0.5099999999999999</v>
      </c>
      <c r="D53">
        <f>10^(-1*'consts_hlp-params'!$D$11*'consts_hlp-params'!$C$25*B53)</f>
        <v>0.86555675281485223</v>
      </c>
      <c r="E53" s="14">
        <f>D53*'consts_hlp-params'!$L$31</f>
        <v>51123881.713234767</v>
      </c>
      <c r="F53" s="14">
        <f>'consts_hlp-params'!$E$37*E53/'consts_hlp-params'!$E$35</f>
        <v>0.89086253792745307</v>
      </c>
      <c r="G53" s="14">
        <f t="shared" si="1"/>
        <v>0.89010007701761795</v>
      </c>
    </row>
    <row r="54" spans="1:7" x14ac:dyDescent="0.3">
      <c r="A54">
        <f t="shared" si="2"/>
        <v>52</v>
      </c>
      <c r="B54">
        <f t="shared" si="0"/>
        <v>5.1999999999999989E-7</v>
      </c>
      <c r="C54">
        <f t="shared" si="3"/>
        <v>0.51999999999999991</v>
      </c>
      <c r="D54">
        <f>10^(-1*'consts_hlp-params'!$D$11*'consts_hlp-params'!$C$25*B54)</f>
        <v>0.86310980432540541</v>
      </c>
      <c r="E54" s="14">
        <f>D54*'consts_hlp-params'!$L$31</f>
        <v>50979353.344960779</v>
      </c>
      <c r="F54" s="14">
        <f>'consts_hlp-params'!$E$37*E54/'consts_hlp-params'!$E$35</f>
        <v>0.888344049411943</v>
      </c>
      <c r="G54" s="14">
        <f t="shared" si="1"/>
        <v>0.88758374399632067</v>
      </c>
    </row>
    <row r="55" spans="1:7" x14ac:dyDescent="0.3">
      <c r="A55">
        <f t="shared" si="2"/>
        <v>53</v>
      </c>
      <c r="B55">
        <f t="shared" si="0"/>
        <v>5.299999999999999E-7</v>
      </c>
      <c r="C55">
        <f t="shared" si="3"/>
        <v>0.52999999999999992</v>
      </c>
      <c r="D55">
        <f>10^(-1*'consts_hlp-params'!$D$11*'consts_hlp-params'!$C$25*B55)</f>
        <v>0.86066977341460449</v>
      </c>
      <c r="E55" s="14">
        <f>D55*'consts_hlp-params'!$L$31</f>
        <v>50835233.561648197</v>
      </c>
      <c r="F55" s="14">
        <f>'consts_hlp-params'!$E$37*E55/'consts_hlp-params'!$E$35</f>
        <v>0.88583268072034838</v>
      </c>
      <c r="G55" s="14">
        <f t="shared" si="1"/>
        <v>0.88507452470530812</v>
      </c>
    </row>
    <row r="56" spans="1:7" x14ac:dyDescent="0.3">
      <c r="A56">
        <f t="shared" si="2"/>
        <v>54</v>
      </c>
      <c r="B56">
        <f t="shared" si="0"/>
        <v>5.3999999999999991E-7</v>
      </c>
      <c r="C56">
        <f t="shared" si="3"/>
        <v>0.53999999999999992</v>
      </c>
      <c r="D56">
        <f>10^(-1*'consts_hlp-params'!$D$11*'consts_hlp-params'!$C$25*B56)</f>
        <v>0.858236640526298</v>
      </c>
      <c r="E56" s="14">
        <f>D56*'consts_hlp-params'!$L$31</f>
        <v>50691521.208218068</v>
      </c>
      <c r="F56" s="14">
        <f>'consts_hlp-params'!$E$37*E56/'consts_hlp-params'!$E$35</f>
        <v>0.88332841172476562</v>
      </c>
      <c r="G56" s="14">
        <f t="shared" si="1"/>
        <v>0.8825723990339035</v>
      </c>
    </row>
    <row r="57" spans="1:7" x14ac:dyDescent="0.3">
      <c r="A57">
        <f t="shared" si="2"/>
        <v>55</v>
      </c>
      <c r="B57">
        <f t="shared" si="0"/>
        <v>5.4999999999999992E-7</v>
      </c>
      <c r="C57">
        <f t="shared" si="3"/>
        <v>0.54999999999999993</v>
      </c>
      <c r="D57">
        <f>10^(-1*'consts_hlp-params'!$D$11*'consts_hlp-params'!$C$25*B57)</f>
        <v>0.85581038615962102</v>
      </c>
      <c r="E57" s="14">
        <f>D57*'consts_hlp-params'!$L$31</f>
        <v>50548215.132856943</v>
      </c>
      <c r="F57" s="14">
        <f>'consts_hlp-params'!$E$37*E57/'consts_hlp-params'!$E$35</f>
        <v>0.88083122235419431</v>
      </c>
      <c r="G57" s="14">
        <f t="shared" si="1"/>
        <v>0.88007734692828432</v>
      </c>
    </row>
    <row r="58" spans="1:7" x14ac:dyDescent="0.3">
      <c r="A58">
        <f t="shared" si="2"/>
        <v>56</v>
      </c>
      <c r="B58">
        <f t="shared" si="0"/>
        <v>5.5999999999999993E-7</v>
      </c>
      <c r="C58">
        <f t="shared" si="3"/>
        <v>0.55999999999999994</v>
      </c>
      <c r="D58">
        <f>10^(-1*'consts_hlp-params'!$D$11*'consts_hlp-params'!$C$25*B58)</f>
        <v>0.85339099086883741</v>
      </c>
      <c r="E58" s="14">
        <f>D58*'consts_hlp-params'!$L$31</f>
        <v>50405314.187007546</v>
      </c>
      <c r="F58" s="14">
        <f>'consts_hlp-params'!$E$37*E58/'consts_hlp-params'!$E$35</f>
        <v>0.87834109259437465</v>
      </c>
      <c r="G58" s="14">
        <f t="shared" si="1"/>
        <v>0.87758934839132052</v>
      </c>
    </row>
    <row r="59" spans="1:7" x14ac:dyDescent="0.3">
      <c r="A59">
        <f t="shared" si="2"/>
        <v>57</v>
      </c>
      <c r="B59">
        <f t="shared" si="0"/>
        <v>5.6999999999999994E-7</v>
      </c>
      <c r="C59">
        <f t="shared" si="3"/>
        <v>0.56999999999999995</v>
      </c>
      <c r="D59">
        <f>10^(-1*'consts_hlp-params'!$D$11*'consts_hlp-params'!$C$25*B59)</f>
        <v>0.85097843526318451</v>
      </c>
      <c r="E59" s="14">
        <f>D59*'consts_hlp-params'!$L$31</f>
        <v>50262817.225359574</v>
      </c>
      <c r="F59" s="14">
        <f>'consts_hlp-params'!$E$37*E59/'consts_hlp-params'!$E$35</f>
        <v>0.87585800248762713</v>
      </c>
      <c r="G59" s="14">
        <f t="shared" si="1"/>
        <v>0.87510838348241371</v>
      </c>
    </row>
    <row r="60" spans="1:7" x14ac:dyDescent="0.3">
      <c r="A60">
        <f t="shared" si="2"/>
        <v>58</v>
      </c>
      <c r="B60">
        <f t="shared" si="0"/>
        <v>5.7999999999999995E-7</v>
      </c>
      <c r="C60">
        <f t="shared" si="3"/>
        <v>0.57999999999999996</v>
      </c>
      <c r="D60">
        <f>10^(-1*'consts_hlp-params'!$D$11*'consts_hlp-params'!$C$25*B60)</f>
        <v>0.84857270000671847</v>
      </c>
      <c r="E60" s="14">
        <f>D60*'consts_hlp-params'!$L$31</f>
        <v>50120723.105840601</v>
      </c>
      <c r="F60" s="14">
        <f>'consts_hlp-params'!$E$37*E60/'consts_hlp-params'!$E$35</f>
        <v>0.87338193213269422</v>
      </c>
      <c r="G60" s="14">
        <f t="shared" si="1"/>
        <v>0.87263443231733928</v>
      </c>
    </row>
    <row r="61" spans="1:7" x14ac:dyDescent="0.3">
      <c r="A61">
        <f t="shared" si="2"/>
        <v>59</v>
      </c>
      <c r="B61">
        <f t="shared" si="0"/>
        <v>5.8999999999999996E-7</v>
      </c>
      <c r="C61">
        <f t="shared" si="3"/>
        <v>0.59</v>
      </c>
      <c r="D61">
        <f>10^(-1*'consts_hlp-params'!$D$11*'consts_hlp-params'!$C$25*B61)</f>
        <v>0.84617376581815751</v>
      </c>
      <c r="E61" s="14">
        <f>D61*'consts_hlp-params'!$L$31</f>
        <v>49979030.689606793</v>
      </c>
      <c r="F61" s="14">
        <f>'consts_hlp-params'!$E$37*E61/'consts_hlp-params'!$E$35</f>
        <v>0.87091286168457827</v>
      </c>
      <c r="G61" s="14">
        <f t="shared" si="1"/>
        <v>0.87016747506808423</v>
      </c>
    </row>
    <row r="62" spans="1:7" x14ac:dyDescent="0.3">
      <c r="A62">
        <f t="shared" si="2"/>
        <v>60</v>
      </c>
      <c r="B62">
        <f t="shared" si="0"/>
        <v>5.9999999999999987E-7</v>
      </c>
      <c r="C62">
        <f t="shared" si="3"/>
        <v>0.59999999999999987</v>
      </c>
      <c r="D62">
        <f>10^(-1*'consts_hlp-params'!$D$11*'consts_hlp-params'!$C$25*B62)</f>
        <v>0.84378161347072933</v>
      </c>
      <c r="E62" s="14">
        <f>D62*'consts_hlp-params'!$L$31</f>
        <v>49837738.841033906</v>
      </c>
      <c r="F62" s="14">
        <f>'consts_hlp-params'!$E$37*E62/'consts_hlp-params'!$E$35</f>
        <v>0.86845077135438487</v>
      </c>
      <c r="G62" s="14">
        <f t="shared" si="1"/>
        <v>0.8677074919626907</v>
      </c>
    </row>
    <row r="63" spans="1:7" x14ac:dyDescent="0.3">
      <c r="A63">
        <f t="shared" si="2"/>
        <v>61</v>
      </c>
      <c r="B63">
        <f t="shared" si="0"/>
        <v>6.0999999999999988E-7</v>
      </c>
      <c r="C63">
        <f t="shared" si="3"/>
        <v>0.60999999999999988</v>
      </c>
      <c r="D63">
        <f>10^(-1*'consts_hlp-params'!$D$11*'consts_hlp-params'!$C$25*B63)</f>
        <v>0.84139622379201584</v>
      </c>
      <c r="E63" s="14">
        <f>D63*'consts_hlp-params'!$L$31</f>
        <v>49696846.427708112</v>
      </c>
      <c r="F63" s="14">
        <f>'consts_hlp-params'!$E$37*E63/'consts_hlp-params'!$E$35</f>
        <v>0.86599564140916307</v>
      </c>
      <c r="G63" s="14">
        <f t="shared" si="1"/>
        <v>0.86525446328509681</v>
      </c>
    </row>
    <row r="64" spans="1:7" x14ac:dyDescent="0.3">
      <c r="A64">
        <f t="shared" si="2"/>
        <v>62</v>
      </c>
      <c r="B64">
        <f t="shared" si="0"/>
        <v>6.1999999999999989E-7</v>
      </c>
      <c r="C64">
        <f t="shared" si="3"/>
        <v>0.61999999999999988</v>
      </c>
      <c r="D64">
        <f>10^(-1*'consts_hlp-params'!$D$11*'consts_hlp-params'!$C$25*B64)</f>
        <v>0.83901757766380003</v>
      </c>
      <c r="E64" s="14">
        <f>D64*'consts_hlp-params'!$L$31</f>
        <v>49556352.320416965</v>
      </c>
      <c r="F64" s="14">
        <f>'consts_hlp-params'!$E$37*E64/'consts_hlp-params'!$E$35</f>
        <v>0.86354745217174766</v>
      </c>
      <c r="G64" s="14">
        <f t="shared" si="1"/>
        <v>0.86280836937497807</v>
      </c>
    </row>
    <row r="65" spans="1:7" x14ac:dyDescent="0.3">
      <c r="A65">
        <f t="shared" si="2"/>
        <v>63</v>
      </c>
      <c r="B65">
        <f t="shared" si="0"/>
        <v>6.299999999999999E-7</v>
      </c>
      <c r="C65">
        <f t="shared" si="3"/>
        <v>0.62999999999999989</v>
      </c>
      <c r="D65">
        <f>10^(-1*'consts_hlp-params'!$D$11*'consts_hlp-params'!$C$25*B65)</f>
        <v>0.83664565602191199</v>
      </c>
      <c r="E65" s="14">
        <f>D65*'consts_hlp-params'!$L$31</f>
        <v>49416255.393140279</v>
      </c>
      <c r="F65" s="14">
        <f>'consts_hlp-params'!$E$37*E65/'consts_hlp-params'!$E$35</f>
        <v>0.86110618402060024</v>
      </c>
      <c r="G65" s="14">
        <f t="shared" si="1"/>
        <v>0.86036919062758999</v>
      </c>
    </row>
    <row r="66" spans="1:7" x14ac:dyDescent="0.3">
      <c r="A66">
        <f t="shared" si="2"/>
        <v>64</v>
      </c>
      <c r="B66">
        <f t="shared" ref="B66:B129" si="4">A66*$I$5</f>
        <v>6.3999999999999991E-7</v>
      </c>
      <c r="C66">
        <f t="shared" si="3"/>
        <v>0.6399999999999999</v>
      </c>
      <c r="D66">
        <f>10^(-1*'consts_hlp-params'!$D$11*'consts_hlp-params'!$C$25*B66)</f>
        <v>0.83428043985607725</v>
      </c>
      <c r="E66" s="14">
        <f>D66*'consts_hlp-params'!$L$31</f>
        <v>49276554.523041204</v>
      </c>
      <c r="F66" s="14">
        <f>'consts_hlp-params'!$E$37*E66/'consts_hlp-params'!$E$35</f>
        <v>0.85867181738965415</v>
      </c>
      <c r="G66" s="14">
        <f t="shared" ref="G66:G129" si="5">$I$8*E66/$J$12</f>
        <v>0.8579369074936114</v>
      </c>
    </row>
    <row r="67" spans="1:7" x14ac:dyDescent="0.3">
      <c r="A67">
        <f t="shared" ref="A67:A130" si="6">ROW()-2</f>
        <v>65</v>
      </c>
      <c r="B67">
        <f t="shared" si="4"/>
        <v>6.4999999999999992E-7</v>
      </c>
      <c r="C67">
        <f t="shared" ref="C67:C101" si="7">B67*1000000</f>
        <v>0.64999999999999991</v>
      </c>
      <c r="D67">
        <f>10^(-1*'consts_hlp-params'!$D$11*'consts_hlp-params'!$C$25*B67)</f>
        <v>0.83192191020976347</v>
      </c>
      <c r="E67" s="14">
        <f>D67*'consts_hlp-params'!$L$31</f>
        <v>49137248.590457141</v>
      </c>
      <c r="F67" s="14">
        <f>'consts_hlp-params'!$E$37*E67/'consts_hlp-params'!$E$35</f>
        <v>0.85624433276815559</v>
      </c>
      <c r="G67" s="14">
        <f t="shared" si="5"/>
        <v>0.8555115004789875</v>
      </c>
    </row>
    <row r="68" spans="1:7" x14ac:dyDescent="0.3">
      <c r="A68">
        <f t="shared" si="6"/>
        <v>66</v>
      </c>
      <c r="B68">
        <f t="shared" si="4"/>
        <v>6.5999999999999993E-7</v>
      </c>
      <c r="C68">
        <f t="shared" si="7"/>
        <v>0.65999999999999992</v>
      </c>
      <c r="D68">
        <f>10^(-1*'consts_hlp-params'!$D$11*'consts_hlp-params'!$C$25*B68)</f>
        <v>0.829570048180029</v>
      </c>
      <c r="E68" s="14">
        <f>D68*'consts_hlp-params'!$L$31</f>
        <v>48998336.478890829</v>
      </c>
      <c r="F68" s="14">
        <f>'consts_hlp-params'!$E$37*E68/'consts_hlp-params'!$E$35</f>
        <v>0.85382371070050866</v>
      </c>
      <c r="G68" s="14">
        <f t="shared" si="5"/>
        <v>0.8530929501447736</v>
      </c>
    </row>
    <row r="69" spans="1:7" x14ac:dyDescent="0.3">
      <c r="A69">
        <f t="shared" si="6"/>
        <v>67</v>
      </c>
      <c r="B69">
        <f t="shared" si="4"/>
        <v>6.6999999999999994E-7</v>
      </c>
      <c r="C69">
        <f t="shared" si="7"/>
        <v>0.66999999999999993</v>
      </c>
      <c r="D69">
        <f>10^(-1*'consts_hlp-params'!$D$11*'consts_hlp-params'!$C$25*B69)</f>
        <v>0.8272248349173712</v>
      </c>
      <c r="E69" s="14">
        <f>D69*'consts_hlp-params'!$L$31</f>
        <v>48859817.075001352</v>
      </c>
      <c r="F69" s="14">
        <f>'consts_hlp-params'!$E$37*E69/'consts_hlp-params'!$E$35</f>
        <v>0.85140993178611857</v>
      </c>
      <c r="G69" s="14">
        <f t="shared" si="5"/>
        <v>0.8506812371069794</v>
      </c>
    </row>
    <row r="70" spans="1:7" x14ac:dyDescent="0.3">
      <c r="A70">
        <f t="shared" si="6"/>
        <v>68</v>
      </c>
      <c r="B70">
        <f t="shared" si="4"/>
        <v>6.7999999999999995E-7</v>
      </c>
      <c r="C70">
        <f t="shared" si="7"/>
        <v>0.67999999999999994</v>
      </c>
      <c r="D70">
        <f>10^(-1*'consts_hlp-params'!$D$11*'consts_hlp-params'!$C$25*B70)</f>
        <v>0.82488625162557505</v>
      </c>
      <c r="E70" s="14">
        <f>D70*'consts_hlp-params'!$L$31</f>
        <v>48721689.268595219</v>
      </c>
      <c r="F70" s="14">
        <f>'consts_hlp-params'!$E$37*E70/'consts_hlp-params'!$E$35</f>
        <v>0.8490029766792363</v>
      </c>
      <c r="G70" s="14">
        <f t="shared" si="5"/>
        <v>0.848276342036413</v>
      </c>
    </row>
    <row r="71" spans="1:7" x14ac:dyDescent="0.3">
      <c r="A71">
        <f t="shared" si="6"/>
        <v>69</v>
      </c>
      <c r="B71">
        <f t="shared" si="4"/>
        <v>6.8999999999999985E-7</v>
      </c>
      <c r="C71">
        <f t="shared" si="7"/>
        <v>0.68999999999999984</v>
      </c>
      <c r="D71">
        <f>10^(-1*'consts_hlp-params'!$D$11*'consts_hlp-params'!$C$25*B71)</f>
        <v>0.82255427956156368</v>
      </c>
      <c r="E71" s="14">
        <f>D71*'consts_hlp-params'!$L$31</f>
        <v>48583951.952617526</v>
      </c>
      <c r="F71" s="14">
        <f>'consts_hlp-params'!$E$37*E71/'consts_hlp-params'!$E$35</f>
        <v>0.84660282608880411</v>
      </c>
      <c r="G71" s="14">
        <f t="shared" si="5"/>
        <v>0.84587824565852765</v>
      </c>
    </row>
    <row r="72" spans="1:7" x14ac:dyDescent="0.3">
      <c r="A72">
        <f t="shared" si="6"/>
        <v>70</v>
      </c>
      <c r="B72">
        <f t="shared" si="4"/>
        <v>6.9999999999999986E-7</v>
      </c>
      <c r="C72">
        <f t="shared" si="7"/>
        <v>0.69999999999999984</v>
      </c>
      <c r="D72">
        <f>10^(-1*'consts_hlp-params'!$D$11*'consts_hlp-params'!$C$25*B72)</f>
        <v>0.82022890003524651</v>
      </c>
      <c r="E72" s="14">
        <f>D72*'consts_hlp-params'!$L$31</f>
        <v>48446604.023142993</v>
      </c>
      <c r="F72" s="14">
        <f>'consts_hlp-params'!$E$37*E72/'consts_hlp-params'!$E$35</f>
        <v>0.84420946077830017</v>
      </c>
      <c r="G72" s="14">
        <f t="shared" si="5"/>
        <v>0.84348692875326536</v>
      </c>
    </row>
    <row r="73" spans="1:7" x14ac:dyDescent="0.3">
      <c r="A73">
        <f t="shared" si="6"/>
        <v>71</v>
      </c>
      <c r="B73">
        <f t="shared" si="4"/>
        <v>7.0999999999999987E-7</v>
      </c>
      <c r="C73">
        <f t="shared" si="7"/>
        <v>0.70999999999999985</v>
      </c>
      <c r="D73">
        <f>10^(-1*'consts_hlp-params'!$D$11*'consts_hlp-params'!$C$25*B73)</f>
        <v>0.81791009440937068</v>
      </c>
      <c r="E73" s="14">
        <f>D73*'consts_hlp-params'!$L$31</f>
        <v>48309644.379367195</v>
      </c>
      <c r="F73" s="14">
        <f>'consts_hlp-params'!$E$37*E73/'consts_hlp-params'!$E$35</f>
        <v>0.84182286156558506</v>
      </c>
      <c r="G73" s="14">
        <f t="shared" si="5"/>
        <v>0.8411023721549038</v>
      </c>
    </row>
    <row r="74" spans="1:7" x14ac:dyDescent="0.3">
      <c r="A74">
        <f t="shared" si="6"/>
        <v>72</v>
      </c>
      <c r="B74">
        <f t="shared" si="4"/>
        <v>7.1999999999999988E-7</v>
      </c>
      <c r="C74">
        <f t="shared" si="7"/>
        <v>0.71999999999999986</v>
      </c>
      <c r="D74">
        <f>10^(-1*'consts_hlp-params'!$D$11*'consts_hlp-params'!$C$25*B74)</f>
        <v>0.81559784409937108</v>
      </c>
      <c r="E74" s="14">
        <f>D74*'consts_hlp-params'!$L$31</f>
        <v>48173071.923597679</v>
      </c>
      <c r="F74" s="14">
        <f>'consts_hlp-params'!$E$37*E74/'consts_hlp-params'!$E$35</f>
        <v>0.83944300932274729</v>
      </c>
      <c r="G74" s="14">
        <f t="shared" si="5"/>
        <v>0.83872455675190294</v>
      </c>
    </row>
    <row r="75" spans="1:7" x14ac:dyDescent="0.3">
      <c r="A75">
        <f t="shared" si="6"/>
        <v>73</v>
      </c>
      <c r="B75">
        <f t="shared" si="4"/>
        <v>7.2999999999999989E-7</v>
      </c>
      <c r="C75">
        <f t="shared" si="7"/>
        <v>0.72999999999999987</v>
      </c>
      <c r="D75">
        <f>10^(-1*'consts_hlp-params'!$D$11*'consts_hlp-params'!$C$25*B75)</f>
        <v>0.81329213057322169</v>
      </c>
      <c r="E75" s="14">
        <f>D75*'consts_hlp-params'!$L$31</f>
        <v>48036885.561245218</v>
      </c>
      <c r="F75" s="14">
        <f>'consts_hlp-params'!$E$37*E75/'consts_hlp-params'!$E$35</f>
        <v>0.83706988497595081</v>
      </c>
      <c r="G75" s="14">
        <f t="shared" si="5"/>
        <v>0.83635346348675088</v>
      </c>
    </row>
    <row r="76" spans="1:7" x14ac:dyDescent="0.3">
      <c r="A76">
        <f t="shared" si="6"/>
        <v>74</v>
      </c>
      <c r="B76">
        <f t="shared" si="4"/>
        <v>7.399999999999999E-7</v>
      </c>
      <c r="C76">
        <f t="shared" si="7"/>
        <v>0.73999999999999988</v>
      </c>
      <c r="D76">
        <f>10^(-1*'consts_hlp-params'!$D$11*'consts_hlp-params'!$C$25*B76)</f>
        <v>0.81099293535128703</v>
      </c>
      <c r="E76" s="14">
        <f>D76*'consts_hlp-params'!$L$31</f>
        <v>47901084.200814992</v>
      </c>
      <c r="F76" s="14">
        <f>'consts_hlp-params'!$E$37*E76/'consts_hlp-params'!$E$35</f>
        <v>0.83470346950528129</v>
      </c>
      <c r="G76" s="14">
        <f t="shared" si="5"/>
        <v>0.8339890733558124</v>
      </c>
    </row>
    <row r="77" spans="1:7" x14ac:dyDescent="0.3">
      <c r="A77">
        <f t="shared" si="6"/>
        <v>75</v>
      </c>
      <c r="B77">
        <f t="shared" si="4"/>
        <v>7.4999999999999991E-7</v>
      </c>
      <c r="C77">
        <f t="shared" si="7"/>
        <v>0.74999999999999989</v>
      </c>
      <c r="D77">
        <f>10^(-1*'consts_hlp-params'!$D$11*'consts_hlp-params'!$C$25*B77)</f>
        <v>0.80870024000617391</v>
      </c>
      <c r="E77" s="14">
        <f>D77*'consts_hlp-params'!$L$31</f>
        <v>47765666.75389789</v>
      </c>
      <c r="F77" s="14">
        <f>'consts_hlp-params'!$E$37*E77/'consts_hlp-params'!$E$35</f>
        <v>0.83234374394459498</v>
      </c>
      <c r="G77" s="14">
        <f t="shared" si="5"/>
        <v>0.83163136740917576</v>
      </c>
    </row>
    <row r="78" spans="1:7" x14ac:dyDescent="0.3">
      <c r="A78">
        <f t="shared" si="6"/>
        <v>76</v>
      </c>
      <c r="B78">
        <f t="shared" si="4"/>
        <v>7.5999999999999992E-7</v>
      </c>
      <c r="C78">
        <f t="shared" si="7"/>
        <v>0.7599999999999999</v>
      </c>
      <c r="D78">
        <f>10^(-1*'consts_hlp-params'!$D$11*'consts_hlp-params'!$C$25*B78)</f>
        <v>0.80641402616258351</v>
      </c>
      <c r="E78" s="14">
        <f>D78*'consts_hlp-params'!$L$31</f>
        <v>47630632.135161713</v>
      </c>
      <c r="F78" s="14">
        <f>'consts_hlp-params'!$E$37*E78/'consts_hlp-params'!$E$35</f>
        <v>0.82999068938136467</v>
      </c>
      <c r="G78" s="14">
        <f t="shared" si="5"/>
        <v>0.82928032675050067</v>
      </c>
    </row>
    <row r="79" spans="1:7" x14ac:dyDescent="0.3">
      <c r="A79">
        <f t="shared" si="6"/>
        <v>77</v>
      </c>
      <c r="B79">
        <f t="shared" si="4"/>
        <v>7.6999999999999993E-7</v>
      </c>
      <c r="C79">
        <f t="shared" si="7"/>
        <v>0.76999999999999991</v>
      </c>
      <c r="D79">
        <f>10^(-1*'consts_hlp-params'!$D$11*'consts_hlp-params'!$C$25*B79)</f>
        <v>0.80413427549716476</v>
      </c>
      <c r="E79" s="14">
        <f>D79*'consts_hlp-params'!$L$31</f>
        <v>47495979.262342565</v>
      </c>
      <c r="F79" s="14">
        <f>'consts_hlp-params'!$E$37*E79/'consts_hlp-params'!$E$35</f>
        <v>0.82764428695653003</v>
      </c>
      <c r="G79" s="14">
        <f t="shared" si="5"/>
        <v>0.82693593253686759</v>
      </c>
    </row>
    <row r="80" spans="1:7" x14ac:dyDescent="0.3">
      <c r="A80">
        <f t="shared" si="6"/>
        <v>78</v>
      </c>
      <c r="B80">
        <f t="shared" si="4"/>
        <v>7.7999999999999984E-7</v>
      </c>
      <c r="C80">
        <f t="shared" si="7"/>
        <v>0.7799999999999998</v>
      </c>
      <c r="D80">
        <f>10^(-1*'consts_hlp-params'!$D$11*'consts_hlp-params'!$C$25*B80)</f>
        <v>0.80186096973836718</v>
      </c>
      <c r="E80" s="14">
        <f>D80*'consts_hlp-params'!$L$31</f>
        <v>47361707.056236118</v>
      </c>
      <c r="F80" s="14">
        <f>'consts_hlp-params'!$E$37*E80/'consts_hlp-params'!$E$35</f>
        <v>0.82530451786434589</v>
      </c>
      <c r="G80" s="14">
        <f t="shared" si="5"/>
        <v>0.82459816597862645</v>
      </c>
    </row>
    <row r="81" spans="1:7" x14ac:dyDescent="0.3">
      <c r="A81">
        <f t="shared" si="6"/>
        <v>79</v>
      </c>
      <c r="B81">
        <f t="shared" si="4"/>
        <v>7.8999999999999985E-7</v>
      </c>
      <c r="C81">
        <f t="shared" si="7"/>
        <v>0.78999999999999981</v>
      </c>
      <c r="D81">
        <f>10^(-1*'consts_hlp-params'!$D$11*'consts_hlp-params'!$C$25*B81)</f>
        <v>0.79959409066629383</v>
      </c>
      <c r="E81" s="14">
        <f>D81*'consts_hlp-params'!$L$31</f>
        <v>47227814.44068896</v>
      </c>
      <c r="F81" s="14">
        <f>'consts_hlp-params'!$E$37*E81/'consts_hlp-params'!$E$35</f>
        <v>0.82297136335223053</v>
      </c>
      <c r="G81" s="14">
        <f t="shared" si="5"/>
        <v>0.8222670083392456</v>
      </c>
    </row>
    <row r="82" spans="1:7" x14ac:dyDescent="0.3">
      <c r="A82">
        <f t="shared" si="6"/>
        <v>80</v>
      </c>
      <c r="B82">
        <f t="shared" si="4"/>
        <v>7.9999999999999986E-7</v>
      </c>
      <c r="C82">
        <f t="shared" si="7"/>
        <v>0.79999999999999982</v>
      </c>
      <c r="D82">
        <f>10^(-1*'consts_hlp-params'!$D$11*'consts_hlp-params'!$C$25*B82)</f>
        <v>0.79733362011255637</v>
      </c>
      <c r="E82" s="14">
        <f>D82*'consts_hlp-params'!$L$31</f>
        <v>47094300.342590012</v>
      </c>
      <c r="F82" s="14">
        <f>'consts_hlp-params'!$E$37*E82/'consts_hlp-params'!$E$35</f>
        <v>0.82064480472061685</v>
      </c>
      <c r="G82" s="14">
        <f t="shared" si="5"/>
        <v>0.81994244093516189</v>
      </c>
    </row>
    <row r="83" spans="1:7" x14ac:dyDescent="0.3">
      <c r="A83">
        <f t="shared" si="6"/>
        <v>81</v>
      </c>
      <c r="B83">
        <f t="shared" si="4"/>
        <v>8.0999999999999987E-7</v>
      </c>
      <c r="C83">
        <f t="shared" si="7"/>
        <v>0.80999999999999983</v>
      </c>
      <c r="D83">
        <f>10^(-1*'consts_hlp-params'!$D$11*'consts_hlp-params'!$C$25*B83)</f>
        <v>0.7950795399601287</v>
      </c>
      <c r="E83" s="14">
        <f>D83*'consts_hlp-params'!$L$31</f>
        <v>46961163.691861913</v>
      </c>
      <c r="F83" s="14">
        <f>'consts_hlp-params'!$E$37*E83/'consts_hlp-params'!$E$35</f>
        <v>0.81832482332280188</v>
      </c>
      <c r="G83" s="14">
        <f t="shared" si="5"/>
        <v>0.81762444513563193</v>
      </c>
    </row>
    <row r="84" spans="1:7" x14ac:dyDescent="0.3">
      <c r="A84">
        <f t="shared" si="6"/>
        <v>82</v>
      </c>
      <c r="B84">
        <f t="shared" si="4"/>
        <v>8.1999999999999988E-7</v>
      </c>
      <c r="C84">
        <f t="shared" si="7"/>
        <v>0.81999999999999984</v>
      </c>
      <c r="D84">
        <f>10^(-1*'consts_hlp-params'!$D$11*'consts_hlp-params'!$C$25*B84)</f>
        <v>0.79283183214320219</v>
      </c>
      <c r="E84" s="14">
        <f>D84*'consts_hlp-params'!$L$31</f>
        <v>46828403.421452418</v>
      </c>
      <c r="F84" s="14">
        <f>'consts_hlp-params'!$E$37*E84/'consts_hlp-params'!$E$35</f>
        <v>0.81601140056479726</v>
      </c>
      <c r="G84" s="14">
        <f t="shared" si="5"/>
        <v>0.81531300236258075</v>
      </c>
    </row>
    <row r="85" spans="1:7" x14ac:dyDescent="0.3">
      <c r="A85">
        <f t="shared" si="6"/>
        <v>83</v>
      </c>
      <c r="B85">
        <f t="shared" si="4"/>
        <v>8.2999999999999989E-7</v>
      </c>
      <c r="C85">
        <f t="shared" si="7"/>
        <v>0.82999999999999985</v>
      </c>
      <c r="D85">
        <f>10^(-1*'consts_hlp-params'!$D$11*'consts_hlp-params'!$C$25*B85)</f>
        <v>0.79059047864704013</v>
      </c>
      <c r="E85" s="14">
        <f>D85*'consts_hlp-params'!$L$31</f>
        <v>46696018.467325851</v>
      </c>
      <c r="F85" s="14">
        <f>'consts_hlp-params'!$E$37*E85/'consts_hlp-params'!$E$35</f>
        <v>0.81370451790517961</v>
      </c>
      <c r="G85" s="14">
        <f t="shared" si="5"/>
        <v>0.81300809409045482</v>
      </c>
    </row>
    <row r="86" spans="1:7" x14ac:dyDescent="0.3">
      <c r="A86">
        <f t="shared" si="6"/>
        <v>84</v>
      </c>
      <c r="B86">
        <f t="shared" si="4"/>
        <v>8.399999999999999E-7</v>
      </c>
      <c r="C86">
        <f t="shared" si="7"/>
        <v>0.83999999999999986</v>
      </c>
      <c r="D86">
        <f>10^(-1*'consts_hlp-params'!$D$11*'consts_hlp-params'!$C$25*B86)</f>
        <v>0.78835546150783442</v>
      </c>
      <c r="E86" s="14">
        <f>D86*'consts_hlp-params'!$L$31</f>
        <v>46564007.768454611</v>
      </c>
      <c r="F86" s="14">
        <f>'consts_hlp-params'!$E$37*E86/'consts_hlp-params'!$E$35</f>
        <v>0.81140415685494338</v>
      </c>
      <c r="G86" s="14">
        <f t="shared" si="5"/>
        <v>0.81070970184607205</v>
      </c>
    </row>
    <row r="87" spans="1:7" x14ac:dyDescent="0.3">
      <c r="A87">
        <f t="shared" si="6"/>
        <v>85</v>
      </c>
      <c r="B87">
        <f t="shared" si="4"/>
        <v>8.4999999999999991E-7</v>
      </c>
      <c r="C87">
        <f t="shared" si="7"/>
        <v>0.84999999999999987</v>
      </c>
      <c r="D87">
        <f>10^(-1*'consts_hlp-params'!$D$11*'consts_hlp-params'!$C$25*B87)</f>
        <v>0.78612676281256066</v>
      </c>
      <c r="E87" s="14">
        <f>D87*'consts_hlp-params'!$L$31</f>
        <v>46432370.266810641</v>
      </c>
      <c r="F87" s="14">
        <f>'consts_hlp-params'!$E$37*E87/'consts_hlp-params'!$E$35</f>
        <v>0.80911029897735154</v>
      </c>
      <c r="G87" s="14">
        <f t="shared" si="5"/>
        <v>0.808417807208475</v>
      </c>
    </row>
    <row r="88" spans="1:7" x14ac:dyDescent="0.3">
      <c r="A88">
        <f t="shared" si="6"/>
        <v>86</v>
      </c>
      <c r="B88">
        <f t="shared" si="4"/>
        <v>8.5999999999999992E-7</v>
      </c>
      <c r="C88">
        <f t="shared" si="7"/>
        <v>0.85999999999999988</v>
      </c>
      <c r="D88">
        <f>10^(-1*'consts_hlp-params'!$D$11*'consts_hlp-params'!$C$25*B88)</f>
        <v>0.78390436469883529</v>
      </c>
      <c r="E88" s="14">
        <f>D88*'consts_hlp-params'!$L$31</f>
        <v>46301104.907356948</v>
      </c>
      <c r="F88" s="14">
        <f>'consts_hlp-params'!$E$37*E88/'consts_hlp-params'!$E$35</f>
        <v>0.80682292588778803</v>
      </c>
      <c r="G88" s="14">
        <f t="shared" si="5"/>
        <v>0.8061323918087826</v>
      </c>
    </row>
    <row r="89" spans="1:7" x14ac:dyDescent="0.3">
      <c r="A89">
        <f t="shared" si="6"/>
        <v>87</v>
      </c>
      <c r="B89">
        <f t="shared" si="4"/>
        <v>8.6999999999999982E-7</v>
      </c>
      <c r="C89">
        <f t="shared" si="7"/>
        <v>0.86999999999999977</v>
      </c>
      <c r="D89">
        <f>10^(-1*'consts_hlp-params'!$D$11*'consts_hlp-params'!$C$25*B89)</f>
        <v>0.78168824935477199</v>
      </c>
      <c r="E89" s="14">
        <f>D89*'consts_hlp-params'!$L$31</f>
        <v>46170210.638039164</v>
      </c>
      <c r="F89" s="14">
        <f>'consts_hlp-params'!$E$37*E89/'consts_hlp-params'!$E$35</f>
        <v>0.80454201925361113</v>
      </c>
      <c r="G89" s="14">
        <f t="shared" si="5"/>
        <v>0.80385343733004322</v>
      </c>
    </row>
    <row r="90" spans="1:7" x14ac:dyDescent="0.3">
      <c r="A90">
        <f t="shared" si="6"/>
        <v>88</v>
      </c>
      <c r="B90">
        <f t="shared" si="4"/>
        <v>8.7999999999999983E-7</v>
      </c>
      <c r="C90">
        <f t="shared" si="7"/>
        <v>0.87999999999999978</v>
      </c>
      <c r="D90">
        <f>10^(-1*'consts_hlp-params'!$D$11*'consts_hlp-params'!$C$25*B90)</f>
        <v>0.77947839901883897</v>
      </c>
      <c r="E90" s="14">
        <f>D90*'consts_hlp-params'!$L$31</f>
        <v>46039686.409777083</v>
      </c>
      <c r="F90" s="14">
        <f>'consts_hlp-params'!$E$37*E90/'consts_hlp-params'!$E$35</f>
        <v>0.80226756079400474</v>
      </c>
      <c r="G90" s="14">
        <f t="shared" si="5"/>
        <v>0.80158092550708693</v>
      </c>
    </row>
    <row r="91" spans="1:7" x14ac:dyDescent="0.3">
      <c r="A91">
        <f t="shared" si="6"/>
        <v>89</v>
      </c>
      <c r="B91">
        <f t="shared" si="4"/>
        <v>8.8999999999999984E-7</v>
      </c>
      <c r="C91">
        <f t="shared" si="7"/>
        <v>0.88999999999999979</v>
      </c>
      <c r="D91">
        <f>10^(-1*'consts_hlp-params'!$D$11*'consts_hlp-params'!$C$25*B91)</f>
        <v>0.7772747959797166</v>
      </c>
      <c r="E91" s="14">
        <f>D91*'consts_hlp-params'!$L$31</f>
        <v>45909531.176456273</v>
      </c>
      <c r="F91" s="14">
        <f>'consts_hlp-params'!$E$37*E91/'consts_hlp-params'!$E$35</f>
        <v>0.79999953227983389</v>
      </c>
      <c r="G91" s="14">
        <f t="shared" si="5"/>
        <v>0.79931483812638027</v>
      </c>
    </row>
    <row r="92" spans="1:7" x14ac:dyDescent="0.3">
      <c r="A92">
        <f t="shared" si="6"/>
        <v>90</v>
      </c>
      <c r="B92">
        <f t="shared" si="4"/>
        <v>8.9999999999999985E-7</v>
      </c>
      <c r="C92">
        <f t="shared" si="7"/>
        <v>0.8999999999999998</v>
      </c>
      <c r="D92">
        <f>10^(-1*'consts_hlp-params'!$D$11*'consts_hlp-params'!$C$25*B92)</f>
        <v>0.77507742257615597</v>
      </c>
      <c r="E92" s="14">
        <f>D92*'consts_hlp-params'!$L$31</f>
        <v>45779743.894919731</v>
      </c>
      <c r="F92" s="14">
        <f>'consts_hlp-params'!$E$37*E92/'consts_hlp-params'!$E$35</f>
        <v>0.79773791553349793</v>
      </c>
      <c r="G92" s="14">
        <f t="shared" si="5"/>
        <v>0.79705515702588048</v>
      </c>
    </row>
    <row r="93" spans="1:7" x14ac:dyDescent="0.3">
      <c r="A93">
        <f t="shared" si="6"/>
        <v>91</v>
      </c>
      <c r="B93">
        <f t="shared" si="4"/>
        <v>9.0999999999999986E-7</v>
      </c>
      <c r="C93">
        <f t="shared" si="7"/>
        <v>0.90999999999999981</v>
      </c>
      <c r="D93">
        <f>10^(-1*'consts_hlp-params'!$D$11*'consts_hlp-params'!$C$25*B93)</f>
        <v>0.77288626119683645</v>
      </c>
      <c r="E93" s="14">
        <f>D93*'consts_hlp-params'!$L$31</f>
        <v>45650323.524959423</v>
      </c>
      <c r="F93" s="14">
        <f>'consts_hlp-params'!$E$37*E93/'consts_hlp-params'!$E$35</f>
        <v>0.795482692428784</v>
      </c>
      <c r="G93" s="14">
        <f t="shared" si="5"/>
        <v>0.79480186409488818</v>
      </c>
    </row>
    <row r="94" spans="1:7" x14ac:dyDescent="0.3">
      <c r="A94">
        <f t="shared" si="6"/>
        <v>92</v>
      </c>
      <c r="B94">
        <f t="shared" si="4"/>
        <v>9.1999999999999987E-7</v>
      </c>
      <c r="C94">
        <f t="shared" si="7"/>
        <v>0.91999999999999993</v>
      </c>
      <c r="D94">
        <f>10^(-1*'consts_hlp-params'!$D$11*'consts_hlp-params'!$C$25*B94)</f>
        <v>0.77070129428022527</v>
      </c>
      <c r="E94" s="14">
        <f>D94*'consts_hlp-params'!$L$31</f>
        <v>45521269.029308051</v>
      </c>
      <c r="F94" s="14">
        <f>'consts_hlp-params'!$E$37*E94/'consts_hlp-params'!$E$35</f>
        <v>0.79323384489072302</v>
      </c>
      <c r="G94" s="14">
        <f t="shared" si="5"/>
        <v>0.79255494127390413</v>
      </c>
    </row>
    <row r="95" spans="1:7" x14ac:dyDescent="0.3">
      <c r="A95">
        <f t="shared" si="6"/>
        <v>93</v>
      </c>
      <c r="B95">
        <f t="shared" si="4"/>
        <v>9.2999999999999988E-7</v>
      </c>
      <c r="C95">
        <f t="shared" si="7"/>
        <v>0.92999999999999994</v>
      </c>
      <c r="D95">
        <f>10^(-1*'consts_hlp-params'!$D$11*'consts_hlp-params'!$C$25*B95)</f>
        <v>0.76852250431443636</v>
      </c>
      <c r="E95" s="14">
        <f>D95*'consts_hlp-params'!$L$31</f>
        <v>45392579.373630665</v>
      </c>
      <c r="F95" s="14">
        <f>'consts_hlp-params'!$E$37*E95/'consts_hlp-params'!$E$35</f>
        <v>0.79099135489544381</v>
      </c>
      <c r="G95" s="14">
        <f t="shared" si="5"/>
        <v>0.79031437055448328</v>
      </c>
    </row>
    <row r="96" spans="1:7" x14ac:dyDescent="0.3">
      <c r="A96">
        <f t="shared" si="6"/>
        <v>94</v>
      </c>
      <c r="B96">
        <f t="shared" si="4"/>
        <v>9.3999999999999989E-7</v>
      </c>
      <c r="C96">
        <f t="shared" si="7"/>
        <v>0.94</v>
      </c>
      <c r="D96">
        <f>10^(-1*'consts_hlp-params'!$D$11*'consts_hlp-params'!$C$25*B96)</f>
        <v>0.76634987383709052</v>
      </c>
      <c r="E96" s="14">
        <f>D96*'consts_hlp-params'!$L$31</f>
        <v>45264253.526516452</v>
      </c>
      <c r="F96" s="14">
        <f>'consts_hlp-params'!$E$37*E96/'consts_hlp-params'!$E$35</f>
        <v>0.78875520447003</v>
      </c>
      <c r="G96" s="14">
        <f t="shared" si="5"/>
        <v>0.78808013397909149</v>
      </c>
    </row>
    <row r="97" spans="1:7" x14ac:dyDescent="0.3">
      <c r="A97">
        <f t="shared" si="6"/>
        <v>95</v>
      </c>
      <c r="B97">
        <f t="shared" si="4"/>
        <v>9.499999999999999E-7</v>
      </c>
      <c r="C97">
        <f t="shared" si="7"/>
        <v>0.95</v>
      </c>
      <c r="D97">
        <f>10^(-1*'consts_hlp-params'!$D$11*'consts_hlp-params'!$C$25*B97)</f>
        <v>0.76418338543517439</v>
      </c>
      <c r="E97" s="14">
        <f>D97*'consts_hlp-params'!$L$31</f>
        <v>45136290.459470347</v>
      </c>
      <c r="F97" s="14">
        <f>'consts_hlp-params'!$E$37*E97/'consts_hlp-params'!$E$35</f>
        <v>0.78652537569237357</v>
      </c>
      <c r="G97" s="14">
        <f t="shared" si="5"/>
        <v>0.78585221364095992</v>
      </c>
    </row>
    <row r="98" spans="1:7" x14ac:dyDescent="0.3">
      <c r="A98">
        <f t="shared" si="6"/>
        <v>96</v>
      </c>
      <c r="B98">
        <f t="shared" si="4"/>
        <v>9.5999999999999991E-7</v>
      </c>
      <c r="C98">
        <f t="shared" si="7"/>
        <v>0.96</v>
      </c>
      <c r="D98">
        <f>10^(-1*'consts_hlp-params'!$D$11*'consts_hlp-params'!$C$25*B98)</f>
        <v>0.76202302174490244</v>
      </c>
      <c r="E98" s="14">
        <f>D98*'consts_hlp-params'!$L$31</f>
        <v>45008689.14690493</v>
      </c>
      <c r="F98" s="14">
        <f>'consts_hlp-params'!$E$37*E98/'consts_hlp-params'!$E$35</f>
        <v>0.78430185069103397</v>
      </c>
      <c r="G98" s="14">
        <f t="shared" si="5"/>
        <v>0.78363059168394356</v>
      </c>
    </row>
    <row r="99" spans="1:7" x14ac:dyDescent="0.3">
      <c r="A99">
        <f t="shared" si="6"/>
        <v>97</v>
      </c>
      <c r="B99">
        <f t="shared" si="4"/>
        <v>9.6999999999999982E-7</v>
      </c>
      <c r="C99">
        <f t="shared" si="7"/>
        <v>0.96999999999999986</v>
      </c>
      <c r="D99">
        <f>10^(-1*'consts_hlp-params'!$D$11*'consts_hlp-params'!$C$25*B99)</f>
        <v>0.75986876545157622</v>
      </c>
      <c r="E99" s="14">
        <f>D99*'consts_hlp-params'!$L$31</f>
        <v>44881448.566132113</v>
      </c>
      <c r="F99" s="14">
        <f>'consts_hlp-params'!$E$37*E99/'consts_hlp-params'!$E$35</f>
        <v>0.78208461164509346</v>
      </c>
      <c r="G99" s="14">
        <f t="shared" si="5"/>
        <v>0.78141525030237691</v>
      </c>
    </row>
    <row r="100" spans="1:7" x14ac:dyDescent="0.3">
      <c r="A100">
        <f t="shared" si="6"/>
        <v>98</v>
      </c>
      <c r="B100">
        <f t="shared" si="4"/>
        <v>9.7999999999999993E-7</v>
      </c>
      <c r="C100">
        <f t="shared" si="7"/>
        <v>0.98</v>
      </c>
      <c r="D100">
        <f>10^(-1*'consts_hlp-params'!$D$11*'consts_hlp-params'!$C$25*B100)</f>
        <v>0.75772059928944646</v>
      </c>
      <c r="E100" s="14">
        <f>D100*'consts_hlp-params'!$L$31</f>
        <v>44754567.697354943</v>
      </c>
      <c r="F100" s="14">
        <f>'consts_hlp-params'!$E$37*E100/'consts_hlp-params'!$E$35</f>
        <v>0.77987364078401311</v>
      </c>
      <c r="G100" s="14">
        <f t="shared" si="5"/>
        <v>0.77920617174093054</v>
      </c>
    </row>
    <row r="101" spans="1:7" x14ac:dyDescent="0.3">
      <c r="A101">
        <f t="shared" si="6"/>
        <v>99</v>
      </c>
      <c r="B101">
        <f t="shared" si="4"/>
        <v>9.8999999999999984E-7</v>
      </c>
      <c r="C101">
        <f t="shared" si="7"/>
        <v>0.98999999999999988</v>
      </c>
      <c r="D101">
        <f>10^(-1*'consts_hlp-params'!$D$11*'consts_hlp-params'!$C$25*B101)</f>
        <v>0.75557850604157539</v>
      </c>
      <c r="E101" s="14">
        <f>D101*'consts_hlp-params'!$L$31</f>
        <v>44628045.523659527</v>
      </c>
      <c r="F101" s="14">
        <f>'consts_hlp-params'!$E$37*E101/'consts_hlp-params'!$E$35</f>
        <v>0.77766892038749424</v>
      </c>
      <c r="G101" s="14">
        <f t="shared" si="5"/>
        <v>0.77700333829447166</v>
      </c>
    </row>
    <row r="102" spans="1:7" x14ac:dyDescent="0.3">
      <c r="A102" s="13">
        <f t="shared" si="6"/>
        <v>100</v>
      </c>
      <c r="B102" s="13">
        <f t="shared" si="4"/>
        <v>9.9999999999999995E-7</v>
      </c>
      <c r="C102" s="13">
        <f t="shared" ref="C102:C165" si="8">B102*1000000</f>
        <v>1</v>
      </c>
      <c r="D102" s="13">
        <f>10^(-1*'consts_hlp-params'!$D$11*'consts_hlp-params'!$C$25*B102)</f>
        <v>0.75344246853969643</v>
      </c>
      <c r="E102" s="14">
        <f>D102*'consts_hlp-params'!$L$31</f>
        <v>44501881.031006724</v>
      </c>
      <c r="F102" s="14">
        <f>'consts_hlp-params'!$E$37*E102/'consts_hlp-params'!$E$35</f>
        <v>0.77547043278533101</v>
      </c>
      <c r="G102" s="14">
        <f t="shared" si="5"/>
        <v>0.77480673230791808</v>
      </c>
    </row>
    <row r="103" spans="1:7" x14ac:dyDescent="0.3">
      <c r="A103" s="13">
        <f t="shared" si="6"/>
        <v>101</v>
      </c>
      <c r="B103" s="13">
        <f t="shared" si="4"/>
        <v>1.0099999999999999E-6</v>
      </c>
      <c r="C103" s="13">
        <f t="shared" si="8"/>
        <v>1.0099999999999998</v>
      </c>
      <c r="D103" s="13">
        <f>10^(-1*'consts_hlp-params'!$D$11*'consts_hlp-params'!$C$25*B103)</f>
        <v>0.7513124696640795</v>
      </c>
      <c r="E103" s="14">
        <f>D103*'consts_hlp-params'!$L$31</f>
        <v>44376073.208224177</v>
      </c>
      <c r="F103" s="14">
        <f>'consts_hlp-params'!$E$37*E103/'consts_hlp-params'!$E$35</f>
        <v>0.77327816035727359</v>
      </c>
      <c r="G103" s="14">
        <f t="shared" si="5"/>
        <v>0.77261633617610059</v>
      </c>
    </row>
    <row r="104" spans="1:7" x14ac:dyDescent="0.3">
      <c r="A104" s="13">
        <f t="shared" si="6"/>
        <v>102</v>
      </c>
      <c r="B104" s="13">
        <f t="shared" si="4"/>
        <v>1.0199999999999998E-6</v>
      </c>
      <c r="C104" s="13">
        <f t="shared" si="8"/>
        <v>1.0199999999999998</v>
      </c>
      <c r="D104" s="13">
        <f>10^(-1*'consts_hlp-params'!$D$11*'consts_hlp-params'!$C$25*B104)</f>
        <v>0.74918849234339147</v>
      </c>
      <c r="E104" s="14">
        <f>D104*'consts_hlp-params'!$L$31</f>
        <v>44250621.046998106</v>
      </c>
      <c r="F104" s="14">
        <f>'consts_hlp-params'!$E$37*E104/'consts_hlp-params'!$E$35</f>
        <v>0.77109208553288466</v>
      </c>
      <c r="G104" s="14">
        <f t="shared" si="5"/>
        <v>0.77043213234361951</v>
      </c>
    </row>
    <row r="105" spans="1:7" x14ac:dyDescent="0.3">
      <c r="A105" s="13">
        <f t="shared" si="6"/>
        <v>103</v>
      </c>
      <c r="B105" s="13">
        <f t="shared" si="4"/>
        <v>1.0299999999999999E-6</v>
      </c>
      <c r="C105" s="13">
        <f t="shared" si="8"/>
        <v>1.0299999999999998</v>
      </c>
      <c r="D105" s="13">
        <f>10^(-1*'consts_hlp-params'!$D$11*'consts_hlp-params'!$C$25*B105)</f>
        <v>0.7470705195545605</v>
      </c>
      <c r="E105" s="14">
        <f>D105*'consts_hlp-params'!$L$31</f>
        <v>44125523.541865237</v>
      </c>
      <c r="F105" s="14">
        <f>'consts_hlp-params'!$E$37*E105/'consts_hlp-params'!$E$35</f>
        <v>0.76891219079139816</v>
      </c>
      <c r="G105" s="14">
        <f t="shared" si="5"/>
        <v>0.76825410330470467</v>
      </c>
    </row>
    <row r="106" spans="1:7" x14ac:dyDescent="0.3">
      <c r="A106" s="13">
        <f t="shared" si="6"/>
        <v>104</v>
      </c>
      <c r="B106" s="13">
        <f t="shared" si="4"/>
        <v>1.0399999999999998E-6</v>
      </c>
      <c r="C106" s="13">
        <f t="shared" si="8"/>
        <v>1.0399999999999998</v>
      </c>
      <c r="D106" s="13">
        <f>10^(-1*'consts_hlp-params'!$D$11*'consts_hlp-params'!$C$25*B106)</f>
        <v>0.7449585343226397</v>
      </c>
      <c r="E106" s="14">
        <f>D106*'consts_hlp-params'!$L$31</f>
        <v>44000779.690204807</v>
      </c>
      <c r="F106" s="14">
        <f>'consts_hlp-params'!$E$37*E106/'consts_hlp-params'!$E$35</f>
        <v>0.76673845866158052</v>
      </c>
      <c r="G106" s="14">
        <f t="shared" si="5"/>
        <v>0.7660822316030752</v>
      </c>
    </row>
    <row r="107" spans="1:7" x14ac:dyDescent="0.3">
      <c r="A107" s="13">
        <f t="shared" si="6"/>
        <v>105</v>
      </c>
      <c r="B107" s="13">
        <f t="shared" si="4"/>
        <v>1.0499999999999999E-6</v>
      </c>
      <c r="C107" s="13">
        <f t="shared" si="8"/>
        <v>1.0499999999999998</v>
      </c>
      <c r="D107" s="13">
        <f>10^(-1*'consts_hlp-params'!$D$11*'consts_hlp-params'!$C$25*B107)</f>
        <v>0.74285251972067035</v>
      </c>
      <c r="E107" s="14">
        <f>D107*'consts_hlp-params'!$L$31</f>
        <v>43876388.49223046</v>
      </c>
      <c r="F107" s="14">
        <f>'consts_hlp-params'!$E$37*E107/'consts_hlp-params'!$E$35</f>
        <v>0.76457087172158933</v>
      </c>
      <c r="G107" s="14">
        <f t="shared" si="5"/>
        <v>0.76391649983179977</v>
      </c>
    </row>
    <row r="108" spans="1:7" x14ac:dyDescent="0.3">
      <c r="A108" s="13">
        <f t="shared" si="6"/>
        <v>106</v>
      </c>
      <c r="B108" s="13">
        <f t="shared" si="4"/>
        <v>1.0599999999999998E-6</v>
      </c>
      <c r="C108" s="13">
        <f t="shared" si="8"/>
        <v>1.0599999999999998</v>
      </c>
      <c r="D108" s="13">
        <f>10^(-1*'consts_hlp-params'!$D$11*'consts_hlp-params'!$C$25*B108)</f>
        <v>0.74075245886954655</v>
      </c>
      <c r="E108" s="14">
        <f>D108*'consts_hlp-params'!$L$31</f>
        <v>43752348.950982243</v>
      </c>
      <c r="F108" s="14">
        <f>'consts_hlp-params'!$E$37*E108/'consts_hlp-params'!$E$35</f>
        <v>0.76240941259883377</v>
      </c>
      <c r="G108" s="14">
        <f t="shared" si="5"/>
        <v>0.76175689063315621</v>
      </c>
    </row>
    <row r="109" spans="1:7" x14ac:dyDescent="0.3">
      <c r="A109" s="13">
        <f t="shared" si="6"/>
        <v>107</v>
      </c>
      <c r="B109" s="13">
        <f t="shared" si="4"/>
        <v>1.0699999999999999E-6</v>
      </c>
      <c r="C109" s="13">
        <f t="shared" si="8"/>
        <v>1.0699999999999998</v>
      </c>
      <c r="D109" s="13">
        <f>10^(-1*'consts_hlp-params'!$D$11*'consts_hlp-params'!$C$25*B109)</f>
        <v>0.73865833493788025</v>
      </c>
      <c r="E109" s="14">
        <f>D109*'consts_hlp-params'!$L$31</f>
        <v>43628660.072318658</v>
      </c>
      <c r="F109" s="14">
        <f>'consts_hlp-params'!$E$37*E109/'consts_hlp-params'!$E$35</f>
        <v>0.76025406396983641</v>
      </c>
      <c r="G109" s="14">
        <f t="shared" si="5"/>
        <v>0.75960338669849359</v>
      </c>
    </row>
    <row r="110" spans="1:7" x14ac:dyDescent="0.3">
      <c r="A110" s="13">
        <f t="shared" si="6"/>
        <v>108</v>
      </c>
      <c r="B110" s="13">
        <f t="shared" si="4"/>
        <v>1.0799999999999998E-6</v>
      </c>
      <c r="C110" s="13">
        <f t="shared" si="8"/>
        <v>1.0799999999999998</v>
      </c>
      <c r="D110" s="13">
        <f>10^(-1*'consts_hlp-params'!$D$11*'consts_hlp-params'!$C$25*B110)</f>
        <v>0.73657013114186609</v>
      </c>
      <c r="E110" s="14">
        <f>D110*'consts_hlp-params'!$L$31</f>
        <v>43505320.864908665</v>
      </c>
      <c r="F110" s="14">
        <f>'consts_hlp-params'!$E$37*E110/'consts_hlp-params'!$E$35</f>
        <v>0.75810480856009366</v>
      </c>
      <c r="G110" s="14">
        <f t="shared" si="5"/>
        <v>0.75745597076809268</v>
      </c>
    </row>
    <row r="111" spans="1:7" x14ac:dyDescent="0.3">
      <c r="A111" s="13">
        <f t="shared" si="6"/>
        <v>109</v>
      </c>
      <c r="B111" s="13">
        <f t="shared" si="4"/>
        <v>1.0899999999999999E-6</v>
      </c>
      <c r="C111" s="13">
        <f t="shared" si="8"/>
        <v>1.0899999999999999</v>
      </c>
      <c r="D111" s="13">
        <f>10^(-1*'consts_hlp-params'!$D$11*'consts_hlp-params'!$C$25*B111)</f>
        <v>0.73448783074514701</v>
      </c>
      <c r="E111" s="14">
        <f>D111*'consts_hlp-params'!$L$31</f>
        <v>43382330.34022373</v>
      </c>
      <c r="F111" s="14">
        <f>'consts_hlp-params'!$E$37*E111/'consts_hlp-params'!$E$35</f>
        <v>0.7559616291439365</v>
      </c>
      <c r="G111" s="14">
        <f t="shared" si="5"/>
        <v>0.75531462563102825</v>
      </c>
    </row>
    <row r="112" spans="1:7" x14ac:dyDescent="0.3">
      <c r="A112" s="13">
        <f t="shared" si="6"/>
        <v>110</v>
      </c>
      <c r="B112" s="13">
        <f t="shared" si="4"/>
        <v>1.0999999999999998E-6</v>
      </c>
      <c r="C112" s="13">
        <f t="shared" si="8"/>
        <v>1.0999999999999999</v>
      </c>
      <c r="D112" s="13">
        <f>10^(-1*'consts_hlp-params'!$D$11*'consts_hlp-params'!$C$25*B112)</f>
        <v>0.73241141705867963</v>
      </c>
      <c r="E112" s="14">
        <f>D112*'consts_hlp-params'!$L$31</f>
        <v>43259687.512529902</v>
      </c>
      <c r="F112" s="14">
        <f>'consts_hlp-params'!$E$37*E112/'consts_hlp-params'!$E$35</f>
        <v>0.75382450854439409</v>
      </c>
      <c r="G112" s="14">
        <f t="shared" si="5"/>
        <v>0.7531793341250298</v>
      </c>
    </row>
    <row r="113" spans="1:7" x14ac:dyDescent="0.3">
      <c r="A113" s="13">
        <f t="shared" si="6"/>
        <v>111</v>
      </c>
      <c r="B113" s="13">
        <f t="shared" si="4"/>
        <v>1.1099999999999997E-6</v>
      </c>
      <c r="C113" s="13">
        <f t="shared" si="8"/>
        <v>1.1099999999999997</v>
      </c>
      <c r="D113" s="13">
        <f>10^(-1*'consts_hlp-params'!$D$11*'consts_hlp-params'!$C$25*B113)</f>
        <v>0.73034087344060139</v>
      </c>
      <c r="E113" s="14">
        <f>D113*'consts_hlp-params'!$L$31</f>
        <v>43137391.398879953</v>
      </c>
      <c r="F113" s="14">
        <f>'consts_hlp-params'!$E$37*E113/'consts_hlp-params'!$E$35</f>
        <v>0.75169342963305519</v>
      </c>
      <c r="G113" s="14">
        <f t="shared" si="5"/>
        <v>0.75105007913634625</v>
      </c>
    </row>
    <row r="114" spans="1:7" x14ac:dyDescent="0.3">
      <c r="A114" s="13">
        <f t="shared" si="6"/>
        <v>112</v>
      </c>
      <c r="B114" s="13">
        <f t="shared" si="4"/>
        <v>1.1199999999999999E-6</v>
      </c>
      <c r="C114" s="13">
        <f t="shared" si="8"/>
        <v>1.1199999999999999</v>
      </c>
      <c r="D114" s="13">
        <f>10^(-1*'consts_hlp-params'!$D$11*'consts_hlp-params'!$C$25*B114)</f>
        <v>0.72827618329609611</v>
      </c>
      <c r="E114" s="14">
        <f>D114*'consts_hlp-params'!$L$31</f>
        <v>43015441.019105434</v>
      </c>
      <c r="F114" s="14">
        <f>'consts_hlp-params'!$E$37*E114/'consts_hlp-params'!$E$35</f>
        <v>0.74956837532993059</v>
      </c>
      <c r="G114" s="14">
        <f t="shared" si="5"/>
        <v>0.74892684359960637</v>
      </c>
    </row>
    <row r="115" spans="1:7" x14ac:dyDescent="0.3">
      <c r="A115" s="13">
        <f t="shared" si="6"/>
        <v>113</v>
      </c>
      <c r="B115" s="13">
        <f t="shared" si="4"/>
        <v>1.1299999999999998E-6</v>
      </c>
      <c r="C115" s="13">
        <f t="shared" si="8"/>
        <v>1.1299999999999997</v>
      </c>
      <c r="D115" s="13">
        <f>10^(-1*'consts_hlp-params'!$D$11*'consts_hlp-params'!$C$25*B115)</f>
        <v>0.72621733007726186</v>
      </c>
      <c r="E115" s="14">
        <f>D115*'consts_hlp-params'!$L$31</f>
        <v>42893835.395808876</v>
      </c>
      <c r="F115" s="14">
        <f>'consts_hlp-params'!$E$37*E115/'consts_hlp-params'!$E$35</f>
        <v>0.74744932860331681</v>
      </c>
      <c r="G115" s="14">
        <f t="shared" si="5"/>
        <v>0.74680961049768357</v>
      </c>
    </row>
    <row r="116" spans="1:7" x14ac:dyDescent="0.3">
      <c r="A116" s="13">
        <f t="shared" si="6"/>
        <v>114</v>
      </c>
      <c r="B116" s="13">
        <f t="shared" si="4"/>
        <v>1.1399999999999999E-6</v>
      </c>
      <c r="C116" s="13">
        <f t="shared" si="8"/>
        <v>1.1399999999999999</v>
      </c>
      <c r="D116" s="13">
        <f>10^(-1*'consts_hlp-params'!$D$11*'consts_hlp-params'!$C$25*B116)</f>
        <v>0.72416429728297815</v>
      </c>
      <c r="E116" s="14">
        <f>D116*'consts_hlp-params'!$L$31</f>
        <v>42772573.554355942</v>
      </c>
      <c r="F116" s="14">
        <f>'consts_hlp-params'!$E$37*E116/'consts_hlp-params'!$E$35</f>
        <v>0.74533627246965961</v>
      </c>
      <c r="G116" s="14">
        <f t="shared" si="5"/>
        <v>0.74469836286155955</v>
      </c>
    </row>
    <row r="117" spans="1:7" x14ac:dyDescent="0.3">
      <c r="A117" s="13">
        <f t="shared" si="6"/>
        <v>115</v>
      </c>
      <c r="B117" s="13">
        <f t="shared" si="4"/>
        <v>1.1499999999999998E-6</v>
      </c>
      <c r="C117" s="13">
        <f t="shared" si="8"/>
        <v>1.1499999999999997</v>
      </c>
      <c r="D117" s="13">
        <f>10^(-1*'consts_hlp-params'!$D$11*'consts_hlp-params'!$C$25*B117)</f>
        <v>0.72211706845877299</v>
      </c>
      <c r="E117" s="14">
        <f>D117*'consts_hlp-params'!$L$31</f>
        <v>42651654.522867575</v>
      </c>
      <c r="F117" s="14">
        <f>'consts_hlp-params'!$E$37*E117/'consts_hlp-params'!$E$35</f>
        <v>0.74322918999341703</v>
      </c>
      <c r="G117" s="14">
        <f t="shared" si="5"/>
        <v>0.74259308377018673</v>
      </c>
    </row>
    <row r="118" spans="1:7" x14ac:dyDescent="0.3">
      <c r="A118" s="13">
        <f t="shared" si="6"/>
        <v>116</v>
      </c>
      <c r="B118" s="13">
        <f t="shared" si="4"/>
        <v>1.1599999999999999E-6</v>
      </c>
      <c r="C118" s="13">
        <f t="shared" si="8"/>
        <v>1.1599999999999999</v>
      </c>
      <c r="D118" s="13">
        <f>10^(-1*'consts_hlp-params'!$D$11*'consts_hlp-params'!$C$25*B118)</f>
        <v>0.72007562719669216</v>
      </c>
      <c r="E118" s="14">
        <f>D118*'consts_hlp-params'!$L$31</f>
        <v>42531077.332212277</v>
      </c>
      <c r="F118" s="14">
        <f>'consts_hlp-params'!$E$37*E118/'consts_hlp-params'!$E$35</f>
        <v>0.7411280642869249</v>
      </c>
      <c r="G118" s="14">
        <f t="shared" si="5"/>
        <v>0.74049375635035453</v>
      </c>
    </row>
    <row r="119" spans="1:7" x14ac:dyDescent="0.3">
      <c r="A119" s="13">
        <f t="shared" si="6"/>
        <v>117</v>
      </c>
      <c r="B119" s="13">
        <f t="shared" si="4"/>
        <v>1.1699999999999998E-6</v>
      </c>
      <c r="C119" s="13">
        <f t="shared" si="8"/>
        <v>1.1699999999999997</v>
      </c>
      <c r="D119" s="13">
        <f>10^(-1*'consts_hlp-params'!$D$11*'consts_hlp-params'!$C$25*B119)</f>
        <v>0.71803995713516655</v>
      </c>
      <c r="E119" s="14">
        <f>D119*'consts_hlp-params'!$L$31</f>
        <v>42410841.015998274</v>
      </c>
      <c r="F119" s="14">
        <f>'consts_hlp-params'!$E$37*E119/'consts_hlp-params'!$E$35</f>
        <v>0.73903287851026023</v>
      </c>
      <c r="G119" s="14">
        <f t="shared" si="5"/>
        <v>0.73840036377655294</v>
      </c>
    </row>
    <row r="120" spans="1:7" x14ac:dyDescent="0.3">
      <c r="A120" s="13">
        <f t="shared" si="6"/>
        <v>118</v>
      </c>
      <c r="B120" s="13">
        <f t="shared" si="4"/>
        <v>1.1799999999999999E-6</v>
      </c>
      <c r="C120" s="13">
        <f t="shared" si="8"/>
        <v>1.18</v>
      </c>
      <c r="D120" s="13">
        <f>10^(-1*'consts_hlp-params'!$D$11*'consts_hlp-params'!$C$25*B120)</f>
        <v>0.71601004195888196</v>
      </c>
      <c r="E120" s="14">
        <f>D120*'consts_hlp-params'!$L$31</f>
        <v>42290944.610565841</v>
      </c>
      <c r="F120" s="14">
        <f>'consts_hlp-params'!$E$37*E120/'consts_hlp-params'!$E$35</f>
        <v>0.73694361587110768</v>
      </c>
      <c r="G120" s="14">
        <f t="shared" si="5"/>
        <v>0.73631288927083838</v>
      </c>
    </row>
    <row r="121" spans="1:7" x14ac:dyDescent="0.3">
      <c r="A121" s="13">
        <f t="shared" si="6"/>
        <v>119</v>
      </c>
      <c r="B121" s="13">
        <f t="shared" si="4"/>
        <v>1.1899999999999998E-6</v>
      </c>
      <c r="C121" s="13">
        <f t="shared" si="8"/>
        <v>1.1899999999999997</v>
      </c>
      <c r="D121" s="13">
        <f>10^(-1*'consts_hlp-params'!$D$11*'consts_hlp-params'!$C$25*B121)</f>
        <v>0.71398586539864806</v>
      </c>
      <c r="E121" s="14">
        <f>D121*'consts_hlp-params'!$L$31</f>
        <v>42171387.15497952</v>
      </c>
      <c r="F121" s="14">
        <f>'consts_hlp-params'!$E$37*E121/'consts_hlp-params'!$E$35</f>
        <v>0.73486025962462354</v>
      </c>
      <c r="G121" s="14">
        <f t="shared" si="5"/>
        <v>0.73423131610269876</v>
      </c>
    </row>
    <row r="122" spans="1:7" x14ac:dyDescent="0.3">
      <c r="A122" s="13">
        <f t="shared" si="6"/>
        <v>120</v>
      </c>
      <c r="B122" s="13">
        <f t="shared" si="4"/>
        <v>1.1999999999999997E-6</v>
      </c>
      <c r="C122" s="13">
        <f t="shared" si="8"/>
        <v>1.1999999999999997</v>
      </c>
      <c r="D122" s="13">
        <f>10^(-1*'consts_hlp-params'!$D$11*'consts_hlp-params'!$C$25*B122)</f>
        <v>0.71196741123126728</v>
      </c>
      <c r="E122" s="14">
        <f>D122*'consts_hlp-params'!$L$31</f>
        <v>42052167.691020422</v>
      </c>
      <c r="F122" s="14">
        <f>'consts_hlp-params'!$E$37*E122/'consts_hlp-params'!$E$35</f>
        <v>0.7327827930733023</v>
      </c>
      <c r="G122" s="14">
        <f t="shared" si="5"/>
        <v>0.73215562758891906</v>
      </c>
    </row>
    <row r="123" spans="1:7" x14ac:dyDescent="0.3">
      <c r="A123" s="13">
        <f t="shared" si="6"/>
        <v>121</v>
      </c>
      <c r="B123" s="13">
        <f t="shared" si="4"/>
        <v>1.2099999999999998E-6</v>
      </c>
      <c r="C123" s="13">
        <f t="shared" si="8"/>
        <v>1.2099999999999997</v>
      </c>
      <c r="D123" s="13">
        <f>10^(-1*'consts_hlp-params'!$D$11*'consts_hlp-params'!$C$25*B123)</f>
        <v>0.70995466327940615</v>
      </c>
      <c r="E123" s="14">
        <f>D123*'consts_hlp-params'!$L$31</f>
        <v>41933285.263178617</v>
      </c>
      <c r="F123" s="14">
        <f>'consts_hlp-params'!$E$37*E123/'consts_hlp-params'!$E$35</f>
        <v>0.73071119956684305</v>
      </c>
      <c r="G123" s="14">
        <f t="shared" si="5"/>
        <v>0.73008580709344917</v>
      </c>
    </row>
    <row r="124" spans="1:7" x14ac:dyDescent="0.3">
      <c r="A124" s="13">
        <f t="shared" si="6"/>
        <v>122</v>
      </c>
      <c r="B124" s="13">
        <f t="shared" si="4"/>
        <v>1.2199999999999998E-6</v>
      </c>
      <c r="C124" s="13">
        <f t="shared" si="8"/>
        <v>1.2199999999999998</v>
      </c>
      <c r="D124" s="13">
        <f>10^(-1*'consts_hlp-params'!$D$11*'consts_hlp-params'!$C$25*B124)</f>
        <v>0.70794760541146418</v>
      </c>
      <c r="E124" s="14">
        <f>D124*'consts_hlp-params'!$L$31</f>
        <v>41814738.918645352</v>
      </c>
      <c r="F124" s="14">
        <f>'consts_hlp-params'!$E$37*E124/'consts_hlp-params'!$E$35</f>
        <v>0.72864546250201478</v>
      </c>
      <c r="G124" s="14">
        <f t="shared" si="5"/>
        <v>0.72802183802726805</v>
      </c>
    </row>
    <row r="125" spans="1:7" x14ac:dyDescent="0.3">
      <c r="A125" s="13">
        <f t="shared" si="6"/>
        <v>123</v>
      </c>
      <c r="B125" s="13">
        <f t="shared" si="4"/>
        <v>1.2299999999999999E-6</v>
      </c>
      <c r="C125" s="13">
        <f t="shared" si="8"/>
        <v>1.2299999999999998</v>
      </c>
      <c r="D125" s="13">
        <f>10^(-1*'consts_hlp-params'!$D$11*'consts_hlp-params'!$C$25*B125)</f>
        <v>0.70594622154144582</v>
      </c>
      <c r="E125" s="14">
        <f>D125*'consts_hlp-params'!$L$31</f>
        <v>41696527.707305543</v>
      </c>
      <c r="F125" s="14">
        <f>'consts_hlp-params'!$E$37*E125/'consts_hlp-params'!$E$35</f>
        <v>0.72658556532252494</v>
      </c>
      <c r="G125" s="14">
        <f t="shared" si="5"/>
        <v>0.72596370384825348</v>
      </c>
    </row>
    <row r="126" spans="1:7" x14ac:dyDescent="0.3">
      <c r="A126" s="13">
        <f t="shared" si="6"/>
        <v>124</v>
      </c>
      <c r="B126" s="13">
        <f t="shared" si="4"/>
        <v>1.2399999999999998E-6</v>
      </c>
      <c r="C126" s="13">
        <f t="shared" si="8"/>
        <v>1.2399999999999998</v>
      </c>
      <c r="D126" s="13">
        <f>10^(-1*'consts_hlp-params'!$D$11*'consts_hlp-params'!$C$25*B126)</f>
        <v>0.70395049562883083</v>
      </c>
      <c r="E126" s="14">
        <f>D126*'consts_hlp-params'!$L$31</f>
        <v>41578650.681730084</v>
      </c>
      <c r="F126" s="14">
        <f>'consts_hlp-params'!$E$37*E126/'consts_hlp-params'!$E$35</f>
        <v>0.72453149151888596</v>
      </c>
      <c r="G126" s="14">
        <f t="shared" si="5"/>
        <v>0.72391138806104749</v>
      </c>
    </row>
    <row r="127" spans="1:7" x14ac:dyDescent="0.3">
      <c r="A127" s="13">
        <f t="shared" si="6"/>
        <v>125</v>
      </c>
      <c r="B127" s="13">
        <f t="shared" si="4"/>
        <v>1.2499999999999999E-6</v>
      </c>
      <c r="C127" s="13">
        <f t="shared" si="8"/>
        <v>1.25</v>
      </c>
      <c r="D127" s="13">
        <f>10^(-1*'consts_hlp-params'!$D$11*'consts_hlp-params'!$C$25*B127)</f>
        <v>0.70196041167844547</v>
      </c>
      <c r="E127" s="14">
        <f>D127*'consts_hlp-params'!$L$31</f>
        <v>41461106.897168256</v>
      </c>
      <c r="F127" s="14">
        <f>'consts_hlp-params'!$E$37*E127/'consts_hlp-params'!$E$35</f>
        <v>0.72248322462828252</v>
      </c>
      <c r="G127" s="14">
        <f t="shared" si="5"/>
        <v>0.7218648742169248</v>
      </c>
    </row>
    <row r="128" spans="1:7" x14ac:dyDescent="0.3">
      <c r="A128" s="13">
        <f t="shared" si="6"/>
        <v>126</v>
      </c>
      <c r="B128" s="13">
        <f t="shared" si="4"/>
        <v>1.2599999999999998E-6</v>
      </c>
      <c r="C128" s="13">
        <f t="shared" si="8"/>
        <v>1.2599999999999998</v>
      </c>
      <c r="D128" s="13">
        <f>10^(-1*'consts_hlp-params'!$D$11*'consts_hlp-params'!$C$25*B128)</f>
        <v>0.69997595374033561</v>
      </c>
      <c r="E128" s="14">
        <f>D128*'consts_hlp-params'!$L$31</f>
        <v>41343895.411540203</v>
      </c>
      <c r="F128" s="14">
        <f>'consts_hlp-params'!$E$37*E128/'consts_hlp-params'!$E$35</f>
        <v>0.72044074823444049</v>
      </c>
      <c r="G128" s="14">
        <f t="shared" si="5"/>
        <v>0.71982414591366151</v>
      </c>
    </row>
    <row r="129" spans="1:7" x14ac:dyDescent="0.3">
      <c r="A129" s="13">
        <f t="shared" si="6"/>
        <v>127</v>
      </c>
      <c r="B129" s="13">
        <f t="shared" si="4"/>
        <v>1.2699999999999999E-6</v>
      </c>
      <c r="C129" s="13">
        <f t="shared" si="8"/>
        <v>1.27</v>
      </c>
      <c r="D129" s="13">
        <f>10^(-1*'consts_hlp-params'!$D$11*'consts_hlp-params'!$C$25*B129)</f>
        <v>0.69799710590963715</v>
      </c>
      <c r="E129" s="14">
        <f>D129*'consts_hlp-params'!$L$31</f>
        <v>41227015.285429329</v>
      </c>
      <c r="F129" s="14">
        <f>'consts_hlp-params'!$E$37*E129/'consts_hlp-params'!$E$35</f>
        <v>0.71840404596749463</v>
      </c>
      <c r="G129" s="14">
        <f t="shared" si="5"/>
        <v>0.71778918679540293</v>
      </c>
    </row>
    <row r="130" spans="1:7" x14ac:dyDescent="0.3">
      <c r="A130" s="13">
        <f t="shared" si="6"/>
        <v>128</v>
      </c>
      <c r="B130" s="13">
        <f t="shared" ref="B130:B193" si="9">A130*$I$5</f>
        <v>1.2799999999999998E-6</v>
      </c>
      <c r="C130" s="13">
        <f t="shared" si="8"/>
        <v>1.2799999999999998</v>
      </c>
      <c r="D130" s="13">
        <f>10^(-1*'consts_hlp-params'!$D$11*'consts_hlp-params'!$C$25*B130)</f>
        <v>0.69602385232644992</v>
      </c>
      <c r="E130" s="14">
        <f>D130*'consts_hlp-params'!$L$31</f>
        <v>41110465.582074799</v>
      </c>
      <c r="F130" s="14">
        <f>'consts_hlp-params'!$E$37*E130/'consts_hlp-params'!$E$35</f>
        <v>0.71637310150385802</v>
      </c>
      <c r="G130" s="14">
        <f t="shared" ref="G130:G193" si="10">$I$8*E130/$J$12</f>
        <v>0.71575998055253287</v>
      </c>
    </row>
    <row r="131" spans="1:7" x14ac:dyDescent="0.3">
      <c r="A131" s="13">
        <f t="shared" ref="A131:A194" si="11">ROW()-2</f>
        <v>129</v>
      </c>
      <c r="B131" s="13">
        <f t="shared" si="9"/>
        <v>1.2899999999999997E-6</v>
      </c>
      <c r="C131" s="13">
        <f t="shared" si="8"/>
        <v>1.2899999999999998</v>
      </c>
      <c r="D131" s="13">
        <f>10^(-1*'consts_hlp-params'!$D$11*'consts_hlp-params'!$C$25*B131)</f>
        <v>0.69405617717570955</v>
      </c>
      <c r="E131" s="14">
        <f>D131*'consts_hlp-params'!$L$31</f>
        <v>40994245.367364004</v>
      </c>
      <c r="F131" s="14">
        <f>'consts_hlp-params'!$E$37*E131/'consts_hlp-params'!$E$35</f>
        <v>0.71434789856609038</v>
      </c>
      <c r="G131" s="14">
        <f t="shared" si="10"/>
        <v>0.71373651092154233</v>
      </c>
    </row>
    <row r="132" spans="1:7" x14ac:dyDescent="0.3">
      <c r="A132" s="13">
        <f t="shared" si="11"/>
        <v>130</v>
      </c>
      <c r="B132" s="13">
        <f t="shared" si="9"/>
        <v>1.2999999999999998E-6</v>
      </c>
      <c r="C132" s="13">
        <f t="shared" si="8"/>
        <v>1.2999999999999998</v>
      </c>
      <c r="D132" s="13">
        <f>10^(-1*'consts_hlp-params'!$D$11*'consts_hlp-params'!$C$25*B132)</f>
        <v>0.69209406468706192</v>
      </c>
      <c r="E132" s="14">
        <f>D132*'consts_hlp-params'!$L$31</f>
        <v>40878353.709825128</v>
      </c>
      <c r="F132" s="14">
        <f>'consts_hlp-params'!$E$37*E132/'consts_hlp-params'!$E$35</f>
        <v>0.71232842092276871</v>
      </c>
      <c r="G132" s="14">
        <f t="shared" si="10"/>
        <v>0.71171876168490045</v>
      </c>
    </row>
    <row r="133" spans="1:7" x14ac:dyDescent="0.3">
      <c r="A133" s="13">
        <f t="shared" si="11"/>
        <v>131</v>
      </c>
      <c r="B133" s="13">
        <f t="shared" si="9"/>
        <v>1.3099999999999997E-6</v>
      </c>
      <c r="C133" s="13">
        <f t="shared" si="8"/>
        <v>1.3099999999999998</v>
      </c>
      <c r="D133" s="13">
        <f>10^(-1*'consts_hlp-params'!$D$11*'consts_hlp-params'!$C$25*B133)</f>
        <v>0.69013749913473543</v>
      </c>
      <c r="E133" s="14">
        <f>D133*'consts_hlp-params'!$L$31</f>
        <v>40762789.680619605</v>
      </c>
      <c r="F133" s="14">
        <f>'consts_hlp-params'!$E$37*E133/'consts_hlp-params'!$E$35</f>
        <v>0.71031465238835578</v>
      </c>
      <c r="G133" s="14">
        <f t="shared" si="10"/>
        <v>0.70970671667092267</v>
      </c>
    </row>
    <row r="134" spans="1:7" x14ac:dyDescent="0.3">
      <c r="A134" s="13">
        <f t="shared" si="11"/>
        <v>132</v>
      </c>
      <c r="B134" s="13">
        <f t="shared" si="9"/>
        <v>1.3199999999999999E-6</v>
      </c>
      <c r="C134" s="13">
        <f t="shared" si="8"/>
        <v>1.3199999999999998</v>
      </c>
      <c r="D134" s="13">
        <f>10^(-1*'consts_hlp-params'!$D$11*'consts_hlp-params'!$C$25*B134)</f>
        <v>0.68818646483741563</v>
      </c>
      <c r="E134" s="14">
        <f>D134*'consts_hlp-params'!$L$31</f>
        <v>40647552.353534736</v>
      </c>
      <c r="F134" s="14">
        <f>'consts_hlp-params'!$E$37*E134/'consts_hlp-params'!$E$35</f>
        <v>0.70830657682307208</v>
      </c>
      <c r="G134" s="14">
        <f t="shared" si="10"/>
        <v>0.70770035975364287</v>
      </c>
    </row>
    <row r="135" spans="1:7" x14ac:dyDescent="0.3">
      <c r="A135" s="13">
        <f t="shared" si="11"/>
        <v>133</v>
      </c>
      <c r="B135" s="13">
        <f t="shared" si="9"/>
        <v>1.3299999999999998E-6</v>
      </c>
      <c r="C135" s="13">
        <f t="shared" si="8"/>
        <v>1.3299999999999998</v>
      </c>
      <c r="D135" s="13">
        <f>10^(-1*'consts_hlp-params'!$D$11*'consts_hlp-params'!$C$25*B135)</f>
        <v>0.68624094615812015</v>
      </c>
      <c r="E135" s="14">
        <f>D135*'consts_hlp-params'!$L$31</f>
        <v>40532640.804976277</v>
      </c>
      <c r="F135" s="14">
        <f>'consts_hlp-params'!$E$37*E135/'consts_hlp-params'!$E$35</f>
        <v>0.70630417813276558</v>
      </c>
      <c r="G135" s="14">
        <f t="shared" si="10"/>
        <v>0.70569967485268359</v>
      </c>
    </row>
    <row r="136" spans="1:7" x14ac:dyDescent="0.3">
      <c r="A136" s="13">
        <f t="shared" si="11"/>
        <v>134</v>
      </c>
      <c r="B136" s="13">
        <f t="shared" si="9"/>
        <v>1.3399999999999999E-6</v>
      </c>
      <c r="C136" s="13">
        <f t="shared" si="8"/>
        <v>1.3399999999999999</v>
      </c>
      <c r="D136" s="13">
        <f>10^(-1*'consts_hlp-params'!$D$11*'consts_hlp-params'!$C$25*B136)</f>
        <v>0.6843009275040719</v>
      </c>
      <c r="E136" s="14">
        <f>D136*'consts_hlp-params'!$L$31</f>
        <v>40418054.113960937</v>
      </c>
      <c r="F136" s="14">
        <f>'consts_hlp-params'!$E$37*E136/'consts_hlp-params'!$E$35</f>
        <v>0.704307440268782</v>
      </c>
      <c r="G136" s="14">
        <f t="shared" si="10"/>
        <v>0.70370464593312587</v>
      </c>
    </row>
    <row r="137" spans="1:7" x14ac:dyDescent="0.3">
      <c r="A137" s="13">
        <f t="shared" si="11"/>
        <v>135</v>
      </c>
      <c r="B137" s="13">
        <f t="shared" si="9"/>
        <v>1.3499999999999998E-6</v>
      </c>
      <c r="C137" s="13">
        <f t="shared" si="8"/>
        <v>1.3499999999999999</v>
      </c>
      <c r="D137" s="13">
        <f>10^(-1*'consts_hlp-params'!$D$11*'consts_hlp-params'!$C$25*B137)</f>
        <v>0.68236639332657545</v>
      </c>
      <c r="E137" s="14">
        <f>D137*'consts_hlp-params'!$L$31</f>
        <v>40303791.362109132</v>
      </c>
      <c r="F137" s="14">
        <f>'consts_hlp-params'!$E$37*E137/'consts_hlp-params'!$E$35</f>
        <v>0.70231634722783798</v>
      </c>
      <c r="G137" s="14">
        <f t="shared" si="10"/>
        <v>0.70171525700538318</v>
      </c>
    </row>
    <row r="138" spans="1:7" x14ac:dyDescent="0.3">
      <c r="A138" s="13">
        <f t="shared" si="11"/>
        <v>136</v>
      </c>
      <c r="B138" s="13">
        <f t="shared" si="9"/>
        <v>1.3599999999999999E-6</v>
      </c>
      <c r="C138" s="13">
        <f t="shared" si="8"/>
        <v>1.3599999999999999</v>
      </c>
      <c r="D138" s="13">
        <f>10^(-1*'consts_hlp-params'!$D$11*'consts_hlp-params'!$C$25*B138)</f>
        <v>0.68043732812089164</v>
      </c>
      <c r="E138" s="14">
        <f>D138*'consts_hlp-params'!$L$31</f>
        <v>40189851.633637518</v>
      </c>
      <c r="F138" s="14">
        <f>'consts_hlp-params'!$E$37*E138/'consts_hlp-params'!$E$35</f>
        <v>0.70033088305189073</v>
      </c>
      <c r="G138" s="14">
        <f t="shared" si="10"/>
        <v>0.69973149212507102</v>
      </c>
    </row>
    <row r="139" spans="1:7" x14ac:dyDescent="0.3">
      <c r="A139" s="13">
        <f t="shared" si="11"/>
        <v>137</v>
      </c>
      <c r="B139" s="13">
        <f t="shared" si="9"/>
        <v>1.3699999999999998E-6</v>
      </c>
      <c r="C139" s="13">
        <f t="shared" si="8"/>
        <v>1.3699999999999999</v>
      </c>
      <c r="D139" s="13">
        <f>10^(-1*'consts_hlp-params'!$D$11*'consts_hlp-params'!$C$25*B139)</f>
        <v>0.67851371642611369</v>
      </c>
      <c r="E139" s="14">
        <f>D139*'consts_hlp-params'!$L$31</f>
        <v>40076234.015351713</v>
      </c>
      <c r="F139" s="14">
        <f>'consts_hlp-params'!$E$37*E139/'consts_hlp-params'!$E$35</f>
        <v>0.69835103182801239</v>
      </c>
      <c r="G139" s="14">
        <f t="shared" si="10"/>
        <v>0.69775333539288031</v>
      </c>
    </row>
    <row r="140" spans="1:7" x14ac:dyDescent="0.3">
      <c r="A140" s="13">
        <f t="shared" si="11"/>
        <v>138</v>
      </c>
      <c r="B140" s="13">
        <f t="shared" si="9"/>
        <v>1.3799999999999997E-6</v>
      </c>
      <c r="C140" s="13">
        <f t="shared" si="8"/>
        <v>1.3799999999999997</v>
      </c>
      <c r="D140" s="13">
        <f>10^(-1*'consts_hlp-params'!$D$11*'consts_hlp-params'!$C$25*B140)</f>
        <v>0.67659554282504308</v>
      </c>
      <c r="E140" s="14">
        <f>D140*'consts_hlp-params'!$L$31</f>
        <v>39962937.596638933</v>
      </c>
      <c r="F140" s="14">
        <f>'consts_hlp-params'!$E$37*E140/'consts_hlp-params'!$E$35</f>
        <v>0.69637677768826001</v>
      </c>
      <c r="G140" s="14">
        <f t="shared" si="10"/>
        <v>0.69578077095444957</v>
      </c>
    </row>
    <row r="141" spans="1:7" x14ac:dyDescent="0.3">
      <c r="A141" s="13">
        <f t="shared" si="11"/>
        <v>139</v>
      </c>
      <c r="B141" s="13">
        <f t="shared" si="9"/>
        <v>1.3899999999999998E-6</v>
      </c>
      <c r="C141" s="13">
        <f t="shared" si="8"/>
        <v>1.39</v>
      </c>
      <c r="D141" s="13">
        <f>10^(-1*'consts_hlp-params'!$D$11*'consts_hlp-params'!$C$25*B141)</f>
        <v>0.674682791944066</v>
      </c>
      <c r="E141" s="14">
        <f>D141*'consts_hlp-params'!$L$31</f>
        <v>39849961.469460733</v>
      </c>
      <c r="F141" s="14">
        <f>'consts_hlp-params'!$E$37*E141/'consts_hlp-params'!$E$35</f>
        <v>0.69440810480955084</v>
      </c>
      <c r="G141" s="14">
        <f t="shared" si="10"/>
        <v>0.6938137830002381</v>
      </c>
    </row>
    <row r="142" spans="1:7" x14ac:dyDescent="0.3">
      <c r="A142" s="13">
        <f t="shared" si="11"/>
        <v>140</v>
      </c>
      <c r="B142" s="13">
        <f t="shared" si="9"/>
        <v>1.3999999999999997E-6</v>
      </c>
      <c r="C142" s="13">
        <f t="shared" si="8"/>
        <v>1.3999999999999997</v>
      </c>
      <c r="D142" s="13">
        <f>10^(-1*'consts_hlp-params'!$D$11*'consts_hlp-params'!$C$25*B142)</f>
        <v>0.67277544845303039</v>
      </c>
      <c r="E142" s="14">
        <f>D142*'consts_hlp-params'!$L$31</f>
        <v>39737304.728345722</v>
      </c>
      <c r="F142" s="14">
        <f>'consts_hlp-params'!$E$37*E142/'consts_hlp-params'!$E$35</f>
        <v>0.69244499741353371</v>
      </c>
      <c r="G142" s="14">
        <f t="shared" si="10"/>
        <v>0.69185235576539905</v>
      </c>
    </row>
    <row r="143" spans="1:7" x14ac:dyDescent="0.3">
      <c r="A143" s="13">
        <f t="shared" si="11"/>
        <v>141</v>
      </c>
      <c r="B143" s="13">
        <f t="shared" si="9"/>
        <v>1.4099999999999998E-6</v>
      </c>
      <c r="C143" s="13">
        <f t="shared" si="8"/>
        <v>1.41</v>
      </c>
      <c r="D143" s="13">
        <f>10^(-1*'consts_hlp-params'!$D$11*'consts_hlp-params'!$C$25*B143)</f>
        <v>0.67087349706512267</v>
      </c>
      <c r="E143" s="14">
        <f>D143*'consts_hlp-params'!$L$31</f>
        <v>39624966.470382281</v>
      </c>
      <c r="F143" s="14">
        <f>'consts_hlp-params'!$E$37*E143/'consts_hlp-params'!$E$35</f>
        <v>0.69048743976646343</v>
      </c>
      <c r="G143" s="14">
        <f t="shared" si="10"/>
        <v>0.68989647352965333</v>
      </c>
    </row>
    <row r="144" spans="1:7" x14ac:dyDescent="0.3">
      <c r="A144" s="13">
        <f t="shared" si="11"/>
        <v>142</v>
      </c>
      <c r="B144" s="13">
        <f t="shared" si="9"/>
        <v>1.4199999999999997E-6</v>
      </c>
      <c r="C144" s="13">
        <f t="shared" si="8"/>
        <v>1.4199999999999997</v>
      </c>
      <c r="D144" s="13">
        <f>10^(-1*'consts_hlp-params'!$D$11*'consts_hlp-params'!$C$25*B144)</f>
        <v>0.66897692253674557</v>
      </c>
      <c r="E144" s="14">
        <f>D144*'consts_hlp-params'!$L$31</f>
        <v>39512945.795211338</v>
      </c>
      <c r="F144" s="14">
        <f>'consts_hlp-params'!$E$37*E144/'consts_hlp-params'!$E$35</f>
        <v>0.6885354161790741</v>
      </c>
      <c r="G144" s="14">
        <f t="shared" si="10"/>
        <v>0.68794612061716298</v>
      </c>
    </row>
    <row r="145" spans="1:7" x14ac:dyDescent="0.3">
      <c r="A145" s="13">
        <f t="shared" si="11"/>
        <v>143</v>
      </c>
      <c r="B145" s="13">
        <f t="shared" si="9"/>
        <v>1.4299999999999999E-6</v>
      </c>
      <c r="C145" s="13">
        <f t="shared" si="8"/>
        <v>1.43</v>
      </c>
      <c r="D145" s="13">
        <f>10^(-1*'consts_hlp-params'!$D$11*'consts_hlp-params'!$C$25*B145)</f>
        <v>0.66708570966739578</v>
      </c>
      <c r="E145" s="14">
        <f>D145*'consts_hlp-params'!$L$31</f>
        <v>39401241.805019185</v>
      </c>
      <c r="F145" s="14">
        <f>'consts_hlp-params'!$E$37*E145/'consts_hlp-params'!$E$35</f>
        <v>0.68658891100645458</v>
      </c>
      <c r="G145" s="14">
        <f t="shared" si="10"/>
        <v>0.68600128139640648</v>
      </c>
    </row>
    <row r="146" spans="1:7" x14ac:dyDescent="0.3">
      <c r="A146" s="13">
        <f t="shared" si="11"/>
        <v>144</v>
      </c>
      <c r="B146" s="13">
        <f t="shared" si="9"/>
        <v>1.4399999999999998E-6</v>
      </c>
      <c r="C146" s="13">
        <f t="shared" si="8"/>
        <v>1.4399999999999997</v>
      </c>
      <c r="D146" s="13">
        <f>10^(-1*'consts_hlp-params'!$D$11*'consts_hlp-params'!$C$25*B146)</f>
        <v>0.66519984329954196</v>
      </c>
      <c r="E146" s="14">
        <f>D146*'consts_hlp-params'!$L$31</f>
        <v>39289853.604530208</v>
      </c>
      <c r="F146" s="14">
        <f>'consts_hlp-params'!$E$37*E146/'consts_hlp-params'!$E$35</f>
        <v>0.68464790864792091</v>
      </c>
      <c r="G146" s="14">
        <f t="shared" si="10"/>
        <v>0.68406194028005263</v>
      </c>
    </row>
    <row r="147" spans="1:7" x14ac:dyDescent="0.3">
      <c r="A147" s="13">
        <f t="shared" si="11"/>
        <v>145</v>
      </c>
      <c r="B147" s="13">
        <f t="shared" si="9"/>
        <v>1.4499999999999999E-6</v>
      </c>
      <c r="C147" s="13">
        <f t="shared" si="8"/>
        <v>1.45</v>
      </c>
      <c r="D147" s="13">
        <f>10^(-1*'consts_hlp-params'!$D$11*'consts_hlp-params'!$C$25*B147)</f>
        <v>0.66331930831850383</v>
      </c>
      <c r="E147" s="14">
        <f>D147*'consts_hlp-params'!$L$31</f>
        <v>39178780.300999805</v>
      </c>
      <c r="F147" s="14">
        <f>'consts_hlp-params'!$E$37*E147/'consts_hlp-params'!$E$35</f>
        <v>0.68271239354689406</v>
      </c>
      <c r="G147" s="14">
        <f t="shared" si="10"/>
        <v>0.68212808172483608</v>
      </c>
    </row>
    <row r="148" spans="1:7" x14ac:dyDescent="0.3">
      <c r="A148" s="13">
        <f t="shared" si="11"/>
        <v>146</v>
      </c>
      <c r="B148" s="13">
        <f t="shared" si="9"/>
        <v>1.4599999999999998E-6</v>
      </c>
      <c r="C148" s="13">
        <f t="shared" si="8"/>
        <v>1.4599999999999997</v>
      </c>
      <c r="D148" s="13">
        <f>10^(-1*'consts_hlp-params'!$D$11*'consts_hlp-params'!$C$25*B148)</f>
        <v>0.66144408965233037</v>
      </c>
      <c r="E148" s="14">
        <f>D148*'consts_hlp-params'!$L$31</f>
        <v>39068021.004207157</v>
      </c>
      <c r="F148" s="14">
        <f>'consts_hlp-params'!$E$37*E148/'consts_hlp-params'!$E$35</f>
        <v>0.68078235019077271</v>
      </c>
      <c r="G148" s="14">
        <f t="shared" si="10"/>
        <v>0.6801996902314329</v>
      </c>
    </row>
    <row r="149" spans="1:7" x14ac:dyDescent="0.3">
      <c r="A149" s="13">
        <f t="shared" si="11"/>
        <v>147</v>
      </c>
      <c r="B149" s="13">
        <f t="shared" si="9"/>
        <v>1.4699999999999997E-6</v>
      </c>
      <c r="C149" s="13">
        <f t="shared" si="8"/>
        <v>1.4699999999999998</v>
      </c>
      <c r="D149" s="13">
        <f>10^(-1*'consts_hlp-params'!$D$11*'consts_hlp-params'!$C$25*B149)</f>
        <v>0.65957417227167936</v>
      </c>
      <c r="E149" s="14">
        <f>D149*'consts_hlp-params'!$L$31</f>
        <v>38957574.82644812</v>
      </c>
      <c r="F149" s="14">
        <f>'consts_hlp-params'!$E$37*E149/'consts_hlp-params'!$E$35</f>
        <v>0.67885776311081059</v>
      </c>
      <c r="G149" s="14">
        <f t="shared" si="10"/>
        <v>0.67827675034433565</v>
      </c>
    </row>
    <row r="150" spans="1:7" x14ac:dyDescent="0.3">
      <c r="A150" s="13">
        <f t="shared" si="11"/>
        <v>148</v>
      </c>
      <c r="B150" s="13">
        <f t="shared" si="9"/>
        <v>1.4799999999999998E-6</v>
      </c>
      <c r="C150" s="13">
        <f t="shared" si="8"/>
        <v>1.4799999999999998</v>
      </c>
      <c r="D150" s="13">
        <f>10^(-1*'consts_hlp-params'!$D$11*'consts_hlp-params'!$C$25*B150)</f>
        <v>0.65770954118969693</v>
      </c>
      <c r="E150" s="14">
        <f>D150*'consts_hlp-params'!$L$31</f>
        <v>38847440.882528119</v>
      </c>
      <c r="F150" s="14">
        <f>'consts_hlp-params'!$E$37*E150/'consts_hlp-params'!$E$35</f>
        <v>0.67693861688199175</v>
      </c>
      <c r="G150" s="14">
        <f t="shared" si="10"/>
        <v>0.67635924665173031</v>
      </c>
    </row>
    <row r="151" spans="1:7" x14ac:dyDescent="0.3">
      <c r="A151" s="13">
        <f t="shared" si="11"/>
        <v>149</v>
      </c>
      <c r="B151" s="13">
        <f t="shared" si="9"/>
        <v>1.4899999999999997E-6</v>
      </c>
      <c r="C151" s="13">
        <f t="shared" si="8"/>
        <v>1.4899999999999998</v>
      </c>
      <c r="D151" s="13">
        <f>10^(-1*'consts_hlp-params'!$D$11*'consts_hlp-params'!$C$25*B151)</f>
        <v>0.65585018146189733</v>
      </c>
      <c r="E151" s="14">
        <f>D151*'consts_hlp-params'!$L$31</f>
        <v>38737618.289755031</v>
      </c>
      <c r="F151" s="14">
        <f>'consts_hlp-params'!$E$37*E151/'consts_hlp-params'!$E$35</f>
        <v>0.67502489612290717</v>
      </c>
      <c r="G151" s="14">
        <f t="shared" si="10"/>
        <v>0.67444716378537217</v>
      </c>
    </row>
    <row r="152" spans="1:7" x14ac:dyDescent="0.3">
      <c r="A152" s="13">
        <f t="shared" si="11"/>
        <v>150</v>
      </c>
      <c r="B152" s="13">
        <f t="shared" si="9"/>
        <v>1.4999999999999998E-6</v>
      </c>
      <c r="C152" s="13">
        <f t="shared" si="8"/>
        <v>1.4999999999999998</v>
      </c>
      <c r="D152" s="13">
        <f>10^(-1*'consts_hlp-params'!$D$11*'consts_hlp-params'!$C$25*B152)</f>
        <v>0.65399607818604322</v>
      </c>
      <c r="E152" s="14">
        <f>D152*'consts_hlp-params'!$L$31</f>
        <v>38628106.167932138</v>
      </c>
      <c r="F152" s="14">
        <f>'consts_hlp-params'!$E$37*E152/'consts_hlp-params'!$E$35</f>
        <v>0.67311658549563125</v>
      </c>
      <c r="G152" s="14">
        <f t="shared" si="10"/>
        <v>0.67254048642046294</v>
      </c>
    </row>
    <row r="153" spans="1:7" x14ac:dyDescent="0.3">
      <c r="A153" s="13">
        <f t="shared" si="11"/>
        <v>151</v>
      </c>
      <c r="B153" s="13">
        <f t="shared" si="9"/>
        <v>1.5099999999999997E-6</v>
      </c>
      <c r="C153" s="13">
        <f t="shared" si="8"/>
        <v>1.5099999999999998</v>
      </c>
      <c r="D153" s="13">
        <f>10^(-1*'consts_hlp-params'!$D$11*'consts_hlp-params'!$C$25*B153)</f>
        <v>0.65214721650202623</v>
      </c>
      <c r="E153" s="14">
        <f>D153*'consts_hlp-params'!$L$31</f>
        <v>38518903.639351055</v>
      </c>
      <c r="F153" s="14">
        <f>'consts_hlp-params'!$E$37*E153/'consts_hlp-params'!$E$35</f>
        <v>0.67121366970559926</v>
      </c>
      <c r="G153" s="14">
        <f t="shared" si="10"/>
        <v>0.67063919927552806</v>
      </c>
    </row>
    <row r="154" spans="1:7" x14ac:dyDescent="0.3">
      <c r="A154" s="13">
        <f t="shared" si="11"/>
        <v>152</v>
      </c>
      <c r="B154" s="13">
        <f t="shared" si="9"/>
        <v>1.5199999999999998E-6</v>
      </c>
      <c r="C154" s="13">
        <f t="shared" si="8"/>
        <v>1.5199999999999998</v>
      </c>
      <c r="D154" s="13">
        <f>10^(-1*'consts_hlp-params'!$D$11*'consts_hlp-params'!$C$25*B154)</f>
        <v>0.65030358159174795</v>
      </c>
      <c r="E154" s="14">
        <f>D154*'consts_hlp-params'!$L$31</f>
        <v>38410009.828784689</v>
      </c>
      <c r="F154" s="14">
        <f>'consts_hlp-params'!$E$37*E154/'consts_hlp-params'!$E$35</f>
        <v>0.66931613350148444</v>
      </c>
      <c r="G154" s="14">
        <f t="shared" si="10"/>
        <v>0.66874328711229403</v>
      </c>
    </row>
    <row r="155" spans="1:7" x14ac:dyDescent="0.3">
      <c r="A155" s="13">
        <f t="shared" si="11"/>
        <v>153</v>
      </c>
      <c r="B155" s="13">
        <f t="shared" si="9"/>
        <v>1.5299999999999998E-6</v>
      </c>
      <c r="C155" s="13">
        <f t="shared" si="8"/>
        <v>1.5299999999999998</v>
      </c>
      <c r="D155" s="13">
        <f>10^(-1*'consts_hlp-params'!$D$11*'consts_hlp-params'!$C$25*B155)</f>
        <v>0.64846515867900067</v>
      </c>
      <c r="E155" s="14">
        <f>D155*'consts_hlp-params'!$L$31</f>
        <v>38301423.863480233</v>
      </c>
      <c r="F155" s="14">
        <f>'consts_hlp-params'!$E$37*E155/'consts_hlp-params'!$E$35</f>
        <v>0.66742396167507589</v>
      </c>
      <c r="G155" s="14">
        <f t="shared" si="10"/>
        <v>0.66685273473556572</v>
      </c>
    </row>
    <row r="156" spans="1:7" x14ac:dyDescent="0.3">
      <c r="A156" s="13">
        <f t="shared" si="11"/>
        <v>154</v>
      </c>
      <c r="B156" s="13">
        <f t="shared" si="9"/>
        <v>1.5399999999999999E-6</v>
      </c>
      <c r="C156" s="13">
        <f t="shared" si="8"/>
        <v>1.5399999999999998</v>
      </c>
      <c r="D156" s="13">
        <f>10^(-1*'consts_hlp-params'!$D$11*'consts_hlp-params'!$C$25*B156)</f>
        <v>0.64663193302935018</v>
      </c>
      <c r="E156" s="14">
        <f>D156*'consts_hlp-params'!$L$31</f>
        <v>38193144.873152204</v>
      </c>
      <c r="F156" s="14">
        <f>'consts_hlp-params'!$E$37*E156/'consts_hlp-params'!$E$35</f>
        <v>0.66553713906115686</v>
      </c>
      <c r="G156" s="14">
        <f t="shared" si="10"/>
        <v>0.66496752699310635</v>
      </c>
    </row>
    <row r="157" spans="1:7" x14ac:dyDescent="0.3">
      <c r="A157" s="13">
        <f t="shared" si="11"/>
        <v>155</v>
      </c>
      <c r="B157" s="13">
        <f t="shared" si="9"/>
        <v>1.5499999999999998E-6</v>
      </c>
      <c r="C157" s="13">
        <f t="shared" si="8"/>
        <v>1.5499999999999998</v>
      </c>
      <c r="D157" s="13">
        <f>10^(-1*'consts_hlp-params'!$D$11*'consts_hlp-params'!$C$25*B157)</f>
        <v>0.64480388995001581</v>
      </c>
      <c r="E157" s="14">
        <f>D157*'consts_hlp-params'!$L$31</f>
        <v>38085171.989975385</v>
      </c>
      <c r="F157" s="14">
        <f>'consts_hlp-params'!$E$37*E157/'consts_hlp-params'!$E$35</f>
        <v>0.66365565053738262</v>
      </c>
      <c r="G157" s="14">
        <f t="shared" si="10"/>
        <v>0.66308764877551363</v>
      </c>
    </row>
    <row r="158" spans="1:7" x14ac:dyDescent="0.3">
      <c r="A158" s="13">
        <f t="shared" si="11"/>
        <v>156</v>
      </c>
      <c r="B158" s="13">
        <f t="shared" si="9"/>
        <v>1.5599999999999997E-6</v>
      </c>
      <c r="C158" s="13">
        <f t="shared" si="8"/>
        <v>1.5599999999999996</v>
      </c>
      <c r="D158" s="13">
        <f>10^(-1*'consts_hlp-params'!$D$11*'consts_hlp-params'!$C$25*B158)</f>
        <v>0.64298101478975445</v>
      </c>
      <c r="E158" s="14">
        <f>D158*'consts_hlp-params'!$L$31</f>
        <v>37977504.348577946</v>
      </c>
      <c r="F158" s="14">
        <f>'consts_hlp-params'!$E$37*E158/'consts_hlp-params'!$E$35</f>
        <v>0.66177948102415973</v>
      </c>
      <c r="G158" s="14">
        <f t="shared" si="10"/>
        <v>0.66121308501610021</v>
      </c>
    </row>
    <row r="159" spans="1:7" x14ac:dyDescent="0.3">
      <c r="A159" s="13">
        <f t="shared" si="11"/>
        <v>157</v>
      </c>
      <c r="B159" s="13">
        <f t="shared" si="9"/>
        <v>1.5699999999999998E-6</v>
      </c>
      <c r="C159" s="13">
        <f t="shared" si="8"/>
        <v>1.5699999999999998</v>
      </c>
      <c r="D159" s="13">
        <f>10^(-1*'consts_hlp-params'!$D$11*'consts_hlp-params'!$C$25*B159)</f>
        <v>0.64116329293874208</v>
      </c>
      <c r="E159" s="14">
        <f>D159*'consts_hlp-params'!$L$31</f>
        <v>37870141.086034499</v>
      </c>
      <c r="F159" s="14">
        <f>'consts_hlp-params'!$E$37*E159/'consts_hlp-params'!$E$35</f>
        <v>0.65990861548452551</v>
      </c>
      <c r="G159" s="14">
        <f t="shared" si="10"/>
        <v>0.65934382069077324</v>
      </c>
    </row>
    <row r="160" spans="1:7" x14ac:dyDescent="0.3">
      <c r="A160" s="13">
        <f t="shared" si="11"/>
        <v>158</v>
      </c>
      <c r="B160" s="13">
        <f t="shared" si="9"/>
        <v>1.5799999999999997E-6</v>
      </c>
      <c r="C160" s="13">
        <f t="shared" si="8"/>
        <v>1.5799999999999996</v>
      </c>
      <c r="D160" s="13">
        <f>10^(-1*'consts_hlp-params'!$D$11*'consts_hlp-params'!$C$25*B160)</f>
        <v>0.63935070982845721</v>
      </c>
      <c r="E160" s="14">
        <f>D160*'consts_hlp-params'!$L$31</f>
        <v>37763081.34185914</v>
      </c>
      <c r="F160" s="14">
        <f>'consts_hlp-params'!$E$37*E160/'consts_hlp-params'!$E$35</f>
        <v>0.65804303892402671</v>
      </c>
      <c r="G160" s="14">
        <f t="shared" si="10"/>
        <v>0.65747984081791266</v>
      </c>
    </row>
    <row r="161" spans="1:7" x14ac:dyDescent="0.3">
      <c r="A161" s="13">
        <f t="shared" si="11"/>
        <v>159</v>
      </c>
      <c r="B161" s="13">
        <f t="shared" si="9"/>
        <v>1.5899999999999998E-6</v>
      </c>
      <c r="C161" s="13">
        <f t="shared" si="8"/>
        <v>1.5899999999999999</v>
      </c>
      <c r="D161" s="13">
        <f>10^(-1*'consts_hlp-params'!$D$11*'consts_hlp-params'!$C$25*B161)</f>
        <v>0.63754325093156361</v>
      </c>
      <c r="E161" s="14">
        <f>D161*'consts_hlp-params'!$L$31</f>
        <v>37656324.257998586</v>
      </c>
      <c r="F161" s="14">
        <f>'consts_hlp-params'!$E$37*E161/'consts_hlp-params'!$E$35</f>
        <v>0.65618273639059976</v>
      </c>
      <c r="G161" s="14">
        <f t="shared" si="10"/>
        <v>0.65562113045825199</v>
      </c>
    </row>
    <row r="162" spans="1:7" x14ac:dyDescent="0.3">
      <c r="A162" s="13">
        <f t="shared" si="11"/>
        <v>160</v>
      </c>
      <c r="B162" s="13">
        <f t="shared" si="9"/>
        <v>1.5999999999999997E-6</v>
      </c>
      <c r="C162" s="13">
        <f t="shared" si="8"/>
        <v>1.5999999999999996</v>
      </c>
      <c r="D162" s="13">
        <f>10^(-1*'consts_hlp-params'!$D$11*'consts_hlp-params'!$C$25*B162)</f>
        <v>0.63574090176179443</v>
      </c>
      <c r="E162" s="14">
        <f>D162*'consts_hlp-params'!$L$31</f>
        <v>37549868.978825301</v>
      </c>
      <c r="F162" s="14">
        <f>'consts_hlp-params'!$E$37*E162/'consts_hlp-params'!$E$35</f>
        <v>0.65432769297445137</v>
      </c>
      <c r="G162" s="14">
        <f t="shared" si="10"/>
        <v>0.65376767471475861</v>
      </c>
    </row>
    <row r="163" spans="1:7" x14ac:dyDescent="0.3">
      <c r="A163" s="13">
        <f t="shared" si="11"/>
        <v>161</v>
      </c>
      <c r="B163" s="13">
        <f t="shared" si="9"/>
        <v>1.6099999999999998E-6</v>
      </c>
      <c r="C163" s="13">
        <f t="shared" si="8"/>
        <v>1.6099999999999999</v>
      </c>
      <c r="D163" s="13">
        <f>10^(-1*'consts_hlp-params'!$D$11*'consts_hlp-params'!$C$25*B163)</f>
        <v>0.63394364787383539</v>
      </c>
      <c r="E163" s="14">
        <f>D163*'consts_hlp-params'!$L$31</f>
        <v>37443714.651130602</v>
      </c>
      <c r="F163" s="14">
        <f>'consts_hlp-params'!$E$37*E163/'consts_hlp-params'!$E$35</f>
        <v>0.65247789380793775</v>
      </c>
      <c r="G163" s="14">
        <f t="shared" si="10"/>
        <v>0.65191945873251367</v>
      </c>
    </row>
    <row r="164" spans="1:7" x14ac:dyDescent="0.3">
      <c r="A164" s="13">
        <f t="shared" si="11"/>
        <v>162</v>
      </c>
      <c r="B164" s="13">
        <f t="shared" si="9"/>
        <v>1.6199999999999997E-6</v>
      </c>
      <c r="C164" s="13">
        <f t="shared" si="8"/>
        <v>1.6199999999999997</v>
      </c>
      <c r="D164" s="13">
        <f>10^(-1*'consts_hlp-params'!$D$11*'consts_hlp-params'!$C$25*B164)</f>
        <v>0.63215147486320999</v>
      </c>
      <c r="E164" s="14">
        <f>D164*'consts_hlp-params'!$L$31</f>
        <v>37337860.424117871</v>
      </c>
      <c r="F164" s="14">
        <f>'consts_hlp-params'!$E$37*E164/'consts_hlp-params'!$E$35</f>
        <v>0.65063332406544694</v>
      </c>
      <c r="G164" s="14">
        <f t="shared" si="10"/>
        <v>0.65007646769859373</v>
      </c>
    </row>
    <row r="165" spans="1:7" x14ac:dyDescent="0.3">
      <c r="A165" s="13">
        <f t="shared" si="11"/>
        <v>163</v>
      </c>
      <c r="B165" s="13">
        <f t="shared" si="9"/>
        <v>1.6299999999999999E-6</v>
      </c>
      <c r="C165" s="13">
        <f t="shared" si="8"/>
        <v>1.63</v>
      </c>
      <c r="D165" s="13">
        <f>10^(-1*'consts_hlp-params'!$D$11*'consts_hlp-params'!$C$25*B165)</f>
        <v>0.63036436836616327</v>
      </c>
      <c r="E165" s="14">
        <f>D165*'consts_hlp-params'!$L$31</f>
        <v>37232305.449395709</v>
      </c>
      <c r="F165" s="14">
        <f>'consts_hlp-params'!$E$37*E165/'consts_hlp-params'!$E$35</f>
        <v>0.64879396896327934</v>
      </c>
      <c r="G165" s="14">
        <f t="shared" si="10"/>
        <v>0.64823868684195218</v>
      </c>
    </row>
    <row r="166" spans="1:7" x14ac:dyDescent="0.3">
      <c r="A166" s="13">
        <f t="shared" si="11"/>
        <v>164</v>
      </c>
      <c r="B166" s="13">
        <f t="shared" si="9"/>
        <v>1.6399999999999998E-6</v>
      </c>
      <c r="C166" s="13">
        <f t="shared" ref="C166:C229" si="12">B166*1000000</f>
        <v>1.6399999999999997</v>
      </c>
      <c r="D166" s="13">
        <f>10^(-1*'consts_hlp-params'!$D$11*'consts_hlp-params'!$C$25*B166)</f>
        <v>0.62858231405954668</v>
      </c>
      <c r="E166" s="14">
        <f>D166*'consts_hlp-params'!$L$31</f>
        <v>37127048.880971111</v>
      </c>
      <c r="F166" s="14">
        <f>'consts_hlp-params'!$E$37*E166/'consts_hlp-params'!$E$35</f>
        <v>0.6469598137595286</v>
      </c>
      <c r="G166" s="14">
        <f t="shared" si="10"/>
        <v>0.6464061014332998</v>
      </c>
    </row>
    <row r="167" spans="1:7" x14ac:dyDescent="0.3">
      <c r="A167" s="13">
        <f t="shared" si="11"/>
        <v>165</v>
      </c>
      <c r="B167" s="13">
        <f t="shared" si="9"/>
        <v>1.6499999999999997E-6</v>
      </c>
      <c r="C167" s="13">
        <f t="shared" si="12"/>
        <v>1.6499999999999997</v>
      </c>
      <c r="D167" s="13">
        <f>10^(-1*'consts_hlp-params'!$D$11*'consts_hlp-params'!$C$25*B167)</f>
        <v>0.62680529766070392</v>
      </c>
      <c r="E167" s="14">
        <f>D167*'consts_hlp-params'!$L$31</f>
        <v>37022089.875242755</v>
      </c>
      <c r="F167" s="14">
        <f>'consts_hlp-params'!$E$37*E167/'consts_hlp-params'!$E$35</f>
        <v>0.64513084375396457</v>
      </c>
      <c r="G167" s="14">
        <f t="shared" si="10"/>
        <v>0.64457869678498814</v>
      </c>
    </row>
    <row r="168" spans="1:7" x14ac:dyDescent="0.3">
      <c r="A168" s="13">
        <f t="shared" si="11"/>
        <v>166</v>
      </c>
      <c r="B168" s="13">
        <f t="shared" si="9"/>
        <v>1.6599999999999998E-6</v>
      </c>
      <c r="C168" s="13">
        <f t="shared" si="12"/>
        <v>1.6599999999999997</v>
      </c>
      <c r="D168" s="13">
        <f>10^(-1*'consts_hlp-params'!$D$11*'consts_hlp-params'!$C$25*B168)</f>
        <v>0.62503330492735598</v>
      </c>
      <c r="E168" s="14">
        <f>D168*'consts_hlp-params'!$L$31</f>
        <v>36917427.590994164</v>
      </c>
      <c r="F168" s="14">
        <f>'consts_hlp-params'!$E$37*E168/'consts_hlp-params'!$E$35</f>
        <v>0.64330704428791485</v>
      </c>
      <c r="G168" s="14">
        <f t="shared" si="10"/>
        <v>0.64275645825089034</v>
      </c>
    </row>
    <row r="169" spans="1:7" x14ac:dyDescent="0.3">
      <c r="A169" s="13">
        <f t="shared" si="11"/>
        <v>167</v>
      </c>
      <c r="B169" s="13">
        <f t="shared" si="9"/>
        <v>1.6699999999999997E-6</v>
      </c>
      <c r="C169" s="13">
        <f t="shared" si="12"/>
        <v>1.6699999999999997</v>
      </c>
      <c r="D169" s="13">
        <f>10^(-1*'consts_hlp-params'!$D$11*'consts_hlp-params'!$C$25*B169)</f>
        <v>0.62326632165748697</v>
      </c>
      <c r="E169" s="14">
        <f>D169*'consts_hlp-params'!$L$31</f>
        <v>36813061.189387023</v>
      </c>
      <c r="F169" s="14">
        <f>'consts_hlp-params'!$E$37*E169/'consts_hlp-params'!$E$35</f>
        <v>0.64148840074414759</v>
      </c>
      <c r="G169" s="14">
        <f t="shared" si="10"/>
        <v>0.64093937122628519</v>
      </c>
    </row>
    <row r="170" spans="1:7" x14ac:dyDescent="0.3">
      <c r="A170" s="13">
        <f t="shared" si="11"/>
        <v>168</v>
      </c>
      <c r="B170" s="13">
        <f t="shared" si="9"/>
        <v>1.6799999999999998E-6</v>
      </c>
      <c r="C170" s="13">
        <f t="shared" si="12"/>
        <v>1.6799999999999997</v>
      </c>
      <c r="D170" s="13">
        <f>10^(-1*'consts_hlp-params'!$D$11*'consts_hlp-params'!$C$25*B170)</f>
        <v>0.62150433368923053</v>
      </c>
      <c r="E170" s="14">
        <f>D170*'consts_hlp-params'!$L$31</f>
        <v>36708989.833954424</v>
      </c>
      <c r="F170" s="14">
        <f>'consts_hlp-params'!$E$37*E170/'consts_hlp-params'!$E$35</f>
        <v>0.63967489854675419</v>
      </c>
      <c r="G170" s="14">
        <f t="shared" si="10"/>
        <v>0.63912742114773891</v>
      </c>
    </row>
    <row r="171" spans="1:7" x14ac:dyDescent="0.3">
      <c r="A171" s="13">
        <f t="shared" si="11"/>
        <v>169</v>
      </c>
      <c r="B171" s="13">
        <f t="shared" si="9"/>
        <v>1.6899999999999997E-6</v>
      </c>
      <c r="C171" s="13">
        <f t="shared" si="12"/>
        <v>1.6899999999999997</v>
      </c>
      <c r="D171" s="13">
        <f>10^(-1*'consts_hlp-params'!$D$11*'consts_hlp-params'!$C$25*B171)</f>
        <v>0.61974732690075618</v>
      </c>
      <c r="E171" s="14">
        <f>D171*'consts_hlp-params'!$L$31</f>
        <v>36605212.690594152</v>
      </c>
      <c r="F171" s="14">
        <f>'consts_hlp-params'!$E$37*E171/'consts_hlp-params'!$E$35</f>
        <v>0.63786652316103176</v>
      </c>
      <c r="G171" s="14">
        <f t="shared" si="10"/>
        <v>0.63732059349298886</v>
      </c>
    </row>
    <row r="172" spans="1:7" x14ac:dyDescent="0.3">
      <c r="A172" s="13">
        <f t="shared" si="11"/>
        <v>170</v>
      </c>
      <c r="B172" s="13">
        <f t="shared" si="9"/>
        <v>1.6999999999999998E-6</v>
      </c>
      <c r="C172" s="13">
        <f t="shared" si="12"/>
        <v>1.6999999999999997</v>
      </c>
      <c r="D172" s="13">
        <f>10^(-1*'consts_hlp-params'!$D$11*'consts_hlp-params'!$C$25*B172)</f>
        <v>0.61799528721015606</v>
      </c>
      <c r="E172" s="14">
        <f>D172*'consts_hlp-params'!$L$31</f>
        <v>36501728.927562051</v>
      </c>
      <c r="F172" s="14">
        <f>'consts_hlp-params'!$E$37*E172/'consts_hlp-params'!$E$35</f>
        <v>0.63606326009336855</v>
      </c>
      <c r="G172" s="14">
        <f t="shared" si="10"/>
        <v>0.63551887378082739</v>
      </c>
    </row>
    <row r="173" spans="1:7" x14ac:dyDescent="0.3">
      <c r="A173" s="13">
        <f t="shared" si="11"/>
        <v>171</v>
      </c>
      <c r="B173" s="13">
        <f t="shared" si="9"/>
        <v>1.7099999999999997E-6</v>
      </c>
      <c r="C173" s="13">
        <f t="shared" si="12"/>
        <v>1.7099999999999997</v>
      </c>
      <c r="D173" s="13">
        <f>10^(-1*'consts_hlp-params'!$D$11*'consts_hlp-params'!$C$25*B173)</f>
        <v>0.61624820057533236</v>
      </c>
      <c r="E173" s="14">
        <f>D173*'consts_hlp-params'!$L$31</f>
        <v>36398537.715465285</v>
      </c>
      <c r="F173" s="14">
        <f>'consts_hlp-params'!$E$37*E173/'consts_hlp-params'!$E$35</f>
        <v>0.63426509489112548</v>
      </c>
      <c r="G173" s="14">
        <f t="shared" si="10"/>
        <v>0.63372224757098516</v>
      </c>
    </row>
    <row r="174" spans="1:7" x14ac:dyDescent="0.3">
      <c r="A174" s="13">
        <f t="shared" si="11"/>
        <v>172</v>
      </c>
      <c r="B174" s="13">
        <f t="shared" si="9"/>
        <v>1.7199999999999998E-6</v>
      </c>
      <c r="C174" s="13">
        <f t="shared" si="12"/>
        <v>1.7199999999999998</v>
      </c>
      <c r="D174" s="13">
        <f>10^(-1*'consts_hlp-params'!$D$11*'consts_hlp-params'!$C$25*B174)</f>
        <v>0.61450605299388461</v>
      </c>
      <c r="E174" s="14">
        <f>D174*'consts_hlp-params'!$L$31</f>
        <v>36295638.227255777</v>
      </c>
      <c r="F174" s="14">
        <f>'consts_hlp-params'!$E$37*E174/'consts_hlp-params'!$E$35</f>
        <v>0.6324720131425221</v>
      </c>
      <c r="G174" s="14">
        <f t="shared" si="10"/>
        <v>0.63193070046401634</v>
      </c>
    </row>
    <row r="175" spans="1:7" x14ac:dyDescent="0.3">
      <c r="A175" s="13">
        <f t="shared" si="11"/>
        <v>173</v>
      </c>
      <c r="B175" s="13">
        <f t="shared" si="9"/>
        <v>1.7299999999999997E-6</v>
      </c>
      <c r="C175" s="13">
        <f t="shared" si="12"/>
        <v>1.7299999999999998</v>
      </c>
      <c r="D175" s="13">
        <f>10^(-1*'consts_hlp-params'!$D$11*'consts_hlp-params'!$C$25*B175)</f>
        <v>0.61276883050299735</v>
      </c>
      <c r="E175" s="14">
        <f>D175*'consts_hlp-params'!$L$31</f>
        <v>36193029.638223499</v>
      </c>
      <c r="F175" s="14">
        <f>'consts_hlp-params'!$E$37*E175/'consts_hlp-params'!$E$35</f>
        <v>0.63068400047652007</v>
      </c>
      <c r="G175" s="14">
        <f t="shared" si="10"/>
        <v>0.63014421810118249</v>
      </c>
    </row>
    <row r="176" spans="1:7" x14ac:dyDescent="0.3">
      <c r="A176" s="13">
        <f t="shared" si="11"/>
        <v>174</v>
      </c>
      <c r="B176" s="13">
        <f t="shared" si="9"/>
        <v>1.7399999999999996E-6</v>
      </c>
      <c r="C176" s="13">
        <f t="shared" si="12"/>
        <v>1.7399999999999995</v>
      </c>
      <c r="D176" s="13">
        <f>10^(-1*'consts_hlp-params'!$D$11*'consts_hlp-params'!$C$25*B176)</f>
        <v>0.61103651917932822</v>
      </c>
      <c r="E176" s="14">
        <f>D176*'consts_hlp-params'!$L$31</f>
        <v>36090711.125989906</v>
      </c>
      <c r="F176" s="14">
        <f>'consts_hlp-params'!$E$37*E176/'consts_hlp-params'!$E$35</f>
        <v>0.62890104256270862</v>
      </c>
      <c r="G176" s="14">
        <f t="shared" si="10"/>
        <v>0.62836278616433738</v>
      </c>
    </row>
    <row r="177" spans="1:7" x14ac:dyDescent="0.3">
      <c r="A177" s="13">
        <f t="shared" si="11"/>
        <v>175</v>
      </c>
      <c r="B177" s="13">
        <f t="shared" si="9"/>
        <v>1.7499999999999998E-6</v>
      </c>
      <c r="C177" s="13">
        <f t="shared" si="12"/>
        <v>1.7499999999999998</v>
      </c>
      <c r="D177" s="13">
        <f>10^(-1*'consts_hlp-params'!$D$11*'consts_hlp-params'!$C$25*B177)</f>
        <v>0.60930910513889669</v>
      </c>
      <c r="E177" s="14">
        <f>D177*'consts_hlp-params'!$L$31</f>
        <v>35988681.870501339</v>
      </c>
      <c r="F177" s="14">
        <f>'consts_hlp-params'!$E$37*E177/'consts_hlp-params'!$E$35</f>
        <v>0.62712312511118873</v>
      </c>
      <c r="G177" s="14">
        <f t="shared" si="10"/>
        <v>0.62658639037581265</v>
      </c>
    </row>
    <row r="178" spans="1:7" x14ac:dyDescent="0.3">
      <c r="A178" s="13">
        <f t="shared" si="11"/>
        <v>176</v>
      </c>
      <c r="B178" s="13">
        <f t="shared" si="9"/>
        <v>1.7599999999999997E-6</v>
      </c>
      <c r="C178" s="13">
        <f t="shared" si="12"/>
        <v>1.7599999999999996</v>
      </c>
      <c r="D178" s="13">
        <f>10^(-1*'consts_hlp-params'!$D$11*'consts_hlp-params'!$C$25*B178)</f>
        <v>0.60758657453697229</v>
      </c>
      <c r="E178" s="14">
        <f>D178*'consts_hlp-params'!$L$31</f>
        <v>35886941.054022439</v>
      </c>
      <c r="F178" s="14">
        <f>'consts_hlp-params'!$E$37*E178/'consts_hlp-params'!$E$35</f>
        <v>0.62535023387245992</v>
      </c>
      <c r="G178" s="14">
        <f t="shared" si="10"/>
        <v>0.62481501649830329</v>
      </c>
    </row>
    <row r="179" spans="1:7" x14ac:dyDescent="0.3">
      <c r="A179" s="13">
        <f t="shared" si="11"/>
        <v>177</v>
      </c>
      <c r="B179" s="13">
        <f t="shared" si="9"/>
        <v>1.7699999999999998E-6</v>
      </c>
      <c r="C179" s="13">
        <f t="shared" si="12"/>
        <v>1.7699999999999998</v>
      </c>
      <c r="D179" s="13">
        <f>10^(-1*'consts_hlp-params'!$D$11*'consts_hlp-params'!$C$25*B179)</f>
        <v>0.60586891356796424</v>
      </c>
      <c r="E179" s="14">
        <f>D179*'consts_hlp-params'!$L$31</f>
        <v>35785487.861129619</v>
      </c>
      <c r="F179" s="14">
        <f>'consts_hlp-params'!$E$37*E179/'consts_hlp-params'!$E$35</f>
        <v>0.62358235463730505</v>
      </c>
      <c r="G179" s="14">
        <f t="shared" si="10"/>
        <v>0.62304865033475343</v>
      </c>
    </row>
    <row r="180" spans="1:7" x14ac:dyDescent="0.3">
      <c r="A180" s="13">
        <f t="shared" si="11"/>
        <v>178</v>
      </c>
      <c r="B180" s="13">
        <f t="shared" si="9"/>
        <v>1.7799999999999997E-6</v>
      </c>
      <c r="C180" s="13">
        <f t="shared" si="12"/>
        <v>1.7799999999999996</v>
      </c>
      <c r="D180" s="13">
        <f>10^(-1*'consts_hlp-params'!$D$11*'consts_hlp-params'!$C$25*B180)</f>
        <v>0.60415610846531009</v>
      </c>
      <c r="E180" s="14">
        <f>D180*'consts_hlp-params'!$L$31</f>
        <v>35684321.47870449</v>
      </c>
      <c r="F180" s="14">
        <f>'consts_hlp-params'!$E$37*E180/'consts_hlp-params'!$E$35</f>
        <v>0.62181947323667652</v>
      </c>
      <c r="G180" s="14">
        <f t="shared" si="10"/>
        <v>0.62128727772824244</v>
      </c>
    </row>
    <row r="181" spans="1:7" x14ac:dyDescent="0.3">
      <c r="A181" s="13">
        <f t="shared" si="11"/>
        <v>179</v>
      </c>
      <c r="B181" s="13">
        <f t="shared" si="9"/>
        <v>1.7899999999999998E-6</v>
      </c>
      <c r="C181" s="13">
        <f t="shared" si="12"/>
        <v>1.7899999999999998</v>
      </c>
      <c r="D181" s="13">
        <f>10^(-1*'consts_hlp-params'!$D$11*'consts_hlp-params'!$C$25*B181)</f>
        <v>0.60244814550136627</v>
      </c>
      <c r="E181" s="14">
        <f>D181*'consts_hlp-params'!$L$31</f>
        <v>35583441.09592741</v>
      </c>
      <c r="F181" s="14">
        <f>'consts_hlp-params'!$E$37*E181/'consts_hlp-params'!$E$35</f>
        <v>0.62006157554158403</v>
      </c>
      <c r="G181" s="14">
        <f t="shared" si="10"/>
        <v>0.61953088456187222</v>
      </c>
    </row>
    <row r="182" spans="1:7" x14ac:dyDescent="0.3">
      <c r="A182" s="13">
        <f t="shared" si="11"/>
        <v>180</v>
      </c>
      <c r="B182" s="13">
        <f t="shared" si="9"/>
        <v>1.7999999999999997E-6</v>
      </c>
      <c r="C182" s="13">
        <f t="shared" si="12"/>
        <v>1.7999999999999996</v>
      </c>
      <c r="D182" s="13">
        <f>10^(-1*'consts_hlp-params'!$D$11*'consts_hlp-params'!$C$25*B182)</f>
        <v>0.60074501098729705</v>
      </c>
      <c r="E182" s="14">
        <f>D182*'consts_hlp-params'!$L$31</f>
        <v>35482845.904270895</v>
      </c>
      <c r="F182" s="14">
        <f>'consts_hlp-params'!$E$37*E182/'consts_hlp-params'!$E$35</f>
        <v>0.61830864746297876</v>
      </c>
      <c r="G182" s="14">
        <f t="shared" si="10"/>
        <v>0.61777945675865265</v>
      </c>
    </row>
    <row r="183" spans="1:7" x14ac:dyDescent="0.3">
      <c r="A183" s="13">
        <f t="shared" si="11"/>
        <v>181</v>
      </c>
      <c r="B183" s="13">
        <f t="shared" si="9"/>
        <v>1.8099999999999998E-6</v>
      </c>
      <c r="C183" s="13">
        <f t="shared" si="12"/>
        <v>1.8099999999999998</v>
      </c>
      <c r="D183" s="13">
        <f>10^(-1*'consts_hlp-params'!$D$11*'consts_hlp-params'!$C$25*B183)</f>
        <v>0.59904669127296573</v>
      </c>
      <c r="E183" s="14">
        <f>D183*'consts_hlp-params'!$L$31</f>
        <v>35382535.097493209</v>
      </c>
      <c r="F183" s="14">
        <f>'consts_hlp-params'!$E$37*E183/'consts_hlp-params'!$E$35</f>
        <v>0.61656067495164291</v>
      </c>
      <c r="G183" s="14">
        <f t="shared" si="10"/>
        <v>0.61603298028139009</v>
      </c>
    </row>
    <row r="184" spans="1:7" x14ac:dyDescent="0.3">
      <c r="A184" s="13">
        <f t="shared" si="11"/>
        <v>182</v>
      </c>
      <c r="B184" s="13">
        <f t="shared" si="9"/>
        <v>1.8199999999999997E-6</v>
      </c>
      <c r="C184" s="13">
        <f t="shared" si="12"/>
        <v>1.8199999999999996</v>
      </c>
      <c r="D184" s="13">
        <f>10^(-1*'consts_hlp-params'!$D$11*'consts_hlp-params'!$C$25*B184)</f>
        <v>0.59735317274682453</v>
      </c>
      <c r="E184" s="14">
        <f>D184*'consts_hlp-params'!$L$31</f>
        <v>35282507.871631876</v>
      </c>
      <c r="F184" s="14">
        <f>'consts_hlp-params'!$E$37*E184/'consts_hlp-params'!$E$35</f>
        <v>0.61481764399807592</v>
      </c>
      <c r="G184" s="14">
        <f t="shared" si="10"/>
        <v>0.61429144113257428</v>
      </c>
    </row>
    <row r="185" spans="1:7" x14ac:dyDescent="0.3">
      <c r="A185" s="13">
        <f t="shared" si="11"/>
        <v>183</v>
      </c>
      <c r="B185" s="13">
        <f t="shared" si="9"/>
        <v>1.8299999999999996E-6</v>
      </c>
      <c r="C185" s="13">
        <f t="shared" si="12"/>
        <v>1.8299999999999996</v>
      </c>
      <c r="D185" s="13">
        <f>10^(-1*'consts_hlp-params'!$D$11*'consts_hlp-params'!$C$25*B185)</f>
        <v>0.59566444183580614</v>
      </c>
      <c r="E185" s="14">
        <f>D185*'consts_hlp-params'!$L$31</f>
        <v>35182763.42499724</v>
      </c>
      <c r="F185" s="14">
        <f>'consts_hlp-params'!$E$37*E185/'consts_hlp-params'!$E$35</f>
        <v>0.61307954063238213</v>
      </c>
      <c r="G185" s="14">
        <f t="shared" si="10"/>
        <v>0.61255482535426597</v>
      </c>
    </row>
    <row r="186" spans="1:7" x14ac:dyDescent="0.3">
      <c r="A186" s="13">
        <f t="shared" si="11"/>
        <v>184</v>
      </c>
      <c r="B186" s="13">
        <f t="shared" si="9"/>
        <v>1.8399999999999997E-6</v>
      </c>
      <c r="C186" s="13">
        <f t="shared" si="12"/>
        <v>1.8399999999999999</v>
      </c>
      <c r="D186" s="13">
        <f>10^(-1*'consts_hlp-params'!$D$11*'consts_hlp-params'!$C$25*B186)</f>
        <v>0.59398048500521439</v>
      </c>
      <c r="E186" s="14">
        <f>D186*'consts_hlp-params'!$L$31</f>
        <v>35083300.958166048</v>
      </c>
      <c r="F186" s="14">
        <f>'consts_hlp-params'!$E$37*E186/'consts_hlp-params'!$E$35</f>
        <v>0.61134635092415957</v>
      </c>
      <c r="G186" s="14">
        <f t="shared" si="10"/>
        <v>0.61082311902798581</v>
      </c>
    </row>
    <row r="187" spans="1:7" x14ac:dyDescent="0.3">
      <c r="A187" s="13">
        <f t="shared" si="11"/>
        <v>185</v>
      </c>
      <c r="B187" s="13">
        <f t="shared" si="9"/>
        <v>1.8499999999999997E-6</v>
      </c>
      <c r="C187" s="13">
        <f t="shared" si="12"/>
        <v>1.8499999999999996</v>
      </c>
      <c r="D187" s="13">
        <f>10^(-1*'consts_hlp-params'!$D$11*'consts_hlp-params'!$C$25*B187)</f>
        <v>0.5923012887586161</v>
      </c>
      <c r="E187" s="14">
        <f>D187*'consts_hlp-params'!$L$31</f>
        <v>34984119.673975013</v>
      </c>
      <c r="F187" s="14">
        <f>'consts_hlp-params'!$E$37*E187/'consts_hlp-params'!$E$35</f>
        <v>0.60961806098238758</v>
      </c>
      <c r="G187" s="14">
        <f t="shared" si="10"/>
        <v>0.60909630827460182</v>
      </c>
    </row>
    <row r="188" spans="1:7" x14ac:dyDescent="0.3">
      <c r="A188" s="13">
        <f t="shared" si="11"/>
        <v>186</v>
      </c>
      <c r="B188" s="13">
        <f t="shared" si="9"/>
        <v>1.8599999999999998E-6</v>
      </c>
      <c r="C188" s="13">
        <f t="shared" si="12"/>
        <v>1.8599999999999999</v>
      </c>
      <c r="D188" s="13">
        <f>10^(-1*'consts_hlp-params'!$D$11*'consts_hlp-params'!$C$25*B188)</f>
        <v>0.59062683963773299</v>
      </c>
      <c r="E188" s="14">
        <f>D188*'consts_hlp-params'!$L$31</f>
        <v>34885218.77751448</v>
      </c>
      <c r="F188" s="14">
        <f>'consts_hlp-params'!$E$37*E188/'consts_hlp-params'!$E$35</f>
        <v>0.60789465695531575</v>
      </c>
      <c r="G188" s="14">
        <f t="shared" si="10"/>
        <v>0.60737437925421911</v>
      </c>
    </row>
    <row r="189" spans="1:7" x14ac:dyDescent="0.3">
      <c r="A189" s="13">
        <f t="shared" si="11"/>
        <v>187</v>
      </c>
      <c r="B189" s="13">
        <f t="shared" si="9"/>
        <v>1.8699999999999997E-6</v>
      </c>
      <c r="C189" s="13">
        <f t="shared" si="12"/>
        <v>1.8699999999999997</v>
      </c>
      <c r="D189" s="13">
        <f>10^(-1*'consts_hlp-params'!$D$11*'consts_hlp-params'!$C$25*B189)</f>
        <v>0.58895712422233315</v>
      </c>
      <c r="E189" s="14">
        <f>D189*'consts_hlp-params'!$L$31</f>
        <v>34786597.476121977</v>
      </c>
      <c r="F189" s="14">
        <f>'consts_hlp-params'!$E$37*E189/'consts_hlp-params'!$E$35</f>
        <v>0.60617612503035267</v>
      </c>
      <c r="G189" s="14">
        <f t="shared" si="10"/>
        <v>0.60565731816606783</v>
      </c>
    </row>
    <row r="190" spans="1:7" x14ac:dyDescent="0.3">
      <c r="A190" s="13">
        <f t="shared" si="11"/>
        <v>188</v>
      </c>
      <c r="B190" s="13">
        <f t="shared" si="9"/>
        <v>1.8799999999999998E-6</v>
      </c>
      <c r="C190" s="13">
        <f t="shared" si="12"/>
        <v>1.88</v>
      </c>
      <c r="D190" s="13">
        <f>10^(-1*'consts_hlp-params'!$D$11*'consts_hlp-params'!$C$25*B190)</f>
        <v>0.58729212913012452</v>
      </c>
      <c r="E190" s="14">
        <f>D190*'consts_hlp-params'!$L$31</f>
        <v>34688254.979375958</v>
      </c>
      <c r="F190" s="14">
        <f>'consts_hlp-params'!$E$37*E190/'consts_hlp-params'!$E$35</f>
        <v>0.60446245143395594</v>
      </c>
      <c r="G190" s="14">
        <f t="shared" si="10"/>
        <v>0.60394511124839401</v>
      </c>
    </row>
    <row r="191" spans="1:7" x14ac:dyDescent="0.3">
      <c r="A191" s="13">
        <f t="shared" si="11"/>
        <v>189</v>
      </c>
      <c r="B191" s="13">
        <f t="shared" si="9"/>
        <v>1.8899999999999997E-6</v>
      </c>
      <c r="C191" s="13">
        <f t="shared" si="12"/>
        <v>1.8899999999999997</v>
      </c>
      <c r="D191" s="13">
        <f>10^(-1*'consts_hlp-params'!$D$11*'consts_hlp-params'!$C$25*B191)</f>
        <v>0.58563184101664667</v>
      </c>
      <c r="E191" s="14">
        <f>D191*'consts_hlp-params'!$L$31</f>
        <v>34590190.499089375</v>
      </c>
      <c r="F191" s="14">
        <f>'consts_hlp-params'!$E$37*E191/'consts_hlp-params'!$E$35</f>
        <v>0.60275362243152064</v>
      </c>
      <c r="G191" s="14">
        <f t="shared" si="10"/>
        <v>0.60223774477834802</v>
      </c>
    </row>
    <row r="192" spans="1:7" x14ac:dyDescent="0.3">
      <c r="A192" s="13">
        <f t="shared" si="11"/>
        <v>190</v>
      </c>
      <c r="B192" s="13">
        <f t="shared" si="9"/>
        <v>1.8999999999999998E-6</v>
      </c>
      <c r="C192" s="13">
        <f t="shared" si="12"/>
        <v>1.9</v>
      </c>
      <c r="D192" s="13">
        <f>10^(-1*'consts_hlp-params'!$D$11*'consts_hlp-params'!$C$25*B192)</f>
        <v>0.58397624657516445</v>
      </c>
      <c r="E192" s="14">
        <f>D192*'consts_hlp-params'!$L$31</f>
        <v>34492403.249303423</v>
      </c>
      <c r="F192" s="14">
        <f>'consts_hlp-params'!$E$37*E192/'consts_hlp-params'!$E$35</f>
        <v>0.6010496243272706</v>
      </c>
      <c r="G192" s="14">
        <f t="shared" si="10"/>
        <v>0.60053520507187486</v>
      </c>
    </row>
    <row r="193" spans="1:7" x14ac:dyDescent="0.3">
      <c r="A193" s="13">
        <f t="shared" si="11"/>
        <v>191</v>
      </c>
      <c r="B193" s="13">
        <f t="shared" si="9"/>
        <v>1.9099999999999999E-6</v>
      </c>
      <c r="C193" s="13">
        <f t="shared" si="12"/>
        <v>1.91</v>
      </c>
      <c r="D193" s="13">
        <f>10^(-1*'consts_hlp-params'!$D$11*'consts_hlp-params'!$C$25*B193)</f>
        <v>0.58232533253656105</v>
      </c>
      <c r="E193" s="14">
        <f>D193*'consts_hlp-params'!$L$31</f>
        <v>34394892.446281202</v>
      </c>
      <c r="F193" s="14">
        <f>'consts_hlp-params'!$E$37*E193/'consts_hlp-params'!$E$35</f>
        <v>0.59935044346414712</v>
      </c>
      <c r="G193" s="14">
        <f t="shared" si="10"/>
        <v>0.5988374784836048</v>
      </c>
    </row>
    <row r="194" spans="1:7" x14ac:dyDescent="0.3">
      <c r="A194" s="13">
        <f t="shared" si="11"/>
        <v>192</v>
      </c>
      <c r="B194" s="13">
        <f t="shared" ref="B194:B257" si="13">A194*$I$5</f>
        <v>1.9199999999999998E-6</v>
      </c>
      <c r="C194" s="13">
        <f t="shared" si="12"/>
        <v>1.92</v>
      </c>
      <c r="D194" s="13">
        <f>10^(-1*'consts_hlp-params'!$D$11*'consts_hlp-params'!$C$25*B194)</f>
        <v>0.58067908566923188</v>
      </c>
      <c r="E194" s="14">
        <f>D194*'consts_hlp-params'!$L$31</f>
        <v>34297657.308501482</v>
      </c>
      <c r="F194" s="14">
        <f>'consts_hlp-params'!$E$37*E194/'consts_hlp-params'!$E$35</f>
        <v>0.59765606622370093</v>
      </c>
      <c r="G194" s="14">
        <f t="shared" ref="G194:G257" si="14">$I$8*E194/$J$12</f>
        <v>0.59714455140674438</v>
      </c>
    </row>
    <row r="195" spans="1:7" x14ac:dyDescent="0.3">
      <c r="A195" s="13">
        <f t="shared" ref="A195:A258" si="15">ROW()-2</f>
        <v>193</v>
      </c>
      <c r="B195" s="13">
        <f t="shared" si="13"/>
        <v>1.9299999999999997E-6</v>
      </c>
      <c r="C195" s="13">
        <f t="shared" si="12"/>
        <v>1.9299999999999997</v>
      </c>
      <c r="D195" s="13">
        <f>10^(-1*'consts_hlp-params'!$D$11*'consts_hlp-params'!$C$25*B195)</f>
        <v>0.57903749277897854</v>
      </c>
      <c r="E195" s="14">
        <f>D195*'consts_hlp-params'!$L$31</f>
        <v>34200697.056652404</v>
      </c>
      <c r="F195" s="14">
        <f>'consts_hlp-params'!$E$37*E195/'consts_hlp-params'!$E$35</f>
        <v>0.59596647902598243</v>
      </c>
      <c r="G195" s="14">
        <f t="shared" si="14"/>
        <v>0.59545641027296636</v>
      </c>
    </row>
    <row r="196" spans="1:7" x14ac:dyDescent="0.3">
      <c r="A196" s="13">
        <f t="shared" si="15"/>
        <v>194</v>
      </c>
      <c r="B196" s="13">
        <f t="shared" si="13"/>
        <v>1.9399999999999996E-6</v>
      </c>
      <c r="C196" s="13">
        <f t="shared" si="12"/>
        <v>1.9399999999999997</v>
      </c>
      <c r="D196" s="13">
        <f>10^(-1*'consts_hlp-params'!$D$11*'consts_hlp-params'!$C$25*B196)</f>
        <v>0.57740054070890245</v>
      </c>
      <c r="E196" s="14">
        <f>D196*'consts_hlp-params'!$L$31</f>
        <v>34104010.913625218</v>
      </c>
      <c r="F196" s="14">
        <f>'consts_hlp-params'!$E$37*E196/'consts_hlp-params'!$E$35</f>
        <v>0.59428166832943241</v>
      </c>
      <c r="G196" s="14">
        <f t="shared" si="14"/>
        <v>0.59377304155230148</v>
      </c>
    </row>
    <row r="197" spans="1:7" x14ac:dyDescent="0.3">
      <c r="A197" s="13">
        <f t="shared" si="15"/>
        <v>195</v>
      </c>
      <c r="B197" s="13">
        <f t="shared" si="13"/>
        <v>1.9499999999999995E-6</v>
      </c>
      <c r="C197" s="13">
        <f t="shared" si="12"/>
        <v>1.9499999999999995</v>
      </c>
      <c r="D197" s="13">
        <f>10^(-1*'consts_hlp-params'!$D$11*'consts_hlp-params'!$C$25*B197)</f>
        <v>0.5757682163393002</v>
      </c>
      <c r="E197" s="14">
        <f>D197*'consts_hlp-params'!$L$31</f>
        <v>34007598.104508094</v>
      </c>
      <c r="F197" s="14">
        <f>'consts_hlp-params'!$E$37*E197/'consts_hlp-params'!$E$35</f>
        <v>0.59260162063077415</v>
      </c>
      <c r="G197" s="14">
        <f t="shared" si="14"/>
        <v>0.59209443175302978</v>
      </c>
    </row>
    <row r="198" spans="1:7" x14ac:dyDescent="0.3">
      <c r="A198" s="13">
        <f t="shared" si="15"/>
        <v>196</v>
      </c>
      <c r="B198" s="13">
        <f t="shared" si="13"/>
        <v>1.9599999999999999E-6</v>
      </c>
      <c r="C198" s="13">
        <f t="shared" si="12"/>
        <v>1.96</v>
      </c>
      <c r="D198" s="13">
        <f>10^(-1*'consts_hlp-params'!$D$11*'consts_hlp-params'!$C$25*B198)</f>
        <v>0.57414050658755811</v>
      </c>
      <c r="E198" s="14">
        <f>D198*'consts_hlp-params'!$L$31</f>
        <v>33911457.8565799</v>
      </c>
      <c r="F198" s="14">
        <f>'consts_hlp-params'!$E$37*E198/'consts_hlp-params'!$E$35</f>
        <v>0.59092632246490517</v>
      </c>
      <c r="G198" s="14">
        <f t="shared" si="14"/>
        <v>0.59042056742157345</v>
      </c>
    </row>
    <row r="199" spans="1:7" x14ac:dyDescent="0.3">
      <c r="A199" s="13">
        <f t="shared" si="15"/>
        <v>197</v>
      </c>
      <c r="B199" s="13">
        <f t="shared" si="13"/>
        <v>1.9699999999999998E-6</v>
      </c>
      <c r="C199" s="13">
        <f t="shared" si="12"/>
        <v>1.9699999999999998</v>
      </c>
      <c r="D199" s="13">
        <f>10^(-1*'consts_hlp-params'!$D$11*'consts_hlp-params'!$C$25*B199)</f>
        <v>0.57251739840804716</v>
      </c>
      <c r="E199" s="14">
        <f>D199*'consts_hlp-params'!$L$31</f>
        <v>33815589.399303995</v>
      </c>
      <c r="F199" s="14">
        <f>'consts_hlp-params'!$E$37*E199/'consts_hlp-params'!$E$35</f>
        <v>0.58925576040478889</v>
      </c>
      <c r="G199" s="14">
        <f t="shared" si="14"/>
        <v>0.58875143514238759</v>
      </c>
    </row>
    <row r="200" spans="1:7" x14ac:dyDescent="0.3">
      <c r="A200" s="13">
        <f t="shared" si="15"/>
        <v>198</v>
      </c>
      <c r="B200" s="13">
        <f t="shared" si="13"/>
        <v>1.9799999999999997E-6</v>
      </c>
      <c r="C200" s="13">
        <f t="shared" si="12"/>
        <v>1.9799999999999998</v>
      </c>
      <c r="D200" s="13">
        <f>10^(-1*'consts_hlp-params'!$D$11*'consts_hlp-params'!$C$25*B200)</f>
        <v>0.57089887879201884</v>
      </c>
      <c r="E200" s="14">
        <f>D200*'consts_hlp-params'!$L$31</f>
        <v>33719991.964322068</v>
      </c>
      <c r="F200" s="14">
        <f>'consts_hlp-params'!$E$37*E200/'consts_hlp-params'!$E$35</f>
        <v>0.58758992106134744</v>
      </c>
      <c r="G200" s="14">
        <f t="shared" si="14"/>
        <v>0.58708702153785353</v>
      </c>
    </row>
    <row r="201" spans="1:7" x14ac:dyDescent="0.3">
      <c r="A201" s="13">
        <f t="shared" si="15"/>
        <v>199</v>
      </c>
      <c r="B201" s="13">
        <f t="shared" si="13"/>
        <v>1.9899999999999996E-6</v>
      </c>
      <c r="C201" s="13">
        <f t="shared" si="12"/>
        <v>1.9899999999999995</v>
      </c>
      <c r="D201" s="13">
        <f>10^(-1*'consts_hlp-params'!$D$11*'consts_hlp-params'!$C$25*B201)</f>
        <v>0.56928493476750042</v>
      </c>
      <c r="E201" s="14">
        <f>D201*'consts_hlp-params'!$L$31</f>
        <v>33624664.785447977</v>
      </c>
      <c r="F201" s="14">
        <f>'consts_hlp-params'!$E$37*E201/'consts_hlp-params'!$E$35</f>
        <v>0.58592879108335416</v>
      </c>
      <c r="G201" s="14">
        <f t="shared" si="14"/>
        <v>0.58542731326817143</v>
      </c>
    </row>
    <row r="202" spans="1:7" x14ac:dyDescent="0.3">
      <c r="A202" s="13">
        <f t="shared" si="15"/>
        <v>200</v>
      </c>
      <c r="B202" s="13">
        <f t="shared" si="13"/>
        <v>1.9999999999999999E-6</v>
      </c>
      <c r="C202" s="13">
        <f t="shared" si="12"/>
        <v>2</v>
      </c>
      <c r="D202" s="13">
        <f>10^(-1*'consts_hlp-params'!$D$11*'consts_hlp-params'!$C$25*B202)</f>
        <v>0.56767555339919151</v>
      </c>
      <c r="E202" s="14">
        <f>D202*'consts_hlp-params'!$L$31</f>
        <v>33529607.098661598</v>
      </c>
      <c r="F202" s="14">
        <f>'consts_hlp-params'!$E$37*E202/'consts_hlp-params'!$E$35</f>
        <v>0.58427235715732639</v>
      </c>
      <c r="G202" s="14">
        <f t="shared" si="14"/>
        <v>0.58377229703125355</v>
      </c>
    </row>
    <row r="203" spans="1:7" x14ac:dyDescent="0.3">
      <c r="A203" s="13">
        <f t="shared" si="15"/>
        <v>201</v>
      </c>
      <c r="B203" s="13">
        <f t="shared" si="13"/>
        <v>2.0099999999999998E-6</v>
      </c>
      <c r="C203" s="13">
        <f t="shared" si="12"/>
        <v>2.0099999999999998</v>
      </c>
      <c r="D203" s="13">
        <f>10^(-1*'consts_hlp-params'!$D$11*'consts_hlp-params'!$C$25*B203)</f>
        <v>0.56607072178835982</v>
      </c>
      <c r="E203" s="14">
        <f>D203*'consts_hlp-params'!$L$31</f>
        <v>33434818.142102711</v>
      </c>
      <c r="F203" s="14">
        <f>'consts_hlp-params'!$E$37*E203/'consts_hlp-params'!$E$35</f>
        <v>0.58262060600741949</v>
      </c>
      <c r="G203" s="14">
        <f t="shared" si="14"/>
        <v>0.58212195956261725</v>
      </c>
    </row>
    <row r="204" spans="1:7" x14ac:dyDescent="0.3">
      <c r="A204" s="13">
        <f t="shared" si="15"/>
        <v>202</v>
      </c>
      <c r="B204" s="13">
        <f t="shared" si="13"/>
        <v>2.0199999999999997E-6</v>
      </c>
      <c r="C204" s="13">
        <f t="shared" si="12"/>
        <v>2.0199999999999996</v>
      </c>
      <c r="D204" s="13">
        <f>10^(-1*'consts_hlp-params'!$D$11*'consts_hlp-params'!$C$25*B204)</f>
        <v>0.56447042707273831</v>
      </c>
      <c r="E204" s="14">
        <f>D204*'consts_hlp-params'!$L$31</f>
        <v>33340297.156064898</v>
      </c>
      <c r="F204" s="14">
        <f>'consts_hlp-params'!$E$37*E204/'consts_hlp-params'!$E$35</f>
        <v>0.58097352439531935</v>
      </c>
      <c r="G204" s="14">
        <f t="shared" si="14"/>
        <v>0.58047628763527881</v>
      </c>
    </row>
    <row r="205" spans="1:7" x14ac:dyDescent="0.3">
      <c r="A205" s="13">
        <f t="shared" si="15"/>
        <v>203</v>
      </c>
      <c r="B205" s="13">
        <f t="shared" si="13"/>
        <v>2.0299999999999996E-6</v>
      </c>
      <c r="C205" s="13">
        <f t="shared" si="12"/>
        <v>2.0299999999999998</v>
      </c>
      <c r="D205" s="13">
        <f>10^(-1*'consts_hlp-params'!$D$11*'consts_hlp-params'!$C$25*B205)</f>
        <v>0.56287465642642176</v>
      </c>
      <c r="E205" s="14">
        <f>D205*'consts_hlp-params'!$L$31</f>
        <v>33246043.38298944</v>
      </c>
      <c r="F205" s="14">
        <f>'consts_hlp-params'!$E$37*E205/'consts_hlp-params'!$E$35</f>
        <v>0.57933109912013714</v>
      </c>
      <c r="G205" s="14">
        <f t="shared" si="14"/>
        <v>0.5788352680596478</v>
      </c>
    </row>
    <row r="206" spans="1:7" x14ac:dyDescent="0.3">
      <c r="A206" s="13">
        <f t="shared" si="15"/>
        <v>204</v>
      </c>
      <c r="B206" s="13">
        <f t="shared" si="13"/>
        <v>2.0399999999999995E-6</v>
      </c>
      <c r="C206" s="13">
        <f t="shared" si="12"/>
        <v>2.0399999999999996</v>
      </c>
      <c r="D206" s="13">
        <f>10^(-1*'consts_hlp-params'!$D$11*'consts_hlp-params'!$C$25*B206)</f>
        <v>0.56128339705976382</v>
      </c>
      <c r="E206" s="14">
        <f>D206*'consts_hlp-params'!$L$31</f>
        <v>33152056.067459248</v>
      </c>
      <c r="F206" s="14">
        <f>'consts_hlp-params'!$E$37*E206/'consts_hlp-params'!$E$35</f>
        <v>0.57769331701830307</v>
      </c>
      <c r="G206" s="14">
        <f t="shared" si="14"/>
        <v>0.57719888768342043</v>
      </c>
    </row>
    <row r="207" spans="1:7" x14ac:dyDescent="0.3">
      <c r="A207" s="13">
        <f t="shared" si="15"/>
        <v>205</v>
      </c>
      <c r="B207" s="13">
        <f t="shared" si="13"/>
        <v>2.0499999999999999E-6</v>
      </c>
      <c r="C207" s="13">
        <f t="shared" si="12"/>
        <v>2.0499999999999998</v>
      </c>
      <c r="D207" s="13">
        <f>10^(-1*'consts_hlp-params'!$D$11*'consts_hlp-params'!$C$25*B207)</f>
        <v>0.55969663621927535</v>
      </c>
      <c r="E207" s="14">
        <f>D207*'consts_hlp-params'!$L$31</f>
        <v>33058334.456192844</v>
      </c>
      <c r="F207" s="14">
        <f>'consts_hlp-params'!$E$37*E207/'consts_hlp-params'!$E$35</f>
        <v>0.5760601649634618</v>
      </c>
      <c r="G207" s="14">
        <f t="shared" si="14"/>
        <v>0.5755671333914758</v>
      </c>
    </row>
    <row r="208" spans="1:7" x14ac:dyDescent="0.3">
      <c r="A208" s="13">
        <f t="shared" si="15"/>
        <v>206</v>
      </c>
      <c r="B208" s="13">
        <f t="shared" si="13"/>
        <v>2.0599999999999998E-6</v>
      </c>
      <c r="C208" s="13">
        <f t="shared" si="12"/>
        <v>2.0599999999999996</v>
      </c>
      <c r="D208" s="13">
        <f>10^(-1*'consts_hlp-params'!$D$11*'consts_hlp-params'!$C$25*B208)</f>
        <v>0.55811436118752111</v>
      </c>
      <c r="E208" s="14">
        <f>D208*'consts_hlp-params'!$L$31</f>
        <v>32964877.798038263</v>
      </c>
      <c r="F208" s="14">
        <f>'consts_hlp-params'!$E$37*E208/'consts_hlp-params'!$E$35</f>
        <v>0.57443162986636531</v>
      </c>
      <c r="G208" s="14">
        <f t="shared" si="14"/>
        <v>0.57393999210576885</v>
      </c>
    </row>
    <row r="209" spans="1:7" x14ac:dyDescent="0.3">
      <c r="A209" s="13">
        <f t="shared" si="15"/>
        <v>207</v>
      </c>
      <c r="B209" s="13">
        <f t="shared" si="13"/>
        <v>2.0699999999999997E-6</v>
      </c>
      <c r="C209" s="13">
        <f t="shared" si="12"/>
        <v>2.0699999999999998</v>
      </c>
      <c r="D209" s="13">
        <f>10^(-1*'consts_hlp-params'!$D$11*'consts_hlp-params'!$C$25*B209)</f>
        <v>0.55653655928301837</v>
      </c>
      <c r="E209" s="14">
        <f>D209*'consts_hlp-params'!$L$31</f>
        <v>32871685.343967061</v>
      </c>
      <c r="F209" s="14">
        <f>'consts_hlp-params'!$E$37*E209/'consts_hlp-params'!$E$35</f>
        <v>0.57280769867476988</v>
      </c>
      <c r="G209" s="14">
        <f t="shared" si="14"/>
        <v>0.57231745078522656</v>
      </c>
    </row>
    <row r="210" spans="1:7" x14ac:dyDescent="0.3">
      <c r="A210" s="13">
        <f t="shared" si="15"/>
        <v>208</v>
      </c>
      <c r="B210" s="13">
        <f t="shared" si="13"/>
        <v>2.0799999999999996E-6</v>
      </c>
      <c r="C210" s="13">
        <f t="shared" si="12"/>
        <v>2.0799999999999996</v>
      </c>
      <c r="D210" s="13">
        <f>10^(-1*'consts_hlp-params'!$D$11*'consts_hlp-params'!$C$25*B210)</f>
        <v>0.55496321786013558</v>
      </c>
      <c r="E210" s="14">
        <f>D210*'consts_hlp-params'!$L$31</f>
        <v>32778756.347068347</v>
      </c>
      <c r="F210" s="14">
        <f>'consts_hlp-params'!$E$37*E210/'consts_hlp-params'!$E$35</f>
        <v>0.57118835837333093</v>
      </c>
      <c r="G210" s="14">
        <f t="shared" si="14"/>
        <v>0.57069949642564399</v>
      </c>
    </row>
    <row r="211" spans="1:7" x14ac:dyDescent="0.3">
      <c r="A211" s="13">
        <f t="shared" si="15"/>
        <v>209</v>
      </c>
      <c r="B211" s="13">
        <f t="shared" si="13"/>
        <v>2.0899999999999999E-6</v>
      </c>
      <c r="C211" s="13">
        <f t="shared" si="12"/>
        <v>2.09</v>
      </c>
      <c r="D211" s="13">
        <f>10^(-1*'consts_hlp-params'!$D$11*'consts_hlp-params'!$C$25*B211)</f>
        <v>0.55339432430899027</v>
      </c>
      <c r="E211" s="14">
        <f>D211*'consts_hlp-params'!$L$31</f>
        <v>32686090.062542733</v>
      </c>
      <c r="F211" s="14">
        <f>'consts_hlp-params'!$E$37*E211/'consts_hlp-params'!$E$35</f>
        <v>0.56957359598349799</v>
      </c>
      <c r="G211" s="14">
        <f t="shared" si="14"/>
        <v>0.56908611605957848</v>
      </c>
    </row>
    <row r="212" spans="1:7" x14ac:dyDescent="0.3">
      <c r="A212" s="13">
        <f t="shared" si="15"/>
        <v>210</v>
      </c>
      <c r="B212" s="13">
        <f t="shared" si="13"/>
        <v>2.0999999999999998E-6</v>
      </c>
      <c r="C212" s="13">
        <f t="shared" si="12"/>
        <v>2.0999999999999996</v>
      </c>
      <c r="D212" s="13">
        <f>10^(-1*'consts_hlp-params'!$D$11*'consts_hlp-params'!$C$25*B212)</f>
        <v>0.55182986605534878</v>
      </c>
      <c r="E212" s="14">
        <f>D212*'consts_hlp-params'!$L$31</f>
        <v>32593685.747696411</v>
      </c>
      <c r="F212" s="14">
        <f>'consts_hlp-params'!$E$37*E212/'consts_hlp-params'!$E$35</f>
        <v>0.56796339856341183</v>
      </c>
      <c r="G212" s="14">
        <f t="shared" si="14"/>
        <v>0.56747729675624736</v>
      </c>
    </row>
    <row r="213" spans="1:7" x14ac:dyDescent="0.3">
      <c r="A213" s="13">
        <f t="shared" si="15"/>
        <v>211</v>
      </c>
      <c r="B213" s="13">
        <f t="shared" si="13"/>
        <v>2.1099999999999997E-6</v>
      </c>
      <c r="C213" s="13">
        <f t="shared" si="12"/>
        <v>2.11</v>
      </c>
      <c r="D213" s="13">
        <f>10^(-1*'consts_hlp-params'!$D$11*'consts_hlp-params'!$C$25*B213)</f>
        <v>0.55026983056052481</v>
      </c>
      <c r="E213" s="14">
        <f>D213*'consts_hlp-params'!$L$31</f>
        <v>32501542.661935184</v>
      </c>
      <c r="F213" s="14">
        <f>'consts_hlp-params'!$E$37*E213/'consts_hlp-params'!$E$35</f>
        <v>0.5663577532077998</v>
      </c>
      <c r="G213" s="14">
        <f t="shared" si="14"/>
        <v>0.56587302562142316</v>
      </c>
    </row>
    <row r="214" spans="1:7" x14ac:dyDescent="0.3">
      <c r="A214" s="13">
        <f t="shared" si="15"/>
        <v>212</v>
      </c>
      <c r="B214" s="13">
        <f t="shared" si="13"/>
        <v>2.1199999999999996E-6</v>
      </c>
      <c r="C214" s="13">
        <f t="shared" si="12"/>
        <v>2.1199999999999997</v>
      </c>
      <c r="D214" s="13">
        <f>10^(-1*'consts_hlp-params'!$D$11*'consts_hlp-params'!$C$25*B214)</f>
        <v>0.54871420532127912</v>
      </c>
      <c r="E214" s="14">
        <f>D214*'consts_hlp-params'!$L$31</f>
        <v>32409660.066758517</v>
      </c>
      <c r="F214" s="14">
        <f>'consts_hlp-params'!$E$37*E214/'consts_hlp-params'!$E$35</f>
        <v>0.56475664704787265</v>
      </c>
      <c r="G214" s="14">
        <f t="shared" si="14"/>
        <v>0.5642732897973306</v>
      </c>
    </row>
    <row r="215" spans="1:7" x14ac:dyDescent="0.3">
      <c r="A215" s="13">
        <f t="shared" si="15"/>
        <v>213</v>
      </c>
      <c r="B215" s="13">
        <f t="shared" si="13"/>
        <v>2.1299999999999995E-6</v>
      </c>
      <c r="C215" s="13">
        <f t="shared" si="12"/>
        <v>2.1299999999999994</v>
      </c>
      <c r="D215" s="13">
        <f>10^(-1*'consts_hlp-params'!$D$11*'consts_hlp-params'!$C$25*B215)</f>
        <v>0.54716297786971979</v>
      </c>
      <c r="E215" s="14">
        <f>D215*'consts_hlp-params'!$L$31</f>
        <v>32318037.22575365</v>
      </c>
      <c r="F215" s="14">
        <f>'consts_hlp-params'!$E$37*E215/'consts_hlp-params'!$E$35</f>
        <v>0.56316006725122181</v>
      </c>
      <c r="G215" s="14">
        <f t="shared" si="14"/>
        <v>0.56267807646254397</v>
      </c>
    </row>
    <row r="216" spans="1:7" x14ac:dyDescent="0.3">
      <c r="A216" s="13">
        <f t="shared" si="15"/>
        <v>214</v>
      </c>
      <c r="B216" s="13">
        <f t="shared" si="13"/>
        <v>2.1399999999999998E-6</v>
      </c>
      <c r="C216" s="13">
        <f t="shared" si="12"/>
        <v>2.1399999999999997</v>
      </c>
      <c r="D216" s="13">
        <f>10^(-1*'consts_hlp-params'!$D$11*'consts_hlp-params'!$C$25*B216)</f>
        <v>0.54561613577320167</v>
      </c>
      <c r="E216" s="14">
        <f>D216*'consts_hlp-params'!$L$31</f>
        <v>32226673.404589679</v>
      </c>
      <c r="F216" s="14">
        <f>'consts_hlp-params'!$E$37*E216/'consts_hlp-params'!$E$35</f>
        <v>0.56156800102171611</v>
      </c>
      <c r="G216" s="14">
        <f t="shared" si="14"/>
        <v>0.56108737283188403</v>
      </c>
    </row>
    <row r="217" spans="1:7" x14ac:dyDescent="0.3">
      <c r="A217" s="13">
        <f t="shared" si="15"/>
        <v>215</v>
      </c>
      <c r="B217" s="13">
        <f t="shared" si="13"/>
        <v>2.1499999999999997E-6</v>
      </c>
      <c r="C217" s="13">
        <f t="shared" si="12"/>
        <v>2.15</v>
      </c>
      <c r="D217" s="13">
        <f>10^(-1*'consts_hlp-params'!$D$11*'consts_hlp-params'!$C$25*B217)</f>
        <v>0.54407366663422696</v>
      </c>
      <c r="E217" s="14">
        <f>D217*'consts_hlp-params'!$L$31</f>
        <v>32135567.871011656</v>
      </c>
      <c r="F217" s="14">
        <f>'consts_hlp-params'!$E$37*E217/'consts_hlp-params'!$E$35</f>
        <v>0.55998043559939914</v>
      </c>
      <c r="G217" s="14">
        <f t="shared" si="14"/>
        <v>0.55950116615631507</v>
      </c>
    </row>
    <row r="218" spans="1:7" x14ac:dyDescent="0.3">
      <c r="A218" s="13">
        <f t="shared" si="15"/>
        <v>216</v>
      </c>
      <c r="B218" s="13">
        <f t="shared" si="13"/>
        <v>2.1599999999999996E-6</v>
      </c>
      <c r="C218" s="13">
        <f t="shared" si="12"/>
        <v>2.1599999999999997</v>
      </c>
      <c r="D218" s="13">
        <f>10^(-1*'consts_hlp-params'!$D$11*'consts_hlp-params'!$C$25*B218)</f>
        <v>0.54253555809034582</v>
      </c>
      <c r="E218" s="14">
        <f>D218*'consts_hlp-params'!$L$31</f>
        <v>32044719.894834738</v>
      </c>
      <c r="F218" s="14">
        <f>'consts_hlp-params'!$E$37*E218/'consts_hlp-params'!$E$35</f>
        <v>0.55839735826038739</v>
      </c>
      <c r="G218" s="14">
        <f t="shared" si="14"/>
        <v>0.55791944372284352</v>
      </c>
    </row>
    <row r="219" spans="1:7" x14ac:dyDescent="0.3">
      <c r="A219" s="13">
        <f t="shared" si="15"/>
        <v>217</v>
      </c>
      <c r="B219" s="13">
        <f t="shared" si="13"/>
        <v>2.1699999999999996E-6</v>
      </c>
      <c r="C219" s="13">
        <f t="shared" si="12"/>
        <v>2.1699999999999995</v>
      </c>
      <c r="D219" s="13">
        <f>10^(-1*'consts_hlp-params'!$D$11*'consts_hlp-params'!$C$25*B219)</f>
        <v>0.54100179781405766</v>
      </c>
      <c r="E219" s="14">
        <f>D219*'consts_hlp-params'!$L$31</f>
        <v>31954128.747938346</v>
      </c>
      <c r="F219" s="14">
        <f>'consts_hlp-params'!$E$37*E219/'consts_hlp-params'!$E$35</f>
        <v>0.55681875631676803</v>
      </c>
      <c r="G219" s="14">
        <f t="shared" si="14"/>
        <v>0.55634219285441588</v>
      </c>
    </row>
    <row r="220" spans="1:7" x14ac:dyDescent="0.3">
      <c r="A220" s="13">
        <f t="shared" si="15"/>
        <v>218</v>
      </c>
      <c r="B220" s="13">
        <f t="shared" si="13"/>
        <v>2.1799999999999999E-6</v>
      </c>
      <c r="C220" s="13">
        <f t="shared" si="12"/>
        <v>2.1799999999999997</v>
      </c>
      <c r="D220" s="13">
        <f>10^(-1*'consts_hlp-params'!$D$11*'consts_hlp-params'!$C$25*B220)</f>
        <v>0.53947237351271171</v>
      </c>
      <c r="E220" s="14">
        <f>D220*'consts_hlp-params'!$L$31</f>
        <v>31863793.704260301</v>
      </c>
      <c r="F220" s="14">
        <f>'consts_hlp-params'!$E$37*E220/'consts_hlp-params'!$E$35</f>
        <v>0.55524461711649731</v>
      </c>
      <c r="G220" s="14">
        <f t="shared" si="14"/>
        <v>0.55476940090981675</v>
      </c>
    </row>
    <row r="221" spans="1:7" x14ac:dyDescent="0.3">
      <c r="A221" s="13">
        <f t="shared" si="15"/>
        <v>219</v>
      </c>
      <c r="B221" s="13">
        <f t="shared" si="13"/>
        <v>2.1899999999999998E-6</v>
      </c>
      <c r="C221" s="13">
        <f t="shared" si="12"/>
        <v>2.19</v>
      </c>
      <c r="D221" s="13">
        <f>10^(-1*'consts_hlp-params'!$D$11*'consts_hlp-params'!$C$25*B221)</f>
        <v>0.53794727292840883</v>
      </c>
      <c r="E221" s="14">
        <f>D221*'consts_hlp-params'!$L$31</f>
        <v>31773714.039791014</v>
      </c>
      <c r="F221" s="14">
        <f>'consts_hlp-params'!$E$37*E221/'consts_hlp-params'!$E$35</f>
        <v>0.55367492804329865</v>
      </c>
      <c r="G221" s="14">
        <f t="shared" si="14"/>
        <v>0.55320105528356744</v>
      </c>
    </row>
    <row r="222" spans="1:7" x14ac:dyDescent="0.3">
      <c r="A222" s="13">
        <f t="shared" si="15"/>
        <v>220</v>
      </c>
      <c r="B222" s="13">
        <f t="shared" si="13"/>
        <v>2.1999999999999997E-6</v>
      </c>
      <c r="C222" s="13">
        <f t="shared" si="12"/>
        <v>2.1999999999999997</v>
      </c>
      <c r="D222" s="13">
        <f>10^(-1*'consts_hlp-params'!$D$11*'consts_hlp-params'!$C$25*B222)</f>
        <v>0.53642648383790326</v>
      </c>
      <c r="E222" s="14">
        <f>D222*'consts_hlp-params'!$L$31</f>
        <v>31683889.032567699</v>
      </c>
      <c r="F222" s="14">
        <f>'consts_hlp-params'!$E$37*E222/'consts_hlp-params'!$E$35</f>
        <v>0.55210967651656262</v>
      </c>
      <c r="G222" s="14">
        <f t="shared" si="14"/>
        <v>0.55163714340582592</v>
      </c>
    </row>
    <row r="223" spans="1:7" x14ac:dyDescent="0.3">
      <c r="A223" s="13">
        <f t="shared" si="15"/>
        <v>221</v>
      </c>
      <c r="B223" s="13">
        <f t="shared" si="13"/>
        <v>2.2099999999999996E-6</v>
      </c>
      <c r="C223" s="13">
        <f t="shared" si="12"/>
        <v>2.2099999999999995</v>
      </c>
      <c r="D223" s="13">
        <f>10^(-1*'consts_hlp-params'!$D$11*'consts_hlp-params'!$C$25*B223)</f>
        <v>0.53490999405250472</v>
      </c>
      <c r="E223" s="14">
        <f>D223*'consts_hlp-params'!$L$31</f>
        <v>31594317.962668568</v>
      </c>
      <c r="F223" s="14">
        <f>'consts_hlp-params'!$E$37*E223/'consts_hlp-params'!$E$35</f>
        <v>0.55054884999124498</v>
      </c>
      <c r="G223" s="14">
        <f t="shared" si="14"/>
        <v>0.55007765274228493</v>
      </c>
    </row>
    <row r="224" spans="1:7" x14ac:dyDescent="0.3">
      <c r="A224" s="13">
        <f t="shared" si="15"/>
        <v>222</v>
      </c>
      <c r="B224" s="13">
        <f t="shared" si="13"/>
        <v>2.2199999999999995E-6</v>
      </c>
      <c r="C224" s="13">
        <f t="shared" si="12"/>
        <v>2.2199999999999993</v>
      </c>
      <c r="D224" s="13">
        <f>10^(-1*'consts_hlp-params'!$D$11*'consts_hlp-params'!$C$25*B224)</f>
        <v>0.53339779141798049</v>
      </c>
      <c r="E224" s="14">
        <f>D224*'consts_hlp-params'!$L$31</f>
        <v>31505000.112207066</v>
      </c>
      <c r="F224" s="14">
        <f>'consts_hlp-params'!$E$37*E224/'consts_hlp-params'!$E$35</f>
        <v>0.54899243595776681</v>
      </c>
      <c r="G224" s="14">
        <f t="shared" si="14"/>
        <v>0.54852257079407185</v>
      </c>
    </row>
    <row r="225" spans="1:7" x14ac:dyDescent="0.3">
      <c r="A225" s="13">
        <f t="shared" si="15"/>
        <v>223</v>
      </c>
      <c r="B225" s="13">
        <f t="shared" si="13"/>
        <v>2.2299999999999998E-6</v>
      </c>
      <c r="C225" s="13">
        <f t="shared" si="12"/>
        <v>2.23</v>
      </c>
      <c r="D225" s="13">
        <f>10^(-1*'consts_hlp-params'!$D$11*'consts_hlp-params'!$C$25*B225)</f>
        <v>0.53188986381445835</v>
      </c>
      <c r="E225" s="14">
        <f>D225*'consts_hlp-params'!$L$31</f>
        <v>31415934.765326135</v>
      </c>
      <c r="F225" s="14">
        <f>'consts_hlp-params'!$E$37*E225/'consts_hlp-params'!$E$35</f>
        <v>0.54744042194191411</v>
      </c>
      <c r="G225" s="14">
        <f t="shared" si="14"/>
        <v>0.54697188509764916</v>
      </c>
    </row>
    <row r="226" spans="1:7" x14ac:dyDescent="0.3">
      <c r="A226" s="13">
        <f t="shared" si="15"/>
        <v>224</v>
      </c>
      <c r="B226" s="13">
        <f t="shared" si="13"/>
        <v>2.2399999999999997E-6</v>
      </c>
      <c r="C226" s="13">
        <f t="shared" si="12"/>
        <v>2.2399999999999998</v>
      </c>
      <c r="D226" s="13">
        <f>10^(-1*'consts_hlp-params'!$D$11*'consts_hlp-params'!$C$25*B226)</f>
        <v>0.53038619915632901</v>
      </c>
      <c r="E226" s="14">
        <f>D226*'consts_hlp-params'!$L$31</f>
        <v>31327121.208192442</v>
      </c>
      <c r="F226" s="14">
        <f>'consts_hlp-params'!$E$37*E226/'consts_hlp-params'!$E$35</f>
        <v>0.54589279550473746</v>
      </c>
      <c r="G226" s="14">
        <f t="shared" si="14"/>
        <v>0.54542558322471368</v>
      </c>
    </row>
    <row r="227" spans="1:7" x14ac:dyDescent="0.3">
      <c r="A227" s="13">
        <f t="shared" si="15"/>
        <v>225</v>
      </c>
      <c r="B227" s="13">
        <f t="shared" si="13"/>
        <v>2.2499999999999996E-6</v>
      </c>
      <c r="C227" s="13">
        <f t="shared" si="12"/>
        <v>2.2499999999999996</v>
      </c>
      <c r="D227" s="13">
        <f>10^(-1*'consts_hlp-params'!$D$11*'consts_hlp-params'!$C$25*B227)</f>
        <v>0.52888678539214951</v>
      </c>
      <c r="E227" s="14">
        <f>D227*'consts_hlp-params'!$L$31</f>
        <v>31238558.728990681</v>
      </c>
      <c r="F227" s="14">
        <f>'consts_hlp-params'!$E$37*E227/'consts_hlp-params'!$E$35</f>
        <v>0.54434954424245308</v>
      </c>
      <c r="G227" s="14">
        <f t="shared" si="14"/>
        <v>0.54388365278209716</v>
      </c>
    </row>
    <row r="228" spans="1:7" x14ac:dyDescent="0.3">
      <c r="A228" s="13">
        <f t="shared" si="15"/>
        <v>226</v>
      </c>
      <c r="B228" s="13">
        <f t="shared" si="13"/>
        <v>2.2599999999999995E-6</v>
      </c>
      <c r="C228" s="13">
        <f t="shared" si="12"/>
        <v>2.2599999999999993</v>
      </c>
      <c r="D228" s="13">
        <f>10^(-1*'consts_hlp-params'!$D$11*'consts_hlp-params'!$C$25*B228)</f>
        <v>0.52739161050454686</v>
      </c>
      <c r="E228" s="14">
        <f>D228*'consts_hlp-params'!$L$31</f>
        <v>31150246.617917884</v>
      </c>
      <c r="F228" s="14">
        <f>'consts_hlp-params'!$E$37*E228/'consts_hlp-params'!$E$35</f>
        <v>0.54281065578634291</v>
      </c>
      <c r="G228" s="14">
        <f t="shared" si="14"/>
        <v>0.54234608141166785</v>
      </c>
    </row>
    <row r="229" spans="1:7" x14ac:dyDescent="0.3">
      <c r="A229" s="13">
        <f t="shared" si="15"/>
        <v>227</v>
      </c>
      <c r="B229" s="13">
        <f t="shared" si="13"/>
        <v>2.2699999999999999E-6</v>
      </c>
      <c r="C229" s="13">
        <f t="shared" si="12"/>
        <v>2.27</v>
      </c>
      <c r="D229" s="13">
        <f>10^(-1*'consts_hlp-params'!$D$11*'consts_hlp-params'!$C$25*B229)</f>
        <v>0.52590066251012091</v>
      </c>
      <c r="E229" s="14">
        <f>D229*'consts_hlp-params'!$L$31</f>
        <v>31062184.16717767</v>
      </c>
      <c r="F229" s="14">
        <f>'consts_hlp-params'!$E$37*E229/'consts_hlp-params'!$E$35</f>
        <v>0.54127611780265472</v>
      </c>
      <c r="G229" s="14">
        <f t="shared" si="14"/>
        <v>0.54081285679022972</v>
      </c>
    </row>
    <row r="230" spans="1:7" x14ac:dyDescent="0.3">
      <c r="A230" s="13">
        <f t="shared" si="15"/>
        <v>228</v>
      </c>
      <c r="B230" s="13">
        <f t="shared" si="13"/>
        <v>2.2799999999999998E-6</v>
      </c>
      <c r="C230" s="13">
        <f t="shared" ref="C230:C293" si="16">B230*1000000</f>
        <v>2.2799999999999998</v>
      </c>
      <c r="D230" s="13">
        <f>10^(-1*'consts_hlp-params'!$D$11*'consts_hlp-params'!$C$25*B230)</f>
        <v>0.5244139294593495</v>
      </c>
      <c r="E230" s="14">
        <f>D230*'consts_hlp-params'!$L$31</f>
        <v>30974370.670974661</v>
      </c>
      <c r="F230" s="14">
        <f>'consts_hlp-params'!$E$37*E230/'consts_hlp-params'!$E$35</f>
        <v>0.53974591799250526</v>
      </c>
      <c r="G230" s="14">
        <f t="shared" si="14"/>
        <v>0.53928396662942546</v>
      </c>
    </row>
    <row r="231" spans="1:7" x14ac:dyDescent="0.3">
      <c r="A231" s="13">
        <f t="shared" si="15"/>
        <v>229</v>
      </c>
      <c r="B231" s="13">
        <f t="shared" si="13"/>
        <v>2.2899999999999997E-6</v>
      </c>
      <c r="C231" s="13">
        <f t="shared" si="16"/>
        <v>2.2899999999999996</v>
      </c>
      <c r="D231" s="13">
        <f>10^(-1*'consts_hlp-params'!$D$11*'consts_hlp-params'!$C$25*B231)</f>
        <v>0.52293139943649158</v>
      </c>
      <c r="E231" s="14">
        <f>D231*'consts_hlp-params'!$L$31</f>
        <v>30886805.425508752</v>
      </c>
      <c r="F231" s="14">
        <f>'consts_hlp-params'!$E$37*E231/'consts_hlp-params'!$E$35</f>
        <v>0.53822004409177993</v>
      </c>
      <c r="G231" s="14">
        <f t="shared" si="14"/>
        <v>0.53775939867563693</v>
      </c>
    </row>
    <row r="232" spans="1:7" x14ac:dyDescent="0.3">
      <c r="A232" s="13">
        <f t="shared" si="15"/>
        <v>230</v>
      </c>
      <c r="B232" s="13">
        <f t="shared" si="13"/>
        <v>2.2999999999999996E-6</v>
      </c>
      <c r="C232" s="13">
        <f t="shared" si="16"/>
        <v>2.2999999999999994</v>
      </c>
      <c r="D232" s="13">
        <f>10^(-1*'consts_hlp-params'!$D$11*'consts_hlp-params'!$C$25*B232)</f>
        <v>0.52145306055949237</v>
      </c>
      <c r="E232" s="14">
        <f>D232*'consts_hlp-params'!$L$31</f>
        <v>30799487.728969507</v>
      </c>
      <c r="F232" s="14">
        <f>'consts_hlp-params'!$E$37*E232/'consts_hlp-params'!$E$35</f>
        <v>0.5366984838710348</v>
      </c>
      <c r="G232" s="14">
        <f t="shared" si="14"/>
        <v>0.53623914070988743</v>
      </c>
    </row>
    <row r="233" spans="1:7" x14ac:dyDescent="0.3">
      <c r="A233" s="13">
        <f t="shared" si="15"/>
        <v>231</v>
      </c>
      <c r="B233" s="13">
        <f t="shared" si="13"/>
        <v>2.3099999999999995E-6</v>
      </c>
      <c r="C233" s="13">
        <f t="shared" si="16"/>
        <v>2.3099999999999996</v>
      </c>
      <c r="D233" s="13">
        <f>10^(-1*'consts_hlp-params'!$D$11*'consts_hlp-params'!$C$25*B233)</f>
        <v>0.51997890097988764</v>
      </c>
      <c r="E233" s="14">
        <f>D233*'consts_hlp-params'!$L$31</f>
        <v>30712416.881530497</v>
      </c>
      <c r="F233" s="14">
        <f>'consts_hlp-params'!$E$37*E233/'consts_hlp-params'!$E$35</f>
        <v>0.53518122513539923</v>
      </c>
      <c r="G233" s="14">
        <f t="shared" si="14"/>
        <v>0.53472318054774293</v>
      </c>
    </row>
    <row r="234" spans="1:7" x14ac:dyDescent="0.3">
      <c r="A234" s="13">
        <f t="shared" si="15"/>
        <v>232</v>
      </c>
      <c r="B234" s="13">
        <f t="shared" si="13"/>
        <v>2.3199999999999998E-6</v>
      </c>
      <c r="C234" s="13">
        <f t="shared" si="16"/>
        <v>2.3199999999999998</v>
      </c>
      <c r="D234" s="13">
        <f>10^(-1*'consts_hlp-params'!$D$11*'consts_hlp-params'!$C$25*B234)</f>
        <v>0.5185089088827094</v>
      </c>
      <c r="E234" s="14">
        <f>D234*'consts_hlp-params'!$L$31</f>
        <v>30625592.185343757</v>
      </c>
      <c r="F234" s="14">
        <f>'consts_hlp-params'!$E$37*E234/'consts_hlp-params'!$E$35</f>
        <v>0.53366825572447751</v>
      </c>
      <c r="G234" s="14">
        <f t="shared" si="14"/>
        <v>0.53321150603921585</v>
      </c>
    </row>
    <row r="235" spans="1:7" x14ac:dyDescent="0.3">
      <c r="A235" s="13">
        <f t="shared" si="15"/>
        <v>233</v>
      </c>
      <c r="B235" s="13">
        <f t="shared" si="13"/>
        <v>2.3299999999999997E-6</v>
      </c>
      <c r="C235" s="13">
        <f t="shared" si="16"/>
        <v>2.3299999999999996</v>
      </c>
      <c r="D235" s="13">
        <f>10^(-1*'consts_hlp-params'!$D$11*'consts_hlp-params'!$C$25*B235)</f>
        <v>0.51704307248639103</v>
      </c>
      <c r="E235" s="14">
        <f>D235*'consts_hlp-params'!$L$31</f>
        <v>30539012.944534156</v>
      </c>
      <c r="F235" s="14">
        <f>'consts_hlp-params'!$E$37*E235/'consts_hlp-params'!$E$35</f>
        <v>0.53215956351225246</v>
      </c>
      <c r="G235" s="14">
        <f t="shared" si="14"/>
        <v>0.53170410506866705</v>
      </c>
    </row>
    <row r="236" spans="1:7" x14ac:dyDescent="0.3">
      <c r="A236" s="13">
        <f t="shared" si="15"/>
        <v>234</v>
      </c>
      <c r="B236" s="13">
        <f t="shared" si="13"/>
        <v>2.3399999999999996E-6</v>
      </c>
      <c r="C236" s="13">
        <f t="shared" si="16"/>
        <v>2.3399999999999994</v>
      </c>
      <c r="D236" s="13">
        <f>10^(-1*'consts_hlp-params'!$D$11*'consts_hlp-params'!$C$25*B236)</f>
        <v>0.51558138004267173</v>
      </c>
      <c r="E236" s="14">
        <f>D236*'consts_hlp-params'!$L$31</f>
        <v>30452678.46519376</v>
      </c>
      <c r="F236" s="14">
        <f>'consts_hlp-params'!$E$37*E236/'consts_hlp-params'!$E$35</f>
        <v>0.53065513640698592</v>
      </c>
      <c r="G236" s="14">
        <f t="shared" si="14"/>
        <v>0.53020096555470742</v>
      </c>
    </row>
    <row r="237" spans="1:7" x14ac:dyDescent="0.3">
      <c r="A237" s="13">
        <f t="shared" si="15"/>
        <v>235</v>
      </c>
      <c r="B237" s="13">
        <f t="shared" si="13"/>
        <v>2.3499999999999995E-6</v>
      </c>
      <c r="C237" s="13">
        <f t="shared" si="16"/>
        <v>2.3499999999999996</v>
      </c>
      <c r="D237" s="13">
        <f>10^(-1*'consts_hlp-params'!$D$11*'consts_hlp-params'!$C$25*B237)</f>
        <v>0.51412381983650457</v>
      </c>
      <c r="E237" s="14">
        <f>D237*'consts_hlp-params'!$L$31</f>
        <v>30366588.055376407</v>
      </c>
      <c r="F237" s="14">
        <f>'consts_hlp-params'!$E$37*E237/'consts_hlp-params'!$E$35</f>
        <v>0.52915496235112491</v>
      </c>
      <c r="G237" s="14">
        <f t="shared" si="14"/>
        <v>0.5287020754501035</v>
      </c>
    </row>
    <row r="238" spans="1:7" x14ac:dyDescent="0.3">
      <c r="A238" s="13">
        <f t="shared" si="15"/>
        <v>236</v>
      </c>
      <c r="B238" s="13">
        <f t="shared" si="13"/>
        <v>2.3599999999999999E-6</v>
      </c>
      <c r="C238" s="13">
        <f t="shared" si="16"/>
        <v>2.36</v>
      </c>
      <c r="D238" s="13">
        <f>10^(-1*'consts_hlp-params'!$D$11*'consts_hlp-params'!$C$25*B238)</f>
        <v>0.51267038018596001</v>
      </c>
      <c r="E238" s="14">
        <f>D238*'consts_hlp-params'!$L$31</f>
        <v>30280741.025092006</v>
      </c>
      <c r="F238" s="14">
        <f>'consts_hlp-params'!$E$37*E238/'consts_hlp-params'!$E$35</f>
        <v>0.52765902932120212</v>
      </c>
      <c r="G238" s="14">
        <f t="shared" si="14"/>
        <v>0.52720742274167864</v>
      </c>
    </row>
    <row r="239" spans="1:7" x14ac:dyDescent="0.3">
      <c r="A239" s="13">
        <f t="shared" si="15"/>
        <v>237</v>
      </c>
      <c r="B239" s="13">
        <f t="shared" si="13"/>
        <v>2.3699999999999998E-6</v>
      </c>
      <c r="C239" s="13">
        <f t="shared" si="16"/>
        <v>2.3699999999999997</v>
      </c>
      <c r="D239" s="13">
        <f>10^(-1*'consts_hlp-params'!$D$11*'consts_hlp-params'!$C$25*B239)</f>
        <v>0.51122104944213465</v>
      </c>
      <c r="E239" s="14">
        <f>D239*'consts_hlp-params'!$L$31</f>
        <v>30195136.686301142</v>
      </c>
      <c r="F239" s="14">
        <f>'consts_hlp-params'!$E$37*E239/'consts_hlp-params'!$E$35</f>
        <v>0.52616732532774158</v>
      </c>
      <c r="G239" s="14">
        <f t="shared" si="14"/>
        <v>0.52571699545021844</v>
      </c>
    </row>
    <row r="240" spans="1:7" x14ac:dyDescent="0.3">
      <c r="A240" s="13">
        <f t="shared" si="15"/>
        <v>238</v>
      </c>
      <c r="B240" s="13">
        <f t="shared" si="13"/>
        <v>2.3799999999999997E-6</v>
      </c>
      <c r="C240" s="13">
        <f t="shared" si="16"/>
        <v>2.3799999999999994</v>
      </c>
      <c r="D240" s="13">
        <f>10^(-1*'consts_hlp-params'!$D$11*'consts_hlp-params'!$C$25*B240)</f>
        <v>0.5097758159890563</v>
      </c>
      <c r="E240" s="14">
        <f>D240*'consts_hlp-params'!$L$31</f>
        <v>30109774.352909479</v>
      </c>
      <c r="F240" s="14">
        <f>'consts_hlp-params'!$E$37*E240/'consts_hlp-params'!$E$35</f>
        <v>0.52467983841516197</v>
      </c>
      <c r="G240" s="14">
        <f t="shared" si="14"/>
        <v>0.52423078163037362</v>
      </c>
    </row>
    <row r="241" spans="1:7" x14ac:dyDescent="0.3">
      <c r="A241" s="13">
        <f t="shared" si="15"/>
        <v>239</v>
      </c>
      <c r="B241" s="13">
        <f t="shared" si="13"/>
        <v>2.3899999999999996E-6</v>
      </c>
      <c r="C241" s="13">
        <f t="shared" si="16"/>
        <v>2.3899999999999997</v>
      </c>
      <c r="D241" s="13">
        <f>10^(-1*'consts_hlp-params'!$D$11*'consts_hlp-params'!$C$25*B241)</f>
        <v>0.50833466824359153</v>
      </c>
      <c r="E241" s="14">
        <f>D241*'consts_hlp-params'!$L$31</f>
        <v>30024653.340762287</v>
      </c>
      <c r="F241" s="14">
        <f>'consts_hlp-params'!$E$37*E241/'consts_hlp-params'!$E$35</f>
        <v>0.5231965566616803</v>
      </c>
      <c r="G241" s="14">
        <f t="shared" si="14"/>
        <v>0.52274876937056469</v>
      </c>
    </row>
    <row r="242" spans="1:7" x14ac:dyDescent="0.3">
      <c r="A242" s="13">
        <f t="shared" si="15"/>
        <v>240</v>
      </c>
      <c r="B242" s="13">
        <f t="shared" si="13"/>
        <v>2.3999999999999995E-6</v>
      </c>
      <c r="C242" s="13">
        <f t="shared" si="16"/>
        <v>2.3999999999999995</v>
      </c>
      <c r="D242" s="13">
        <f>10^(-1*'consts_hlp-params'!$D$11*'consts_hlp-params'!$C$25*B242)</f>
        <v>0.50689759465535256</v>
      </c>
      <c r="E242" s="14">
        <f>D242*'consts_hlp-params'!$L$31</f>
        <v>29939772.967638958</v>
      </c>
      <c r="F242" s="14">
        <f>'consts_hlp-params'!$E$37*E242/'consts_hlp-params'!$E$35</f>
        <v>0.52171746817921671</v>
      </c>
      <c r="G242" s="14">
        <f t="shared" si="14"/>
        <v>0.52127094679288666</v>
      </c>
    </row>
    <row r="243" spans="1:7" x14ac:dyDescent="0.3">
      <c r="A243" s="13">
        <f t="shared" si="15"/>
        <v>241</v>
      </c>
      <c r="B243" s="13">
        <f t="shared" si="13"/>
        <v>2.4099999999999998E-6</v>
      </c>
      <c r="C243" s="13">
        <f t="shared" si="16"/>
        <v>2.4099999999999997</v>
      </c>
      <c r="D243" s="13">
        <f>10^(-1*'consts_hlp-params'!$D$11*'consts_hlp-params'!$C$25*B243)</f>
        <v>0.50546458370660485</v>
      </c>
      <c r="E243" s="14">
        <f>D243*'consts_hlp-params'!$L$31</f>
        <v>29855132.55324753</v>
      </c>
      <c r="F243" s="14">
        <f>'consts_hlp-params'!$E$37*E243/'consts_hlp-params'!$E$35</f>
        <v>0.52024256111329925</v>
      </c>
      <c r="G243" s="14">
        <f t="shared" si="14"/>
        <v>0.51979730205301333</v>
      </c>
    </row>
    <row r="244" spans="1:7" x14ac:dyDescent="0.3">
      <c r="A244" s="13">
        <f t="shared" si="15"/>
        <v>242</v>
      </c>
      <c r="B244" s="13">
        <f t="shared" si="13"/>
        <v>2.4199999999999997E-6</v>
      </c>
      <c r="C244" s="13">
        <f t="shared" si="16"/>
        <v>2.4199999999999995</v>
      </c>
      <c r="D244" s="13">
        <f>10^(-1*'consts_hlp-params'!$D$11*'consts_hlp-params'!$C$25*B244)</f>
        <v>0.50403562391217482</v>
      </c>
      <c r="E244" s="14">
        <f>D244*'consts_hlp-params'!$L$31</f>
        <v>29770731.419219248</v>
      </c>
      <c r="F244" s="14">
        <f>'consts_hlp-params'!$E$37*E244/'consts_hlp-params'!$E$35</f>
        <v>0.51877182364296881</v>
      </c>
      <c r="G244" s="14">
        <f t="shared" si="14"/>
        <v>0.51832782334010297</v>
      </c>
    </row>
    <row r="245" spans="1:7" x14ac:dyDescent="0.3">
      <c r="A245" s="13">
        <f t="shared" si="15"/>
        <v>243</v>
      </c>
      <c r="B245" s="13">
        <f t="shared" si="13"/>
        <v>2.4299999999999996E-6</v>
      </c>
      <c r="C245" s="13">
        <f t="shared" si="16"/>
        <v>2.4299999999999997</v>
      </c>
      <c r="D245" s="13">
        <f>10^(-1*'consts_hlp-params'!$D$11*'consts_hlp-params'!$C$25*B245)</f>
        <v>0.5026107038193578</v>
      </c>
      <c r="E245" s="14">
        <f>D245*'consts_hlp-params'!$L$31</f>
        <v>29686568.88910313</v>
      </c>
      <c r="F245" s="14">
        <f>'consts_hlp-params'!$E$37*E245/'consts_hlp-params'!$E$35</f>
        <v>0.51730524398068489</v>
      </c>
      <c r="G245" s="14">
        <f t="shared" si="14"/>
        <v>0.51686249887670332</v>
      </c>
    </row>
    <row r="246" spans="1:7" x14ac:dyDescent="0.3">
      <c r="A246" s="13">
        <f t="shared" si="15"/>
        <v>244</v>
      </c>
      <c r="B246" s="13">
        <f t="shared" si="13"/>
        <v>2.4399999999999995E-6</v>
      </c>
      <c r="C246" s="13">
        <f t="shared" si="16"/>
        <v>2.4399999999999995</v>
      </c>
      <c r="D246" s="13">
        <f>10^(-1*'consts_hlp-params'!$D$11*'consts_hlp-params'!$C$25*B246)</f>
        <v>0.5011898120078262</v>
      </c>
      <c r="E246" s="14">
        <f>D246*'consts_hlp-params'!$L$31</f>
        <v>29602644.288360532</v>
      </c>
      <c r="F246" s="14">
        <f>'consts_hlp-params'!$E$37*E246/'consts_hlp-params'!$E$35</f>
        <v>0.51584281037223012</v>
      </c>
      <c r="G246" s="14">
        <f t="shared" si="14"/>
        <v>0.51540131691865732</v>
      </c>
    </row>
    <row r="247" spans="1:7" x14ac:dyDescent="0.3">
      <c r="A247" s="13">
        <f t="shared" si="15"/>
        <v>245</v>
      </c>
      <c r="B247" s="13">
        <f t="shared" si="13"/>
        <v>2.4499999999999998E-6</v>
      </c>
      <c r="C247" s="13">
        <f t="shared" si="16"/>
        <v>2.4499999999999997</v>
      </c>
      <c r="D247" s="13">
        <f>10^(-1*'consts_hlp-params'!$D$11*'consts_hlp-params'!$C$25*B247)</f>
        <v>0.49977293708953746</v>
      </c>
      <c r="E247" s="14">
        <f>D247*'consts_hlp-params'!$L$31</f>
        <v>29518956.94435972</v>
      </c>
      <c r="F247" s="14">
        <f>'consts_hlp-params'!$E$37*E247/'consts_hlp-params'!$E$35</f>
        <v>0.51438451109661643</v>
      </c>
      <c r="G247" s="14">
        <f t="shared" si="14"/>
        <v>0.51394426575500829</v>
      </c>
    </row>
    <row r="248" spans="1:7" x14ac:dyDescent="0.3">
      <c r="A248" s="13">
        <f t="shared" si="15"/>
        <v>246</v>
      </c>
      <c r="B248" s="13">
        <f t="shared" si="13"/>
        <v>2.4599999999999997E-6</v>
      </c>
      <c r="C248" s="13">
        <f t="shared" si="16"/>
        <v>2.4599999999999995</v>
      </c>
      <c r="D248" s="13">
        <f>10^(-1*'consts_hlp-params'!$D$11*'consts_hlp-params'!$C$25*B248)</f>
        <v>0.49836006770864405</v>
      </c>
      <c r="E248" s="14">
        <f>D248*'consts_hlp-params'!$L$31</f>
        <v>29435506.186370548</v>
      </c>
      <c r="F248" s="14">
        <f>'consts_hlp-params'!$E$37*E248/'consts_hlp-params'!$E$35</f>
        <v>0.51293033446599179</v>
      </c>
      <c r="G248" s="14">
        <f t="shared" si="14"/>
        <v>0.51249133370790756</v>
      </c>
    </row>
    <row r="249" spans="1:7" x14ac:dyDescent="0.3">
      <c r="A249" s="13">
        <f t="shared" si="15"/>
        <v>247</v>
      </c>
      <c r="B249" s="13">
        <f t="shared" si="13"/>
        <v>2.4699999999999996E-6</v>
      </c>
      <c r="C249" s="13">
        <f t="shared" si="16"/>
        <v>2.4699999999999998</v>
      </c>
      <c r="D249" s="13">
        <f>10^(-1*'consts_hlp-params'!$D$11*'consts_hlp-params'!$C$25*B249)</f>
        <v>0.49695119254140113</v>
      </c>
      <c r="E249" s="14">
        <f>D249*'consts_hlp-params'!$L$31</f>
        <v>29352291.345559008</v>
      </c>
      <c r="F249" s="14">
        <f>'consts_hlp-params'!$E$37*E249/'consts_hlp-params'!$E$35</f>
        <v>0.51148026882554565</v>
      </c>
      <c r="G249" s="14">
        <f t="shared" si="14"/>
        <v>0.5110425091325197</v>
      </c>
    </row>
    <row r="250" spans="1:7" x14ac:dyDescent="0.3">
      <c r="A250" s="13">
        <f t="shared" si="15"/>
        <v>248</v>
      </c>
      <c r="B250" s="13">
        <f t="shared" si="13"/>
        <v>2.4799999999999995E-6</v>
      </c>
      <c r="C250" s="13">
        <f t="shared" si="16"/>
        <v>2.4799999999999995</v>
      </c>
      <c r="D250" s="13">
        <f>10^(-1*'consts_hlp-params'!$D$11*'consts_hlp-params'!$C$25*B250)</f>
        <v>0.49554630029607649</v>
      </c>
      <c r="E250" s="14">
        <f>D250*'consts_hlp-params'!$L$31</f>
        <v>29269311.754981913</v>
      </c>
      <c r="F250" s="14">
        <f>'consts_hlp-params'!$E$37*E250/'consts_hlp-params'!$E$35</f>
        <v>0.51003430255341575</v>
      </c>
      <c r="G250" s="14">
        <f t="shared" si="14"/>
        <v>0.50959778041692916</v>
      </c>
    </row>
    <row r="251" spans="1:7" x14ac:dyDescent="0.3">
      <c r="A251" s="13">
        <f t="shared" si="15"/>
        <v>249</v>
      </c>
      <c r="B251" s="13">
        <f t="shared" si="13"/>
        <v>2.4899999999999995E-6</v>
      </c>
      <c r="C251" s="13">
        <f t="shared" si="16"/>
        <v>2.4899999999999993</v>
      </c>
      <c r="D251" s="13">
        <f>10^(-1*'consts_hlp-params'!$D$11*'consts_hlp-params'!$C$25*B251)</f>
        <v>0.49414537971285988</v>
      </c>
      <c r="E251" s="14">
        <f>D251*'consts_hlp-params'!$L$31</f>
        <v>29186566.749581531</v>
      </c>
      <c r="F251" s="14">
        <f>'consts_hlp-params'!$E$37*E251/'consts_hlp-params'!$E$35</f>
        <v>0.50859242406059546</v>
      </c>
      <c r="G251" s="14">
        <f t="shared" si="14"/>
        <v>0.50815713598204781</v>
      </c>
    </row>
    <row r="252" spans="1:7" x14ac:dyDescent="0.3">
      <c r="A252" s="13">
        <f t="shared" si="15"/>
        <v>250</v>
      </c>
      <c r="B252" s="13">
        <f t="shared" si="13"/>
        <v>2.4999999999999998E-6</v>
      </c>
      <c r="C252" s="13">
        <f t="shared" si="16"/>
        <v>2.5</v>
      </c>
      <c r="D252" s="13">
        <f>10^(-1*'consts_hlp-params'!$D$11*'consts_hlp-params'!$C$25*B252)</f>
        <v>0.49274841956377263</v>
      </c>
      <c r="E252" s="14">
        <f>D252*'consts_hlp-params'!$L$31</f>
        <v>29104055.66618026</v>
      </c>
      <c r="F252" s="14">
        <f>'consts_hlp-params'!$E$37*E252/'consts_hlp-params'!$E$35</f>
        <v>0.50715462179083992</v>
      </c>
      <c r="G252" s="14">
        <f t="shared" si="14"/>
        <v>0.50672056428152168</v>
      </c>
    </row>
    <row r="253" spans="1:7" x14ac:dyDescent="0.3">
      <c r="A253" s="13">
        <f t="shared" si="15"/>
        <v>251</v>
      </c>
      <c r="B253" s="13">
        <f t="shared" si="13"/>
        <v>2.5099999999999997E-6</v>
      </c>
      <c r="C253" s="13">
        <f t="shared" si="16"/>
        <v>2.5099999999999998</v>
      </c>
      <c r="D253" s="13">
        <f>10^(-1*'consts_hlp-params'!$D$11*'consts_hlp-params'!$C$25*B253)</f>
        <v>0.49135540865257848</v>
      </c>
      <c r="E253" s="14">
        <f>D253*'consts_hlp-params'!$L$31</f>
        <v>29021777.843475353</v>
      </c>
      <c r="F253" s="14">
        <f>'consts_hlp-params'!$E$37*E253/'consts_hlp-params'!$E$35</f>
        <v>0.50572088422057515</v>
      </c>
      <c r="G253" s="14">
        <f t="shared" si="14"/>
        <v>0.50528805380163921</v>
      </c>
    </row>
    <row r="254" spans="1:7" x14ac:dyDescent="0.3">
      <c r="A254" s="13">
        <f t="shared" si="15"/>
        <v>252</v>
      </c>
      <c r="B254" s="13">
        <f t="shared" si="13"/>
        <v>2.5199999999999996E-6</v>
      </c>
      <c r="C254" s="13">
        <f t="shared" si="16"/>
        <v>2.5199999999999996</v>
      </c>
      <c r="D254" s="13">
        <f>10^(-1*'consts_hlp-params'!$D$11*'consts_hlp-params'!$C$25*B254)</f>
        <v>0.48996633581469246</v>
      </c>
      <c r="E254" s="14">
        <f>D254*'consts_hlp-params'!$L$31</f>
        <v>28939732.62203354</v>
      </c>
      <c r="F254" s="14">
        <f>'consts_hlp-params'!$E$37*E254/'consts_hlp-params'!$E$35</f>
        <v>0.50429119985880355</v>
      </c>
      <c r="G254" s="14">
        <f t="shared" si="14"/>
        <v>0.50385959306123773</v>
      </c>
    </row>
    <row r="255" spans="1:7" x14ac:dyDescent="0.3">
      <c r="A255" s="13">
        <f t="shared" si="15"/>
        <v>253</v>
      </c>
      <c r="B255" s="13">
        <f t="shared" si="13"/>
        <v>2.5299999999999995E-6</v>
      </c>
      <c r="C255" s="13">
        <f t="shared" si="16"/>
        <v>2.5299999999999994</v>
      </c>
      <c r="D255" s="13">
        <f>10^(-1*'consts_hlp-params'!$D$11*'consts_hlp-params'!$C$25*B255)</f>
        <v>0.48858118991709232</v>
      </c>
      <c r="E255" s="14">
        <f>D255*'consts_hlp-params'!$L$31</f>
        <v>28857919.34428579</v>
      </c>
      <c r="F255" s="14">
        <f>'consts_hlp-params'!$E$37*E255/'consts_hlp-params'!$E$35</f>
        <v>0.50286555724701298</v>
      </c>
      <c r="G255" s="14">
        <f t="shared" si="14"/>
        <v>0.50243517061161214</v>
      </c>
    </row>
    <row r="256" spans="1:7" x14ac:dyDescent="0.3">
      <c r="A256" s="13">
        <f t="shared" si="15"/>
        <v>254</v>
      </c>
      <c r="B256" s="13">
        <f t="shared" si="13"/>
        <v>2.5399999999999998E-6</v>
      </c>
      <c r="C256" s="13">
        <f t="shared" si="16"/>
        <v>2.54</v>
      </c>
      <c r="D256" s="13">
        <f>10^(-1*'consts_hlp-params'!$D$11*'consts_hlp-params'!$C$25*B256)</f>
        <v>0.48719995985822917</v>
      </c>
      <c r="E256" s="14">
        <f>D256*'consts_hlp-params'!$L$31</f>
        <v>28776337.354522042</v>
      </c>
      <c r="F256" s="14">
        <f>'consts_hlp-params'!$E$37*E256/'consts_hlp-params'!$E$35</f>
        <v>0.50144394495908517</v>
      </c>
      <c r="G256" s="14">
        <f t="shared" si="14"/>
        <v>0.50101477503642322</v>
      </c>
    </row>
    <row r="257" spans="1:7" x14ac:dyDescent="0.3">
      <c r="A257" s="13">
        <f t="shared" si="15"/>
        <v>255</v>
      </c>
      <c r="B257" s="13">
        <f t="shared" si="13"/>
        <v>2.5499999999999997E-6</v>
      </c>
      <c r="C257" s="13">
        <f t="shared" si="16"/>
        <v>2.5499999999999998</v>
      </c>
      <c r="D257" s="13">
        <f>10^(-1*'consts_hlp-params'!$D$11*'consts_hlp-params'!$C$25*B257)</f>
        <v>0.48582263456793862</v>
      </c>
      <c r="E257" s="14">
        <f>D257*'consts_hlp-params'!$L$31</f>
        <v>28694985.998885952</v>
      </c>
      <c r="F257" s="14">
        <f>'consts_hlp-params'!$E$37*E257/'consts_hlp-params'!$E$35</f>
        <v>0.50002635160120357</v>
      </c>
      <c r="G257" s="14">
        <f t="shared" si="14"/>
        <v>0.49959839495160613</v>
      </c>
    </row>
    <row r="258" spans="1:7" x14ac:dyDescent="0.3">
      <c r="A258" s="13">
        <f t="shared" si="15"/>
        <v>256</v>
      </c>
      <c r="B258" s="13">
        <f t="shared" ref="B258:B321" si="17">A258*$I$5</f>
        <v>2.5599999999999996E-6</v>
      </c>
      <c r="C258" s="13">
        <f t="shared" si="16"/>
        <v>2.5599999999999996</v>
      </c>
      <c r="D258" s="13">
        <f>10^(-1*'consts_hlp-params'!$D$11*'consts_hlp-params'!$C$25*B258)</f>
        <v>0.48444920300735167</v>
      </c>
      <c r="E258" s="14">
        <f>D258*'consts_hlp-params'!$L$31</f>
        <v>28613864.625369627</v>
      </c>
      <c r="F258" s="14">
        <f>'consts_hlp-params'!$E$37*E258/'consts_hlp-params'!$E$35</f>
        <v>0.49861276581176217</v>
      </c>
      <c r="G258" s="14">
        <f t="shared" ref="G258:G321" si="18">$I$8*E258/$J$12</f>
        <v>0.49818601900527876</v>
      </c>
    </row>
    <row r="259" spans="1:7" x14ac:dyDescent="0.3">
      <c r="A259" s="13">
        <f t="shared" ref="A259:A322" si="19">ROW()-2</f>
        <v>257</v>
      </c>
      <c r="B259" s="13">
        <f t="shared" si="17"/>
        <v>2.5699999999999995E-6</v>
      </c>
      <c r="C259" s="13">
        <f t="shared" si="16"/>
        <v>2.5699999999999994</v>
      </c>
      <c r="D259" s="13">
        <f>10^(-1*'consts_hlp-params'!$D$11*'consts_hlp-params'!$C$25*B259)</f>
        <v>0.48307965416880644</v>
      </c>
      <c r="E259" s="14">
        <f>D259*'consts_hlp-params'!$L$31</f>
        <v>28532972.583808418</v>
      </c>
      <c r="F259" s="14">
        <f>'consts_hlp-params'!$E$37*E259/'consts_hlp-params'!$E$35</f>
        <v>0.49720317626127436</v>
      </c>
      <c r="G259" s="14">
        <f t="shared" si="18"/>
        <v>0.49677763587765122</v>
      </c>
    </row>
    <row r="260" spans="1:7" x14ac:dyDescent="0.3">
      <c r="A260" s="13">
        <f t="shared" si="19"/>
        <v>258</v>
      </c>
      <c r="B260" s="13">
        <f t="shared" si="17"/>
        <v>2.5799999999999994E-6</v>
      </c>
      <c r="C260" s="13">
        <f t="shared" si="16"/>
        <v>2.5799999999999996</v>
      </c>
      <c r="D260" s="13">
        <f>10^(-1*'consts_hlp-params'!$D$11*'consts_hlp-params'!$C$25*B260)</f>
        <v>0.48171397707576002</v>
      </c>
      <c r="E260" s="14">
        <f>D260*'consts_hlp-params'!$L$31</f>
        <v>28452309.225875705</v>
      </c>
      <c r="F260" s="14">
        <f>'consts_hlp-params'!$E$37*E260/'consts_hlp-params'!$E$35</f>
        <v>0.49579757165228228</v>
      </c>
      <c r="G260" s="14">
        <f t="shared" si="18"/>
        <v>0.49537323428093488</v>
      </c>
    </row>
    <row r="261" spans="1:7" x14ac:dyDescent="0.3">
      <c r="A261" s="13">
        <f t="shared" si="19"/>
        <v>259</v>
      </c>
      <c r="B261" s="13">
        <f t="shared" si="17"/>
        <v>2.5899999999999998E-6</v>
      </c>
      <c r="C261" s="13">
        <f t="shared" si="16"/>
        <v>2.59</v>
      </c>
      <c r="D261" s="13">
        <f>10^(-1*'consts_hlp-params'!$D$11*'consts_hlp-params'!$C$25*B261)</f>
        <v>0.48035216078270038</v>
      </c>
      <c r="E261" s="14">
        <f>D261*'consts_hlp-params'!$L$31</f>
        <v>28371873.905077707</v>
      </c>
      <c r="F261" s="14">
        <f>'consts_hlp-params'!$E$37*E261/'consts_hlp-params'!$E$35</f>
        <v>0.49439594071926646</v>
      </c>
      <c r="G261" s="14">
        <f t="shared" si="18"/>
        <v>0.49397280295925178</v>
      </c>
    </row>
    <row r="262" spans="1:7" x14ac:dyDescent="0.3">
      <c r="A262" s="13">
        <f t="shared" si="19"/>
        <v>260</v>
      </c>
      <c r="B262" s="13">
        <f t="shared" si="17"/>
        <v>2.5999999999999997E-6</v>
      </c>
      <c r="C262" s="13">
        <f t="shared" si="16"/>
        <v>2.5999999999999996</v>
      </c>
      <c r="D262" s="13">
        <f>10^(-1*'consts_hlp-params'!$D$11*'consts_hlp-params'!$C$25*B262)</f>
        <v>0.47899419437505897</v>
      </c>
      <c r="E262" s="14">
        <f>D262*'consts_hlp-params'!$L$31</f>
        <v>28291665.976748303</v>
      </c>
      <c r="F262" s="14">
        <f>'consts_hlp-params'!$E$37*E262/'consts_hlp-params'!$E$35</f>
        <v>0.49299827222855519</v>
      </c>
      <c r="G262" s="14">
        <f t="shared" si="18"/>
        <v>0.49257633068854501</v>
      </c>
    </row>
    <row r="263" spans="1:7" x14ac:dyDescent="0.3">
      <c r="A263" s="13">
        <f t="shared" si="19"/>
        <v>261</v>
      </c>
      <c r="B263" s="13">
        <f t="shared" si="17"/>
        <v>2.6099999999999996E-6</v>
      </c>
      <c r="C263" s="13">
        <f t="shared" si="16"/>
        <v>2.6099999999999994</v>
      </c>
      <c r="D263" s="13">
        <f>10^(-1*'consts_hlp-params'!$D$11*'consts_hlp-params'!$C$25*B263)</f>
        <v>0.47764006696912265</v>
      </c>
      <c r="E263" s="14">
        <f>D263*'consts_hlp-params'!$L$31</f>
        <v>28211684.798043843</v>
      </c>
      <c r="F263" s="14">
        <f>'consts_hlp-params'!$E$37*E263/'consts_hlp-params'!$E$35</f>
        <v>0.49160455497823458</v>
      </c>
      <c r="G263" s="14">
        <f t="shared" si="18"/>
        <v>0.49118380627648789</v>
      </c>
    </row>
    <row r="264" spans="1:7" x14ac:dyDescent="0.3">
      <c r="A264" s="13">
        <f t="shared" si="19"/>
        <v>262</v>
      </c>
      <c r="B264" s="13">
        <f t="shared" si="17"/>
        <v>2.6199999999999995E-6</v>
      </c>
      <c r="C264" s="13">
        <f t="shared" si="16"/>
        <v>2.6199999999999997</v>
      </c>
      <c r="D264" s="13">
        <f>10^(-1*'consts_hlp-params'!$D$11*'consts_hlp-params'!$C$25*B264)</f>
        <v>0.47628976771194687</v>
      </c>
      <c r="E264" s="14">
        <f>D264*'consts_hlp-params'!$L$31</f>
        <v>28131929.727938011</v>
      </c>
      <c r="F264" s="14">
        <f>'consts_hlp-params'!$E$37*E264/'consts_hlp-params'!$E$35</f>
        <v>0.49021477779805872</v>
      </c>
      <c r="G264" s="14">
        <f t="shared" si="18"/>
        <v>0.48979521856239477</v>
      </c>
    </row>
    <row r="265" spans="1:7" x14ac:dyDescent="0.3">
      <c r="A265" s="13">
        <f t="shared" si="19"/>
        <v>263</v>
      </c>
      <c r="B265" s="13">
        <f t="shared" si="17"/>
        <v>2.6299999999999998E-6</v>
      </c>
      <c r="C265" s="13">
        <f t="shared" si="16"/>
        <v>2.63</v>
      </c>
      <c r="D265" s="13">
        <f>10^(-1*'consts_hlp-params'!$D$11*'consts_hlp-params'!$C$25*B265)</f>
        <v>0.47494328578126854</v>
      </c>
      <c r="E265" s="14">
        <f>D265*'consts_hlp-params'!$L$31</f>
        <v>28052400.127216693</v>
      </c>
      <c r="F265" s="14">
        <f>'consts_hlp-params'!$E$37*E265/'consts_hlp-params'!$E$35</f>
        <v>0.48882892954936036</v>
      </c>
      <c r="G265" s="14">
        <f t="shared" si="18"/>
        <v>0.48841055641713171</v>
      </c>
    </row>
    <row r="266" spans="1:7" x14ac:dyDescent="0.3">
      <c r="A266" s="13">
        <f t="shared" si="19"/>
        <v>264</v>
      </c>
      <c r="B266" s="13">
        <f t="shared" si="17"/>
        <v>2.6399999999999997E-6</v>
      </c>
      <c r="C266" s="13">
        <f t="shared" si="16"/>
        <v>2.6399999999999997</v>
      </c>
      <c r="D266" s="13">
        <f>10^(-1*'consts_hlp-params'!$D$11*'consts_hlp-params'!$C$25*B266)</f>
        <v>0.47360061038541951</v>
      </c>
      <c r="E266" s="14">
        <f>D266*'consts_hlp-params'!$L$31</f>
        <v>27973095.358472846</v>
      </c>
      <c r="F266" s="14">
        <f>'consts_hlp-params'!$E$37*E266/'consts_hlp-params'!$E$35</f>
        <v>0.48744699912496137</v>
      </c>
      <c r="G266" s="14">
        <f t="shared" si="18"/>
        <v>0.48702980874302676</v>
      </c>
    </row>
    <row r="267" spans="1:7" x14ac:dyDescent="0.3">
      <c r="A267" s="13">
        <f t="shared" si="19"/>
        <v>265</v>
      </c>
      <c r="B267" s="13">
        <f t="shared" si="17"/>
        <v>2.6499999999999996E-6</v>
      </c>
      <c r="C267" s="13">
        <f t="shared" si="16"/>
        <v>2.6499999999999995</v>
      </c>
      <c r="D267" s="13">
        <f>10^(-1*'consts_hlp-params'!$D$11*'consts_hlp-params'!$C$25*B267)</f>
        <v>0.47226173076324002</v>
      </c>
      <c r="E267" s="14">
        <f>D267*'consts_hlp-params'!$L$31</f>
        <v>27894014.786101405</v>
      </c>
      <c r="F267" s="14">
        <f>'consts_hlp-params'!$E$37*E267/'consts_hlp-params'!$E$35</f>
        <v>0.48606897544908428</v>
      </c>
      <c r="G267" s="14">
        <f t="shared" si="18"/>
        <v>0.48565296447378192</v>
      </c>
    </row>
    <row r="268" spans="1:7" x14ac:dyDescent="0.3">
      <c r="A268" s="13">
        <f t="shared" si="19"/>
        <v>266</v>
      </c>
      <c r="B268" s="13">
        <f t="shared" si="17"/>
        <v>2.6599999999999995E-6</v>
      </c>
      <c r="C268" s="13">
        <f t="shared" si="16"/>
        <v>2.6599999999999997</v>
      </c>
      <c r="D268" s="13">
        <f>10^(-1*'consts_hlp-params'!$D$11*'consts_hlp-params'!$C$25*B268)</f>
        <v>0.47092663618399194</v>
      </c>
      <c r="E268" s="14">
        <f>D268*'consts_hlp-params'!$L$31</f>
        <v>27815157.776294146</v>
      </c>
      <c r="F268" s="14">
        <f>'consts_hlp-params'!$E$37*E268/'consts_hlp-params'!$E$35</f>
        <v>0.48469484747726244</v>
      </c>
      <c r="G268" s="14">
        <f t="shared" si="18"/>
        <v>0.4842800125743833</v>
      </c>
    </row>
    <row r="269" spans="1:7" x14ac:dyDescent="0.3">
      <c r="A269" s="13">
        <f t="shared" si="19"/>
        <v>267</v>
      </c>
      <c r="B269" s="13">
        <f t="shared" si="17"/>
        <v>2.6699999999999994E-6</v>
      </c>
      <c r="C269" s="13">
        <f t="shared" si="16"/>
        <v>2.6699999999999995</v>
      </c>
      <c r="D269" s="13">
        <f>10^(-1*'consts_hlp-params'!$D$11*'consts_hlp-params'!$C$25*B269)</f>
        <v>0.4695953159472735</v>
      </c>
      <c r="E269" s="14">
        <f>D269*'consts_hlp-params'!$L$31</f>
        <v>27736523.697034657</v>
      </c>
      <c r="F269" s="14">
        <f>'consts_hlp-params'!$E$37*E269/'consts_hlp-params'!$E$35</f>
        <v>0.48332460419625273</v>
      </c>
      <c r="G269" s="14">
        <f t="shared" si="18"/>
        <v>0.48291094204101326</v>
      </c>
    </row>
    <row r="270" spans="1:7" x14ac:dyDescent="0.3">
      <c r="A270" s="13">
        <f t="shared" si="19"/>
        <v>268</v>
      </c>
      <c r="B270" s="13">
        <f t="shared" si="17"/>
        <v>2.6799999999999998E-6</v>
      </c>
      <c r="C270" s="13">
        <f t="shared" si="16"/>
        <v>2.6799999999999997</v>
      </c>
      <c r="D270" s="13">
        <f>10^(-1*'consts_hlp-params'!$D$11*'consts_hlp-params'!$C$25*B270)</f>
        <v>0.46826775938293308</v>
      </c>
      <c r="E270" s="14">
        <f>D270*'consts_hlp-params'!$L$31</f>
        <v>27658111.918093242</v>
      </c>
      <c r="F270" s="14">
        <f>'consts_hlp-params'!$E$37*E270/'consts_hlp-params'!$E$35</f>
        <v>0.48195823462394632</v>
      </c>
      <c r="G270" s="14">
        <f t="shared" si="18"/>
        <v>0.48154574190096261</v>
      </c>
    </row>
    <row r="271" spans="1:7" x14ac:dyDescent="0.3">
      <c r="A271" s="13">
        <f t="shared" si="19"/>
        <v>269</v>
      </c>
      <c r="B271" s="13">
        <f t="shared" si="17"/>
        <v>2.6899999999999997E-6</v>
      </c>
      <c r="C271" s="13">
        <f t="shared" si="16"/>
        <v>2.6899999999999995</v>
      </c>
      <c r="D271" s="13">
        <f>10^(-1*'consts_hlp-params'!$D$11*'consts_hlp-params'!$C$25*B271)</f>
        <v>0.46694395585098403</v>
      </c>
      <c r="E271" s="14">
        <f>D271*'consts_hlp-params'!$L$31</f>
        <v>27579921.811021887</v>
      </c>
      <c r="F271" s="14">
        <f>'consts_hlp-params'!$E$37*E271/'consts_hlp-params'!$E$35</f>
        <v>0.48059572780928139</v>
      </c>
      <c r="G271" s="14">
        <f t="shared" si="18"/>
        <v>0.48018440121254197</v>
      </c>
    </row>
    <row r="272" spans="1:7" x14ac:dyDescent="0.3">
      <c r="A272" s="13">
        <f t="shared" si="19"/>
        <v>270</v>
      </c>
      <c r="B272" s="13">
        <f t="shared" si="17"/>
        <v>2.6999999999999996E-6</v>
      </c>
      <c r="C272" s="13">
        <f t="shared" si="16"/>
        <v>2.6999999999999997</v>
      </c>
      <c r="D272" s="13">
        <f>10^(-1*'consts_hlp-params'!$D$11*'consts_hlp-params'!$C$25*B272)</f>
        <v>0.46562389474151872</v>
      </c>
      <c r="E272" s="14">
        <f>D272*'consts_hlp-params'!$L$31</f>
        <v>27501952.7491492</v>
      </c>
      <c r="F272" s="14">
        <f>'consts_hlp-params'!$E$37*E272/'consts_hlp-params'!$E$35</f>
        <v>0.47923707283215466</v>
      </c>
      <c r="G272" s="14">
        <f t="shared" si="18"/>
        <v>0.47882690906499442</v>
      </c>
    </row>
    <row r="273" spans="1:7" x14ac:dyDescent="0.3">
      <c r="A273" s="13">
        <f t="shared" si="19"/>
        <v>271</v>
      </c>
      <c r="B273" s="13">
        <f t="shared" si="17"/>
        <v>2.7099999999999995E-6</v>
      </c>
      <c r="C273" s="13">
        <f t="shared" si="16"/>
        <v>2.7099999999999995</v>
      </c>
      <c r="D273" s="13">
        <f>10^(-1*'consts_hlp-params'!$D$11*'consts_hlp-params'!$C$25*B273)</f>
        <v>0.46430756547462448</v>
      </c>
      <c r="E273" s="14">
        <f>D273*'consts_hlp-params'!$L$31</f>
        <v>27424204.107575413</v>
      </c>
      <c r="F273" s="14">
        <f>'consts_hlp-params'!$E$37*E273/'consts_hlp-params'!$E$35</f>
        <v>0.47788225880333446</v>
      </c>
      <c r="G273" s="14">
        <f t="shared" si="18"/>
        <v>0.47747325457840778</v>
      </c>
    </row>
    <row r="274" spans="1:7" x14ac:dyDescent="0.3">
      <c r="A274" s="13">
        <f t="shared" si="19"/>
        <v>272</v>
      </c>
      <c r="B274" s="13">
        <f t="shared" si="17"/>
        <v>2.7199999999999998E-6</v>
      </c>
      <c r="C274" s="13">
        <f t="shared" si="16"/>
        <v>2.7199999999999998</v>
      </c>
      <c r="D274" s="13">
        <f>10^(-1*'consts_hlp-params'!$D$11*'consts_hlp-params'!$C$25*B274)</f>
        <v>0.46299495750029795</v>
      </c>
      <c r="E274" s="14">
        <f>D274*'consts_hlp-params'!$L$31</f>
        <v>27346675.263167366</v>
      </c>
      <c r="F274" s="14">
        <f>'consts_hlp-params'!$E$37*E274/'consts_hlp-params'!$E$35</f>
        <v>0.47653127486437319</v>
      </c>
      <c r="G274" s="14">
        <f t="shared" si="18"/>
        <v>0.47612342690362802</v>
      </c>
    </row>
    <row r="275" spans="1:7" x14ac:dyDescent="0.3">
      <c r="A275" s="13">
        <f t="shared" si="19"/>
        <v>273</v>
      </c>
      <c r="B275" s="13">
        <f t="shared" si="17"/>
        <v>2.7299999999999997E-6</v>
      </c>
      <c r="C275" s="13">
        <f t="shared" si="16"/>
        <v>2.7299999999999995</v>
      </c>
      <c r="D275" s="13">
        <f>10^(-1*'consts_hlp-params'!$D$11*'consts_hlp-params'!$C$25*B275)</f>
        <v>0.46168606029836112</v>
      </c>
      <c r="E275" s="14">
        <f>D275*'consts_hlp-params'!$L$31</f>
        <v>27269365.594553508</v>
      </c>
      <c r="F275" s="14">
        <f>'consts_hlp-params'!$E$37*E275/'consts_hlp-params'!$E$35</f>
        <v>0.47518411018752038</v>
      </c>
      <c r="G275" s="14">
        <f t="shared" si="18"/>
        <v>0.47477741522217182</v>
      </c>
    </row>
    <row r="276" spans="1:7" x14ac:dyDescent="0.3">
      <c r="A276" s="13">
        <f t="shared" si="19"/>
        <v>274</v>
      </c>
      <c r="B276" s="13">
        <f t="shared" si="17"/>
        <v>2.7399999999999996E-6</v>
      </c>
      <c r="C276" s="13">
        <f t="shared" si="16"/>
        <v>2.7399999999999998</v>
      </c>
      <c r="D276" s="13">
        <f>10^(-1*'consts_hlp-params'!$D$11*'consts_hlp-params'!$C$25*B276)</f>
        <v>0.46038086337837664</v>
      </c>
      <c r="E276" s="14">
        <f>D276*'consts_hlp-params'!$L$31</f>
        <v>27192274.482118923</v>
      </c>
      <c r="F276" s="14">
        <f>'consts_hlp-params'!$E$37*E276/'consts_hlp-params'!$E$35</f>
        <v>0.4738407539756358</v>
      </c>
      <c r="G276" s="14">
        <f t="shared" si="18"/>
        <v>0.47343520874613981</v>
      </c>
    </row>
    <row r="277" spans="1:7" x14ac:dyDescent="0.3">
      <c r="A277" s="13">
        <f t="shared" si="19"/>
        <v>275</v>
      </c>
      <c r="B277" s="13">
        <f t="shared" si="17"/>
        <v>2.7499999999999995E-6</v>
      </c>
      <c r="C277" s="13">
        <f t="shared" si="16"/>
        <v>2.7499999999999996</v>
      </c>
      <c r="D277" s="13">
        <f>10^(-1*'consts_hlp-params'!$D$11*'consts_hlp-params'!$C$25*B277)</f>
        <v>0.45907935627956376</v>
      </c>
      <c r="E277" s="14">
        <f>D277*'consts_hlp-params'!$L$31</f>
        <v>27115401.308000349</v>
      </c>
      <c r="F277" s="14">
        <f>'consts_hlp-params'!$E$37*E277/'consts_hlp-params'!$E$35</f>
        <v>0.47250119546210295</v>
      </c>
      <c r="G277" s="14">
        <f t="shared" si="18"/>
        <v>0.47209679671813026</v>
      </c>
    </row>
    <row r="278" spans="1:7" x14ac:dyDescent="0.3">
      <c r="A278" s="13">
        <f t="shared" si="19"/>
        <v>276</v>
      </c>
      <c r="B278" s="13">
        <f t="shared" si="17"/>
        <v>2.7599999999999994E-6</v>
      </c>
      <c r="C278" s="13">
        <f t="shared" si="16"/>
        <v>2.7599999999999993</v>
      </c>
      <c r="D278" s="13">
        <f>10^(-1*'consts_hlp-params'!$D$11*'consts_hlp-params'!$C$25*B278)</f>
        <v>0.45778152857071464</v>
      </c>
      <c r="E278" s="14">
        <f>D278*'consts_hlp-params'!$L$31</f>
        <v>27038745.456081238</v>
      </c>
      <c r="F278" s="14">
        <f>'consts_hlp-params'!$E$37*E278/'consts_hlp-params'!$E$35</f>
        <v>0.47116542391074262</v>
      </c>
      <c r="G278" s="14">
        <f t="shared" si="18"/>
        <v>0.4707621684111527</v>
      </c>
    </row>
    <row r="279" spans="1:7" x14ac:dyDescent="0.3">
      <c r="A279" s="13">
        <f t="shared" si="19"/>
        <v>277</v>
      </c>
      <c r="B279" s="13">
        <f t="shared" si="17"/>
        <v>2.7699999999999997E-6</v>
      </c>
      <c r="C279" s="13">
        <f t="shared" si="16"/>
        <v>2.7699999999999996</v>
      </c>
      <c r="D279" s="13">
        <f>10^(-1*'consts_hlp-params'!$D$11*'consts_hlp-params'!$C$25*B279)</f>
        <v>0.4564873698501109</v>
      </c>
      <c r="E279" s="14">
        <f>D279*'consts_hlp-params'!$L$31</f>
        <v>26962306.311986838</v>
      </c>
      <c r="F279" s="14">
        <f>'consts_hlp-params'!$E$37*E279/'consts_hlp-params'!$E$35</f>
        <v>0.46983342861572741</v>
      </c>
      <c r="G279" s="14">
        <f t="shared" si="18"/>
        <v>0.46943131312854275</v>
      </c>
    </row>
    <row r="280" spans="1:7" x14ac:dyDescent="0.3">
      <c r="A280" s="13">
        <f t="shared" si="19"/>
        <v>278</v>
      </c>
      <c r="B280" s="13">
        <f t="shared" si="17"/>
        <v>2.7799999999999996E-6</v>
      </c>
      <c r="C280" s="13">
        <f t="shared" si="16"/>
        <v>2.78</v>
      </c>
      <c r="D280" s="13">
        <f>10^(-1*'consts_hlp-params'!$D$11*'consts_hlp-params'!$C$25*B280)</f>
        <v>0.45519686974543994</v>
      </c>
      <c r="E280" s="14">
        <f>D280*'consts_hlp-params'!$L$31</f>
        <v>26886083.26307923</v>
      </c>
      <c r="F280" s="14">
        <f>'consts_hlp-params'!$E$37*E280/'consts_hlp-params'!$E$35</f>
        <v>0.46850519890149545</v>
      </c>
      <c r="G280" s="14">
        <f t="shared" si="18"/>
        <v>0.46810422020387504</v>
      </c>
    </row>
    <row r="281" spans="1:7" x14ac:dyDescent="0.3">
      <c r="A281" s="13">
        <f t="shared" si="19"/>
        <v>279</v>
      </c>
      <c r="B281" s="13">
        <f t="shared" si="17"/>
        <v>2.7899999999999995E-6</v>
      </c>
      <c r="C281" s="13">
        <f t="shared" si="16"/>
        <v>2.7899999999999996</v>
      </c>
      <c r="D281" s="13">
        <f>10^(-1*'consts_hlp-params'!$D$11*'consts_hlp-params'!$C$25*B281)</f>
        <v>0.45391001791371161</v>
      </c>
      <c r="E281" s="14">
        <f>D281*'consts_hlp-params'!$L$31</f>
        <v>26810075.698452428</v>
      </c>
      <c r="F281" s="14">
        <f>'consts_hlp-params'!$E$37*E281/'consts_hlp-params'!$E$35</f>
        <v>0.46718072412266448</v>
      </c>
      <c r="G281" s="14">
        <f t="shared" si="18"/>
        <v>0.46678087900087867</v>
      </c>
    </row>
    <row r="282" spans="1:7" x14ac:dyDescent="0.3">
      <c r="A282" s="13">
        <f t="shared" si="19"/>
        <v>280</v>
      </c>
      <c r="B282" s="13">
        <f t="shared" si="17"/>
        <v>2.7999999999999994E-6</v>
      </c>
      <c r="C282" s="13">
        <f t="shared" si="16"/>
        <v>2.7999999999999994</v>
      </c>
      <c r="D282" s="13">
        <f>10^(-1*'consts_hlp-params'!$D$11*'consts_hlp-params'!$C$25*B282)</f>
        <v>0.45262680404117611</v>
      </c>
      <c r="E282" s="14">
        <f>D282*'consts_hlp-params'!$L$31</f>
        <v>26734283.008927517</v>
      </c>
      <c r="F282" s="14">
        <f>'consts_hlp-params'!$E$37*E282/'consts_hlp-params'!$E$35</f>
        <v>0.46585999366394759</v>
      </c>
      <c r="G282" s="14">
        <f t="shared" si="18"/>
        <v>0.46546127891335182</v>
      </c>
    </row>
    <row r="283" spans="1:7" x14ac:dyDescent="0.3">
      <c r="A283" s="13">
        <f t="shared" si="19"/>
        <v>281</v>
      </c>
      <c r="B283" s="13">
        <f t="shared" si="17"/>
        <v>2.8099999999999998E-6</v>
      </c>
      <c r="C283" s="13">
        <f t="shared" si="16"/>
        <v>2.8099999999999996</v>
      </c>
      <c r="D283" s="13">
        <f>10^(-1*'consts_hlp-params'!$D$11*'consts_hlp-params'!$C$25*B283)</f>
        <v>0.45134721784324061</v>
      </c>
      <c r="E283" s="14">
        <f>D283*'consts_hlp-params'!$L$31</f>
        <v>26658704.587047726</v>
      </c>
      <c r="F283" s="14">
        <f>'consts_hlp-params'!$E$37*E283/'consts_hlp-params'!$E$35</f>
        <v>0.46454299694006712</v>
      </c>
      <c r="G283" s="14">
        <f t="shared" si="18"/>
        <v>0.46414540936507664</v>
      </c>
    </row>
    <row r="284" spans="1:7" x14ac:dyDescent="0.3">
      <c r="A284" s="13">
        <f t="shared" si="19"/>
        <v>282</v>
      </c>
      <c r="B284" s="13">
        <f t="shared" si="17"/>
        <v>2.8199999999999997E-6</v>
      </c>
      <c r="C284" s="13">
        <f t="shared" si="16"/>
        <v>2.82</v>
      </c>
      <c r="D284" s="13">
        <f>10^(-1*'consts_hlp-params'!$D$11*'consts_hlp-params'!$C$25*B284)</f>
        <v>0.45007124906438717</v>
      </c>
      <c r="E284" s="14">
        <f>D284*'consts_hlp-params'!$L$31</f>
        <v>26583339.827073593</v>
      </c>
      <c r="F284" s="14">
        <f>'consts_hlp-params'!$E$37*E284/'consts_hlp-params'!$E$35</f>
        <v>0.46322972339567053</v>
      </c>
      <c r="G284" s="14">
        <f t="shared" si="18"/>
        <v>0.46283325980973439</v>
      </c>
    </row>
    <row r="285" spans="1:7" x14ac:dyDescent="0.3">
      <c r="A285" s="13">
        <f t="shared" si="19"/>
        <v>283</v>
      </c>
      <c r="B285" s="13">
        <f t="shared" si="17"/>
        <v>2.8299999999999996E-6</v>
      </c>
      <c r="C285" s="13">
        <f t="shared" si="16"/>
        <v>2.8299999999999996</v>
      </c>
      <c r="D285" s="13">
        <f>10^(-1*'consts_hlp-params'!$D$11*'consts_hlp-params'!$C$25*B285)</f>
        <v>0.44879888747809016</v>
      </c>
      <c r="E285" s="14">
        <f>D285*'consts_hlp-params'!$L$31</f>
        <v>26508188.124978065</v>
      </c>
      <c r="F285" s="14">
        <f>'consts_hlp-params'!$E$37*E285/'consts_hlp-params'!$E$35</f>
        <v>0.46192016250524509</v>
      </c>
      <c r="G285" s="14">
        <f t="shared" si="18"/>
        <v>0.46152481973082077</v>
      </c>
    </row>
    <row r="286" spans="1:7" x14ac:dyDescent="0.3">
      <c r="A286" s="13">
        <f t="shared" si="19"/>
        <v>284</v>
      </c>
      <c r="B286" s="13">
        <f t="shared" si="17"/>
        <v>2.8399999999999995E-6</v>
      </c>
      <c r="C286" s="13">
        <f t="shared" si="16"/>
        <v>2.8399999999999994</v>
      </c>
      <c r="D286" s="13">
        <f>10^(-1*'consts_hlp-params'!$D$11*'consts_hlp-params'!$C$25*B286)</f>
        <v>0.44753012288673494</v>
      </c>
      <c r="E286" s="14">
        <f>D286*'consts_hlp-params'!$L$31</f>
        <v>26433248.878441729</v>
      </c>
      <c r="F286" s="14">
        <f>'consts_hlp-params'!$E$37*E286/'consts_hlp-params'!$E$35</f>
        <v>0.46061430377303447</v>
      </c>
      <c r="G286" s="14">
        <f t="shared" si="18"/>
        <v>0.4602200786415625</v>
      </c>
    </row>
    <row r="287" spans="1:7" x14ac:dyDescent="0.3">
      <c r="A287" s="13">
        <f t="shared" si="19"/>
        <v>285</v>
      </c>
      <c r="B287" s="13">
        <f t="shared" si="17"/>
        <v>2.8499999999999994E-6</v>
      </c>
      <c r="C287" s="13">
        <f t="shared" si="16"/>
        <v>2.8499999999999992</v>
      </c>
      <c r="D287" s="13">
        <f>10^(-1*'consts_hlp-params'!$D$11*'consts_hlp-params'!$C$25*B287)</f>
        <v>0.44626494512153536</v>
      </c>
      <c r="E287" s="14">
        <f>D287*'consts_hlp-params'!$L$31</f>
        <v>26358521.4868479</v>
      </c>
      <c r="F287" s="14">
        <f>'consts_hlp-params'!$E$37*E287/'consts_hlp-params'!$E$35</f>
        <v>0.4593121367329534</v>
      </c>
      <c r="G287" s="14">
        <f t="shared" si="18"/>
        <v>0.45891902608483204</v>
      </c>
    </row>
    <row r="288" spans="1:7" x14ac:dyDescent="0.3">
      <c r="A288" s="13">
        <f t="shared" si="19"/>
        <v>286</v>
      </c>
      <c r="B288" s="13">
        <f t="shared" si="17"/>
        <v>2.8599999999999997E-6</v>
      </c>
      <c r="C288" s="13">
        <f t="shared" si="16"/>
        <v>2.86</v>
      </c>
      <c r="D288" s="13">
        <f>10^(-1*'consts_hlp-params'!$D$11*'consts_hlp-params'!$C$25*B288)</f>
        <v>0.44500334404245301</v>
      </c>
      <c r="E288" s="14">
        <f>D288*'consts_hlp-params'!$L$31</f>
        <v>26284005.35127788</v>
      </c>
      <c r="F288" s="14">
        <f>'consts_hlp-params'!$E$37*E288/'consts_hlp-params'!$E$35</f>
        <v>0.45801365094850505</v>
      </c>
      <c r="G288" s="14">
        <f t="shared" si="18"/>
        <v>0.45762165163306462</v>
      </c>
    </row>
    <row r="289" spans="1:7" x14ac:dyDescent="0.3">
      <c r="A289" s="13">
        <f t="shared" si="19"/>
        <v>287</v>
      </c>
      <c r="B289" s="13">
        <f t="shared" si="17"/>
        <v>2.8699999999999996E-6</v>
      </c>
      <c r="C289" s="13">
        <f t="shared" si="16"/>
        <v>2.8699999999999997</v>
      </c>
      <c r="D289" s="13">
        <f>10^(-1*'consts_hlp-params'!$D$11*'consts_hlp-params'!$C$25*B289)</f>
        <v>0.44374530953811542</v>
      </c>
      <c r="E289" s="14">
        <f>D289*'consts_hlp-params'!$L$31</f>
        <v>26209699.874506123</v>
      </c>
      <c r="F289" s="14">
        <f>'consts_hlp-params'!$E$37*E289/'consts_hlp-params'!$E$35</f>
        <v>0.45671883601269669</v>
      </c>
      <c r="G289" s="14">
        <f t="shared" si="18"/>
        <v>0.45632794488817457</v>
      </c>
    </row>
    <row r="290" spans="1:7" x14ac:dyDescent="0.3">
      <c r="A290" s="13">
        <f t="shared" si="19"/>
        <v>288</v>
      </c>
      <c r="B290" s="13">
        <f t="shared" si="17"/>
        <v>2.8799999999999995E-6</v>
      </c>
      <c r="C290" s="13">
        <f t="shared" si="16"/>
        <v>2.8799999999999994</v>
      </c>
      <c r="D290" s="13">
        <f>10^(-1*'consts_hlp-params'!$D$11*'consts_hlp-params'!$C$25*B290)</f>
        <v>0.44249083152573515</v>
      </c>
      <c r="E290" s="14">
        <f>D290*'consts_hlp-params'!$L$31</f>
        <v>26135604.460995436</v>
      </c>
      <c r="F290" s="14">
        <f>'consts_hlp-params'!$E$37*E290/'consts_hlp-params'!$E$35</f>
        <v>0.45542768154795604</v>
      </c>
      <c r="G290" s="14">
        <f t="shared" si="18"/>
        <v>0.4550378954814715</v>
      </c>
    </row>
    <row r="291" spans="1:7" x14ac:dyDescent="0.3">
      <c r="A291" s="13">
        <f t="shared" si="19"/>
        <v>289</v>
      </c>
      <c r="B291" s="13">
        <f t="shared" si="17"/>
        <v>2.8899999999999994E-6</v>
      </c>
      <c r="C291" s="13">
        <f t="shared" si="16"/>
        <v>2.8899999999999992</v>
      </c>
      <c r="D291" s="13">
        <f>10^(-1*'consts_hlp-params'!$D$11*'consts_hlp-params'!$C$25*B291)</f>
        <v>0.4412398999510293</v>
      </c>
      <c r="E291" s="14">
        <f>D291*'consts_hlp-params'!$L$31</f>
        <v>26061718.516892251</v>
      </c>
      <c r="F291" s="14">
        <f>'consts_hlp-params'!$E$37*E291/'consts_hlp-params'!$E$35</f>
        <v>0.45414017720604904</v>
      </c>
      <c r="G291" s="14">
        <f t="shared" si="18"/>
        <v>0.45375149307357809</v>
      </c>
    </row>
    <row r="292" spans="1:7" x14ac:dyDescent="0.3">
      <c r="A292" s="13">
        <f t="shared" si="19"/>
        <v>290</v>
      </c>
      <c r="B292" s="13">
        <f t="shared" si="17"/>
        <v>2.8999999999999998E-6</v>
      </c>
      <c r="C292" s="13">
        <f t="shared" si="16"/>
        <v>2.9</v>
      </c>
      <c r="D292" s="13">
        <f>10^(-1*'consts_hlp-params'!$D$11*'consts_hlp-params'!$C$25*B292)</f>
        <v>0.43999250478813834</v>
      </c>
      <c r="E292" s="14">
        <f>D292*'consts_hlp-params'!$L$31</f>
        <v>25988041.450021815</v>
      </c>
      <c r="F292" s="14">
        <f>'consts_hlp-params'!$E$37*E292/'consts_hlp-params'!$E$35</f>
        <v>0.45285631266799586</v>
      </c>
      <c r="G292" s="14">
        <f t="shared" si="18"/>
        <v>0.45246872735434612</v>
      </c>
    </row>
    <row r="293" spans="1:7" x14ac:dyDescent="0.3">
      <c r="A293" s="13">
        <f t="shared" si="19"/>
        <v>291</v>
      </c>
      <c r="B293" s="13">
        <f t="shared" si="17"/>
        <v>2.9099999999999997E-6</v>
      </c>
      <c r="C293" s="13">
        <f t="shared" si="16"/>
        <v>2.9099999999999997</v>
      </c>
      <c r="D293" s="13">
        <f>10^(-1*'consts_hlp-params'!$D$11*'consts_hlp-params'!$C$25*B293)</f>
        <v>0.43874863603954617</v>
      </c>
      <c r="E293" s="14">
        <f>D293*'consts_hlp-params'!$L$31</f>
        <v>25914572.669883467</v>
      </c>
      <c r="F293" s="14">
        <f>'consts_hlp-params'!$E$37*E293/'consts_hlp-params'!$E$35</f>
        <v>0.45157607764398872</v>
      </c>
      <c r="G293" s="14">
        <f t="shared" si="18"/>
        <v>0.45118958804277459</v>
      </c>
    </row>
    <row r="294" spans="1:7" x14ac:dyDescent="0.3">
      <c r="A294" s="13">
        <f t="shared" si="19"/>
        <v>292</v>
      </c>
      <c r="B294" s="13">
        <f t="shared" si="17"/>
        <v>2.9199999999999996E-6</v>
      </c>
      <c r="C294" s="13">
        <f t="shared" ref="C294:C357" si="20">B294*1000000</f>
        <v>2.9199999999999995</v>
      </c>
      <c r="D294" s="13">
        <f>10^(-1*'consts_hlp-params'!$D$11*'consts_hlp-params'!$C$25*B294)</f>
        <v>0.43750828373600009</v>
      </c>
      <c r="E294" s="14">
        <f>D294*'consts_hlp-params'!$L$31</f>
        <v>25841311.587645926</v>
      </c>
      <c r="F294" s="14">
        <f>'consts_hlp-params'!$E$37*E294/'consts_hlp-params'!$E$35</f>
        <v>0.45029946187330966</v>
      </c>
      <c r="G294" s="14">
        <f t="shared" si="18"/>
        <v>0.44991406488692731</v>
      </c>
    </row>
    <row r="295" spans="1:7" x14ac:dyDescent="0.3">
      <c r="A295" s="13">
        <f t="shared" si="19"/>
        <v>293</v>
      </c>
      <c r="B295" s="13">
        <f t="shared" si="17"/>
        <v>2.9299999999999995E-6</v>
      </c>
      <c r="C295" s="13">
        <f t="shared" si="20"/>
        <v>2.9299999999999993</v>
      </c>
      <c r="D295" s="13">
        <f>10^(-1*'consts_hlp-params'!$D$11*'consts_hlp-params'!$C$25*B295)</f>
        <v>0.43627143793643025</v>
      </c>
      <c r="E295" s="14">
        <f>D295*'consts_hlp-params'!$L$31</f>
        <v>25768257.616142519</v>
      </c>
      <c r="F295" s="14">
        <f>'consts_hlp-params'!$E$37*E295/'consts_hlp-params'!$E$35</f>
        <v>0.44902645512424744</v>
      </c>
      <c r="G295" s="14">
        <f t="shared" si="18"/>
        <v>0.44864214766385002</v>
      </c>
    </row>
    <row r="296" spans="1:7" x14ac:dyDescent="0.3">
      <c r="A296" s="13">
        <f t="shared" si="19"/>
        <v>294</v>
      </c>
      <c r="B296" s="13">
        <f t="shared" si="17"/>
        <v>2.9399999999999994E-6</v>
      </c>
      <c r="C296" s="13">
        <f t="shared" si="20"/>
        <v>2.9399999999999995</v>
      </c>
      <c r="D296" s="13">
        <f>10^(-1*'consts_hlp-params'!$D$11*'consts_hlp-params'!$C$25*B296)</f>
        <v>0.43503808872787098</v>
      </c>
      <c r="E296" s="14">
        <f>D296*'consts_hlp-params'!$L$31</f>
        <v>25695410.169866532</v>
      </c>
      <c r="F296" s="14">
        <f>'consts_hlp-params'!$E$37*E296/'consts_hlp-params'!$E$35</f>
        <v>0.44775704719401671</v>
      </c>
      <c r="G296" s="14">
        <f t="shared" si="18"/>
        <v>0.44737382617948973</v>
      </c>
    </row>
    <row r="297" spans="1:7" x14ac:dyDescent="0.3">
      <c r="A297" s="13">
        <f t="shared" si="19"/>
        <v>295</v>
      </c>
      <c r="B297" s="13">
        <f t="shared" si="17"/>
        <v>2.9499999999999997E-6</v>
      </c>
      <c r="C297" s="13">
        <f t="shared" si="20"/>
        <v>2.9499999999999997</v>
      </c>
      <c r="D297" s="13">
        <f>10^(-1*'consts_hlp-params'!$D$11*'consts_hlp-params'!$C$25*B297)</f>
        <v>0.43380822622538034</v>
      </c>
      <c r="E297" s="14">
        <f>D297*'consts_hlp-params'!$L$31</f>
        <v>25622768.664966479</v>
      </c>
      <c r="F297" s="14">
        <f>'consts_hlp-params'!$E$37*E297/'consts_hlp-params'!$E$35</f>
        <v>0.44649122790867518</v>
      </c>
      <c r="G297" s="14">
        <f t="shared" si="18"/>
        <v>0.44610909026861162</v>
      </c>
    </row>
    <row r="298" spans="1:7" x14ac:dyDescent="0.3">
      <c r="A298" s="13">
        <f t="shared" si="19"/>
        <v>296</v>
      </c>
      <c r="B298" s="13">
        <f t="shared" si="17"/>
        <v>2.9599999999999996E-6</v>
      </c>
      <c r="C298" s="13">
        <f t="shared" si="20"/>
        <v>2.9599999999999995</v>
      </c>
      <c r="D298" s="13">
        <f>10^(-1*'consts_hlp-params'!$D$11*'consts_hlp-params'!$C$25*B298)</f>
        <v>0.43258184057196158</v>
      </c>
      <c r="E298" s="14">
        <f>D298*'consts_hlp-params'!$L$31</f>
        <v>25550332.519241441</v>
      </c>
      <c r="F298" s="14">
        <f>'consts_hlp-params'!$E$37*E298/'consts_hlp-params'!$E$35</f>
        <v>0.44522898712304282</v>
      </c>
      <c r="G298" s="14">
        <f t="shared" si="18"/>
        <v>0.4448479297947186</v>
      </c>
    </row>
    <row r="299" spans="1:7" x14ac:dyDescent="0.3">
      <c r="A299" s="13">
        <f t="shared" si="19"/>
        <v>297</v>
      </c>
      <c r="B299" s="13">
        <f t="shared" si="17"/>
        <v>2.9699999999999995E-6</v>
      </c>
      <c r="C299" s="13">
        <f t="shared" si="20"/>
        <v>2.9699999999999993</v>
      </c>
      <c r="D299" s="13">
        <f>10^(-1*'consts_hlp-params'!$D$11*'consts_hlp-params'!$C$25*B299)</f>
        <v>0.43135892193848391</v>
      </c>
      <c r="E299" s="14">
        <f>D299*'consts_hlp-params'!$L$31</f>
        <v>25478101.152136393</v>
      </c>
      <c r="F299" s="14">
        <f>'consts_hlp-params'!$E$37*E299/'consts_hlp-params'!$E$35</f>
        <v>0.4439703147206201</v>
      </c>
      <c r="G299" s="14">
        <f t="shared" si="18"/>
        <v>0.44359033464996944</v>
      </c>
    </row>
    <row r="300" spans="1:7" x14ac:dyDescent="0.3">
      <c r="A300" s="13">
        <f t="shared" si="19"/>
        <v>298</v>
      </c>
      <c r="B300" s="13">
        <f t="shared" si="17"/>
        <v>2.9799999999999994E-6</v>
      </c>
      <c r="C300" s="13">
        <f t="shared" si="20"/>
        <v>2.9799999999999995</v>
      </c>
      <c r="D300" s="13">
        <f>10^(-1*'consts_hlp-params'!$D$11*'consts_hlp-params'!$C$25*B300)</f>
        <v>0.43013946052360358</v>
      </c>
      <c r="E300" s="14">
        <f>D300*'consts_hlp-params'!$L$31</f>
        <v>25406073.984737545</v>
      </c>
      <c r="F300" s="14">
        <f>'consts_hlp-params'!$E$37*E300/'consts_hlp-params'!$E$35</f>
        <v>0.44271520061350694</v>
      </c>
      <c r="G300" s="14">
        <f t="shared" si="18"/>
        <v>0.44233629475509822</v>
      </c>
    </row>
    <row r="301" spans="1:7" x14ac:dyDescent="0.3">
      <c r="A301" s="13">
        <f t="shared" si="19"/>
        <v>299</v>
      </c>
      <c r="B301" s="13">
        <f t="shared" si="17"/>
        <v>2.9899999999999997E-6</v>
      </c>
      <c r="C301" s="13">
        <f t="shared" si="20"/>
        <v>2.9899999999999998</v>
      </c>
      <c r="D301" s="13">
        <f>10^(-1*'consts_hlp-params'!$D$11*'consts_hlp-params'!$C$25*B301)</f>
        <v>0.42892344655368564</v>
      </c>
      <c r="E301" s="14">
        <f>D301*'consts_hlp-params'!$L$31</f>
        <v>25334250.439767729</v>
      </c>
      <c r="F301" s="14">
        <f>'consts_hlp-params'!$E$37*E301/'consts_hlp-params'!$E$35</f>
        <v>0.44146363474232247</v>
      </c>
      <c r="G301" s="14">
        <f t="shared" si="18"/>
        <v>0.44108580005933329</v>
      </c>
    </row>
    <row r="302" spans="1:7" x14ac:dyDescent="0.3">
      <c r="A302" s="13">
        <f t="shared" si="19"/>
        <v>300</v>
      </c>
      <c r="B302" s="13">
        <f t="shared" si="17"/>
        <v>2.9999999999999997E-6</v>
      </c>
      <c r="C302" s="13">
        <f t="shared" si="20"/>
        <v>2.9999999999999996</v>
      </c>
      <c r="D302" s="13">
        <f>10^(-1*'consts_hlp-params'!$D$11*'consts_hlp-params'!$C$25*B302)</f>
        <v>0.42771087028272514</v>
      </c>
      <c r="E302" s="14">
        <f>D302*'consts_hlp-params'!$L$31</f>
        <v>25262629.941581726</v>
      </c>
      <c r="F302" s="14">
        <f>'consts_hlp-params'!$E$37*E302/'consts_hlp-params'!$E$35</f>
        <v>0.44021560707612334</v>
      </c>
      <c r="G302" s="14">
        <f t="shared" si="18"/>
        <v>0.43983884054031663</v>
      </c>
    </row>
    <row r="303" spans="1:7" x14ac:dyDescent="0.3">
      <c r="A303" s="13">
        <f t="shared" si="19"/>
        <v>301</v>
      </c>
      <c r="B303" s="13">
        <f t="shared" si="17"/>
        <v>3.0099999999999996E-6</v>
      </c>
      <c r="C303" s="13">
        <f t="shared" si="20"/>
        <v>3.0099999999999993</v>
      </c>
      <c r="D303" s="13">
        <f>10^(-1*'consts_hlp-params'!$D$11*'consts_hlp-params'!$C$25*B303)</f>
        <v>0.42650172199226954</v>
      </c>
      <c r="E303" s="14">
        <f>D303*'consts_hlp-params'!$L$31</f>
        <v>25191211.916161694</v>
      </c>
      <c r="F303" s="14">
        <f>'consts_hlp-params'!$E$37*E303/'consts_hlp-params'!$E$35</f>
        <v>0.43897110761232405</v>
      </c>
      <c r="G303" s="14">
        <f t="shared" si="18"/>
        <v>0.43859540620402365</v>
      </c>
    </row>
    <row r="304" spans="1:7" x14ac:dyDescent="0.3">
      <c r="A304" s="13">
        <f t="shared" si="19"/>
        <v>302</v>
      </c>
      <c r="B304" s="13">
        <f t="shared" si="17"/>
        <v>3.0199999999999995E-6</v>
      </c>
      <c r="C304" s="13">
        <f t="shared" si="20"/>
        <v>3.0199999999999996</v>
      </c>
      <c r="D304" s="13">
        <f>10^(-1*'consts_hlp-params'!$D$11*'consts_hlp-params'!$C$25*B304)</f>
        <v>0.42529599199134066</v>
      </c>
      <c r="E304" s="14">
        <f>D304*'consts_hlp-params'!$L$31</f>
        <v>25119995.791112557</v>
      </c>
      <c r="F304" s="14">
        <f>'consts_hlp-params'!$E$37*E304/'consts_hlp-params'!$E$35</f>
        <v>0.43773012637661696</v>
      </c>
      <c r="G304" s="14">
        <f t="shared" si="18"/>
        <v>0.4373554870846833</v>
      </c>
    </row>
    <row r="305" spans="1:7" x14ac:dyDescent="0.3">
      <c r="A305" s="13">
        <f t="shared" si="19"/>
        <v>303</v>
      </c>
      <c r="B305" s="13">
        <f t="shared" si="17"/>
        <v>3.0299999999999994E-6</v>
      </c>
      <c r="C305" s="13">
        <f t="shared" si="20"/>
        <v>3.0299999999999994</v>
      </c>
      <c r="D305" s="13">
        <f>10^(-1*'consts_hlp-params'!$D$11*'consts_hlp-params'!$C$25*B305)</f>
        <v>0.42409367061635678</v>
      </c>
      <c r="E305" s="14">
        <f>D305*'consts_hlp-params'!$L$31</f>
        <v>25048980.995657407</v>
      </c>
      <c r="F305" s="14">
        <f>'consts_hlp-params'!$E$37*E305/'consts_hlp-params'!$E$35</f>
        <v>0.43649265342289173</v>
      </c>
      <c r="G305" s="14">
        <f t="shared" si="18"/>
        <v>0.4361190732446979</v>
      </c>
    </row>
    <row r="306" spans="1:7" x14ac:dyDescent="0.3">
      <c r="A306" s="13">
        <f t="shared" si="19"/>
        <v>304</v>
      </c>
      <c r="B306" s="13">
        <f t="shared" si="17"/>
        <v>3.0399999999999997E-6</v>
      </c>
      <c r="C306" s="13">
        <f t="shared" si="20"/>
        <v>3.0399999999999996</v>
      </c>
      <c r="D306" s="13">
        <f>10^(-1*'consts_hlp-params'!$D$11*'consts_hlp-params'!$C$25*B306)</f>
        <v>0.42289474823105505</v>
      </c>
      <c r="E306" s="14">
        <f>D306*'consts_hlp-params'!$L$31</f>
        <v>24978166.960632917</v>
      </c>
      <c r="F306" s="14">
        <f>'consts_hlp-params'!$E$37*E306/'consts_hlp-params'!$E$35</f>
        <v>0.43525867883315578</v>
      </c>
      <c r="G306" s="14">
        <f t="shared" si="18"/>
        <v>0.43488615477456327</v>
      </c>
    </row>
    <row r="307" spans="1:7" x14ac:dyDescent="0.3">
      <c r="A307" s="13">
        <f t="shared" si="19"/>
        <v>305</v>
      </c>
      <c r="B307" s="13">
        <f t="shared" si="17"/>
        <v>3.0499999999999996E-6</v>
      </c>
      <c r="C307" s="13">
        <f t="shared" si="20"/>
        <v>3.0499999999999994</v>
      </c>
      <c r="D307" s="13">
        <f>10^(-1*'consts_hlp-params'!$D$11*'consts_hlp-params'!$C$25*B307)</f>
        <v>0.42169921522641529</v>
      </c>
      <c r="E307" s="14">
        <f>D307*'consts_hlp-params'!$L$31</f>
        <v>24907553.11848484</v>
      </c>
      <c r="F307" s="14">
        <f>'consts_hlp-params'!$E$37*E307/'consts_hlp-params'!$E$35</f>
        <v>0.43402819271745535</v>
      </c>
      <c r="G307" s="14">
        <f t="shared" si="18"/>
        <v>0.43365672179279025</v>
      </c>
    </row>
    <row r="308" spans="1:7" x14ac:dyDescent="0.3">
      <c r="A308" s="13">
        <f t="shared" si="19"/>
        <v>306</v>
      </c>
      <c r="B308" s="13">
        <f t="shared" si="17"/>
        <v>3.0599999999999995E-6</v>
      </c>
      <c r="C308" s="13">
        <f t="shared" si="20"/>
        <v>3.0599999999999996</v>
      </c>
      <c r="D308" s="13">
        <f>10^(-1*'consts_hlp-params'!$D$11*'consts_hlp-params'!$C$25*B308)</f>
        <v>0.42050706202058163</v>
      </c>
      <c r="E308" s="14">
        <f>D308*'consts_hlp-params'!$L$31</f>
        <v>24837138.903263379</v>
      </c>
      <c r="F308" s="14">
        <f>'consts_hlp-params'!$E$37*E308/'consts_hlp-params'!$E$35</f>
        <v>0.43280118521379551</v>
      </c>
      <c r="G308" s="14">
        <f t="shared" si="18"/>
        <v>0.43243076444582434</v>
      </c>
    </row>
    <row r="309" spans="1:7" x14ac:dyDescent="0.3">
      <c r="A309" s="13">
        <f t="shared" si="19"/>
        <v>307</v>
      </c>
      <c r="B309" s="13">
        <f t="shared" si="17"/>
        <v>3.0699999999999994E-6</v>
      </c>
      <c r="C309" s="13">
        <f t="shared" si="20"/>
        <v>3.0699999999999994</v>
      </c>
      <c r="D309" s="13">
        <f>10^(-1*'consts_hlp-params'!$D$11*'consts_hlp-params'!$C$25*B309)</f>
        <v>0.41931827905878655</v>
      </c>
      <c r="E309" s="14">
        <f>D309*'consts_hlp-params'!$L$31</f>
        <v>24766923.750618707</v>
      </c>
      <c r="F309" s="14">
        <f>'consts_hlp-params'!$E$37*E309/'consts_hlp-params'!$E$35</f>
        <v>0.4315776464880613</v>
      </c>
      <c r="G309" s="14">
        <f t="shared" si="18"/>
        <v>0.43120827290796748</v>
      </c>
    </row>
    <row r="310" spans="1:7" x14ac:dyDescent="0.3">
      <c r="A310" s="13">
        <f t="shared" si="19"/>
        <v>308</v>
      </c>
      <c r="B310" s="13">
        <f t="shared" si="17"/>
        <v>3.0799999999999997E-6</v>
      </c>
      <c r="C310" s="13">
        <f t="shared" si="20"/>
        <v>3.0799999999999996</v>
      </c>
      <c r="D310" s="13">
        <f>10^(-1*'consts_hlp-params'!$D$11*'consts_hlp-params'!$C$25*B310)</f>
        <v>0.41813285681327395</v>
      </c>
      <c r="E310" s="14">
        <f>D310*'consts_hlp-params'!$L$31</f>
        <v>24696907.097796421</v>
      </c>
      <c r="F310" s="14">
        <f>'consts_hlp-params'!$E$37*E310/'consts_hlp-params'!$E$35</f>
        <v>0.43035756673393927</v>
      </c>
      <c r="G310" s="14">
        <f t="shared" si="18"/>
        <v>0.42998923738129885</v>
      </c>
    </row>
    <row r="311" spans="1:7" x14ac:dyDescent="0.3">
      <c r="A311" s="13">
        <f t="shared" si="19"/>
        <v>309</v>
      </c>
      <c r="B311" s="13">
        <f t="shared" si="17"/>
        <v>3.0899999999999996E-6</v>
      </c>
      <c r="C311" s="13">
        <f t="shared" si="20"/>
        <v>3.09</v>
      </c>
      <c r="D311" s="13">
        <f>10^(-1*'consts_hlp-params'!$D$11*'consts_hlp-params'!$C$25*B311)</f>
        <v>0.41695078578322303</v>
      </c>
      <c r="E311" s="14">
        <f>D311*'consts_hlp-params'!$L$31</f>
        <v>24627088.38363304</v>
      </c>
      <c r="F311" s="14">
        <f>'consts_hlp-params'!$E$37*E311/'consts_hlp-params'!$E$35</f>
        <v>0.42914093617283855</v>
      </c>
      <c r="G311" s="14">
        <f t="shared" si="18"/>
        <v>0.42877364809559709</v>
      </c>
    </row>
    <row r="312" spans="1:7" x14ac:dyDescent="0.3">
      <c r="A312" s="13">
        <f t="shared" si="19"/>
        <v>310</v>
      </c>
      <c r="B312" s="13">
        <f t="shared" si="17"/>
        <v>3.0999999999999995E-6</v>
      </c>
      <c r="C312" s="13">
        <f t="shared" si="20"/>
        <v>3.0999999999999996</v>
      </c>
      <c r="D312" s="13">
        <f>10^(-1*'consts_hlp-params'!$D$11*'consts_hlp-params'!$C$25*B312)</f>
        <v>0.41577205649467208</v>
      </c>
      <c r="E312" s="14">
        <f>D312*'consts_hlp-params'!$L$31</f>
        <v>24557467.048551511</v>
      </c>
      <c r="F312" s="14">
        <f>'consts_hlp-params'!$E$37*E312/'consts_hlp-params'!$E$35</f>
        <v>0.42792774505381259</v>
      </c>
      <c r="G312" s="14">
        <f t="shared" si="18"/>
        <v>0.42756149530826099</v>
      </c>
    </row>
    <row r="313" spans="1:7" x14ac:dyDescent="0.3">
      <c r="A313" s="13">
        <f t="shared" si="19"/>
        <v>311</v>
      </c>
      <c r="B313" s="13">
        <f t="shared" si="17"/>
        <v>3.1099999999999994E-6</v>
      </c>
      <c r="C313" s="13">
        <f t="shared" si="20"/>
        <v>3.1099999999999994</v>
      </c>
      <c r="D313" s="13">
        <f>10^(-1*'consts_hlp-params'!$D$11*'consts_hlp-params'!$C$25*B313)</f>
        <v>0.41459665950044228</v>
      </c>
      <c r="E313" s="14">
        <f>D313*'consts_hlp-params'!$L$31</f>
        <v>24488042.534556702</v>
      </c>
      <c r="F313" s="14">
        <f>'consts_hlp-params'!$E$37*E313/'consts_hlp-params'!$E$35</f>
        <v>0.42671798365348085</v>
      </c>
      <c r="G313" s="14">
        <f t="shared" si="18"/>
        <v>0.42635276930423194</v>
      </c>
    </row>
    <row r="314" spans="1:7" x14ac:dyDescent="0.3">
      <c r="A314" s="13">
        <f t="shared" si="19"/>
        <v>312</v>
      </c>
      <c r="B314" s="13">
        <f t="shared" si="17"/>
        <v>3.1199999999999994E-6</v>
      </c>
      <c r="C314" s="13">
        <f t="shared" si="20"/>
        <v>3.1199999999999992</v>
      </c>
      <c r="D314" s="13">
        <f>10^(-1*'consts_hlp-params'!$D$11*'consts_hlp-params'!$C$25*B314)</f>
        <v>0.41342458538006249</v>
      </c>
      <c r="E314" s="14">
        <f>D314*'consts_hlp-params'!$L$31</f>
        <v>24418814.285230964</v>
      </c>
      <c r="F314" s="14">
        <f>'consts_hlp-params'!$E$37*E314/'consts_hlp-params'!$E$35</f>
        <v>0.42551164227595129</v>
      </c>
      <c r="G314" s="14">
        <f t="shared" si="18"/>
        <v>0.42514746039591633</v>
      </c>
    </row>
    <row r="315" spans="1:7" x14ac:dyDescent="0.3">
      <c r="A315" s="13">
        <f t="shared" si="19"/>
        <v>313</v>
      </c>
      <c r="B315" s="13">
        <f t="shared" si="17"/>
        <v>3.1299999999999997E-6</v>
      </c>
      <c r="C315" s="13">
        <f t="shared" si="20"/>
        <v>3.13</v>
      </c>
      <c r="D315" s="13">
        <f>10^(-1*'consts_hlp-params'!$D$11*'consts_hlp-params'!$C$25*B315)</f>
        <v>0.41225582473969302</v>
      </c>
      <c r="E315" s="14">
        <f>D315*'consts_hlp-params'!$L$31</f>
        <v>24349781.745729636</v>
      </c>
      <c r="F315" s="14">
        <f>'consts_hlp-params'!$E$37*E315/'consts_hlp-params'!$E$35</f>
        <v>0.42430871125274205</v>
      </c>
      <c r="G315" s="14">
        <f t="shared" si="18"/>
        <v>0.42394555892310731</v>
      </c>
    </row>
    <row r="316" spans="1:7" x14ac:dyDescent="0.3">
      <c r="A316" s="13">
        <f t="shared" si="19"/>
        <v>314</v>
      </c>
      <c r="B316" s="13">
        <f t="shared" si="17"/>
        <v>3.1399999999999996E-6</v>
      </c>
      <c r="C316" s="13">
        <f t="shared" si="20"/>
        <v>3.1399999999999997</v>
      </c>
      <c r="D316" s="13">
        <f>10^(-1*'consts_hlp-params'!$D$11*'consts_hlp-params'!$C$25*B316)</f>
        <v>0.41109036821205119</v>
      </c>
      <c r="E316" s="14">
        <f>D316*'consts_hlp-params'!$L$31</f>
        <v>24280944.36277663</v>
      </c>
      <c r="F316" s="14">
        <f>'consts_hlp-params'!$E$37*E316/'consts_hlp-params'!$E$35</f>
        <v>0.4231091809427045</v>
      </c>
      <c r="G316" s="14">
        <f t="shared" si="18"/>
        <v>0.42274705525290768</v>
      </c>
    </row>
    <row r="317" spans="1:7" x14ac:dyDescent="0.3">
      <c r="A317" s="13">
        <f t="shared" si="19"/>
        <v>315</v>
      </c>
      <c r="B317" s="13">
        <f t="shared" si="17"/>
        <v>3.1499999999999995E-6</v>
      </c>
      <c r="C317" s="13">
        <f t="shared" si="20"/>
        <v>3.1499999999999995</v>
      </c>
      <c r="D317" s="13">
        <f>10^(-1*'consts_hlp-params'!$D$11*'consts_hlp-params'!$C$25*B317)</f>
        <v>0.40992820645633582</v>
      </c>
      <c r="E317" s="14">
        <f>D317*'consts_hlp-params'!$L$31</f>
        <v>24212301.584659979</v>
      </c>
      <c r="F317" s="14">
        <f>'consts_hlp-params'!$E$37*E317/'consts_hlp-params'!$E$35</f>
        <v>0.42191304173194583</v>
      </c>
      <c r="G317" s="14">
        <f t="shared" si="18"/>
        <v>0.42155193977965294</v>
      </c>
    </row>
    <row r="318" spans="1:7" x14ac:dyDescent="0.3">
      <c r="A318" s="13">
        <f t="shared" si="19"/>
        <v>316</v>
      </c>
      <c r="B318" s="13">
        <f t="shared" si="17"/>
        <v>3.1599999999999994E-6</v>
      </c>
      <c r="C318" s="13">
        <f t="shared" si="20"/>
        <v>3.1599999999999993</v>
      </c>
      <c r="D318" s="13">
        <f>10^(-1*'consts_hlp-params'!$D$11*'consts_hlp-params'!$C$25*B318)</f>
        <v>0.40876933015815209</v>
      </c>
      <c r="E318" s="14">
        <f>D318*'consts_hlp-params'!$L$31</f>
        <v>24143852.861227408</v>
      </c>
      <c r="F318" s="14">
        <f>'consts_hlp-params'!$E$37*E318/'consts_hlp-params'!$E$35</f>
        <v>0.42072028403375156</v>
      </c>
      <c r="G318" s="14">
        <f t="shared" si="18"/>
        <v>0.4203602029248335</v>
      </c>
    </row>
    <row r="319" spans="1:7" x14ac:dyDescent="0.3">
      <c r="A319" s="13">
        <f t="shared" si="19"/>
        <v>317</v>
      </c>
      <c r="B319" s="13">
        <f t="shared" si="17"/>
        <v>3.1699999999999997E-6</v>
      </c>
      <c r="C319" s="13">
        <f t="shared" si="20"/>
        <v>3.17</v>
      </c>
      <c r="D319" s="13">
        <f>10^(-1*'consts_hlp-params'!$D$11*'consts_hlp-params'!$C$25*B319)</f>
        <v>0.4076137300294374</v>
      </c>
      <c r="E319" s="14">
        <f>D319*'consts_hlp-params'!$L$31</f>
        <v>24075597.643881951</v>
      </c>
      <c r="F319" s="14">
        <f>'consts_hlp-params'!$E$37*E319/'consts_hlp-params'!$E$35</f>
        <v>0.41953089828850942</v>
      </c>
      <c r="G319" s="14">
        <f t="shared" si="18"/>
        <v>0.41917183513701906</v>
      </c>
    </row>
    <row r="320" spans="1:7" x14ac:dyDescent="0.3">
      <c r="A320" s="13">
        <f t="shared" si="19"/>
        <v>318</v>
      </c>
      <c r="B320" s="13">
        <f t="shared" si="17"/>
        <v>3.1799999999999996E-6</v>
      </c>
      <c r="C320" s="13">
        <f t="shared" si="20"/>
        <v>3.1799999999999997</v>
      </c>
      <c r="D320" s="13">
        <f>10^(-1*'consts_hlp-params'!$D$11*'consts_hlp-params'!$C$25*B320)</f>
        <v>0.40646139680838667</v>
      </c>
      <c r="E320" s="14">
        <f>D320*'consts_hlp-params'!$L$31</f>
        <v>24007535.385577518</v>
      </c>
      <c r="F320" s="14">
        <f>'consts_hlp-params'!$E$37*E320/'consts_hlp-params'!$E$35</f>
        <v>0.41834487496363221</v>
      </c>
      <c r="G320" s="14">
        <f t="shared" si="18"/>
        <v>0.41798682689178079</v>
      </c>
    </row>
    <row r="321" spans="1:7" x14ac:dyDescent="0.3">
      <c r="A321" s="13">
        <f t="shared" si="19"/>
        <v>319</v>
      </c>
      <c r="B321" s="13">
        <f t="shared" si="17"/>
        <v>3.1899999999999995E-6</v>
      </c>
      <c r="C321" s="13">
        <f t="shared" si="20"/>
        <v>3.1899999999999995</v>
      </c>
      <c r="D321" s="13">
        <f>10^(-1*'consts_hlp-params'!$D$11*'consts_hlp-params'!$C$25*B321)</f>
        <v>0.40531232125937816</v>
      </c>
      <c r="E321" s="14">
        <f>D321*'consts_hlp-params'!$L$31</f>
        <v>23939665.540814552</v>
      </c>
      <c r="F321" s="14">
        <f>'consts_hlp-params'!$E$37*E321/'consts_hlp-params'!$E$35</f>
        <v>0.41716220455348169</v>
      </c>
      <c r="G321" s="14">
        <f t="shared" si="18"/>
        <v>0.41680516869161621</v>
      </c>
    </row>
    <row r="322" spans="1:7" x14ac:dyDescent="0.3">
      <c r="A322" s="13">
        <f t="shared" si="19"/>
        <v>320</v>
      </c>
      <c r="B322" s="13">
        <f t="shared" ref="B322:B385" si="21">A322*$I$5</f>
        <v>3.1999999999999994E-6</v>
      </c>
      <c r="C322" s="13">
        <f t="shared" si="20"/>
        <v>3.1999999999999993</v>
      </c>
      <c r="D322" s="13">
        <f>10^(-1*'consts_hlp-params'!$D$11*'consts_hlp-params'!$C$25*B322)</f>
        <v>0.4041664941728994</v>
      </c>
      <c r="E322" s="14">
        <f>D322*'consts_hlp-params'!$L$31</f>
        <v>23871987.565635622</v>
      </c>
      <c r="F322" s="14">
        <f>'consts_hlp-params'!$E$37*E322/'consts_hlp-params'!$E$35</f>
        <v>0.41598287757929214</v>
      </c>
      <c r="G322" s="14">
        <f t="shared" ref="G322:G385" si="22">$I$8*E322/$J$12</f>
        <v>0.41562685106587205</v>
      </c>
    </row>
    <row r="323" spans="1:7" x14ac:dyDescent="0.3">
      <c r="A323" s="13">
        <f t="shared" ref="A323:A386" si="23">ROW()-2</f>
        <v>321</v>
      </c>
      <c r="B323" s="13">
        <f t="shared" si="21"/>
        <v>3.2099999999999993E-6</v>
      </c>
      <c r="C323" s="13">
        <f t="shared" si="20"/>
        <v>3.2099999999999995</v>
      </c>
      <c r="D323" s="13">
        <f>10^(-1*'consts_hlp-params'!$D$11*'consts_hlp-params'!$C$25*B323)</f>
        <v>0.40302390636547353</v>
      </c>
      <c r="E323" s="14">
        <f>D323*'consts_hlp-params'!$L$31</f>
        <v>23804500.91762108</v>
      </c>
      <c r="F323" s="14">
        <f>'consts_hlp-params'!$E$37*E323/'consts_hlp-params'!$E$35</f>
        <v>0.41480688458909465</v>
      </c>
      <c r="G323" s="14">
        <f t="shared" si="22"/>
        <v>0.41445186457066907</v>
      </c>
    </row>
    <row r="324" spans="1:7" x14ac:dyDescent="0.3">
      <c r="A324" s="13">
        <f t="shared" si="23"/>
        <v>322</v>
      </c>
      <c r="B324" s="13">
        <f t="shared" si="21"/>
        <v>3.2199999999999997E-6</v>
      </c>
      <c r="C324" s="13">
        <f t="shared" si="20"/>
        <v>3.2199999999999998</v>
      </c>
      <c r="D324" s="13">
        <f>10^(-1*'consts_hlp-params'!$D$11*'consts_hlp-params'!$C$25*B324)</f>
        <v>0.40188454867958534</v>
      </c>
      <c r="E324" s="14">
        <f>D324*'consts_hlp-params'!$L$31</f>
        <v>23737205.055884708</v>
      </c>
      <c r="F324" s="14">
        <f>'consts_hlp-params'!$E$37*E324/'consts_hlp-params'!$E$35</f>
        <v>0.41363421615764101</v>
      </c>
      <c r="G324" s="14">
        <f t="shared" si="22"/>
        <v>0.41328019978882596</v>
      </c>
    </row>
    <row r="325" spans="1:7" x14ac:dyDescent="0.3">
      <c r="A325" s="13">
        <f t="shared" si="23"/>
        <v>323</v>
      </c>
      <c r="B325" s="13">
        <f t="shared" si="21"/>
        <v>3.2299999999999996E-6</v>
      </c>
      <c r="C325" s="13">
        <f t="shared" si="20"/>
        <v>3.2299999999999995</v>
      </c>
      <c r="D325" s="13">
        <f>10^(-1*'consts_hlp-params'!$D$11*'consts_hlp-params'!$C$25*B325)</f>
        <v>0.40074841198360844</v>
      </c>
      <c r="E325" s="14">
        <f>D325*'consts_hlp-params'!$L$31</f>
        <v>23670099.441069391</v>
      </c>
      <c r="F325" s="14">
        <f>'consts_hlp-params'!$E$37*E325/'consts_hlp-params'!$E$35</f>
        <v>0.41246486288632866</v>
      </c>
      <c r="G325" s="14">
        <f t="shared" si="22"/>
        <v>0.41211184732978395</v>
      </c>
    </row>
    <row r="326" spans="1:7" x14ac:dyDescent="0.3">
      <c r="A326" s="13">
        <f t="shared" si="23"/>
        <v>324</v>
      </c>
      <c r="B326" s="13">
        <f t="shared" si="21"/>
        <v>3.2399999999999995E-6</v>
      </c>
      <c r="C326" s="13">
        <f t="shared" si="20"/>
        <v>3.2399999999999993</v>
      </c>
      <c r="D326" s="13">
        <f>10^(-1*'consts_hlp-params'!$D$11*'consts_hlp-params'!$C$25*B326)</f>
        <v>0.39961548717173168</v>
      </c>
      <c r="E326" s="14">
        <f>D326*'consts_hlp-params'!$L$31</f>
        <v>23603183.535342798</v>
      </c>
      <c r="F326" s="14">
        <f>'consts_hlp-params'!$E$37*E326/'consts_hlp-params'!$E$35</f>
        <v>0.4112988154031253</v>
      </c>
      <c r="G326" s="14">
        <f t="shared" si="22"/>
        <v>0.41094679782953197</v>
      </c>
    </row>
    <row r="327" spans="1:7" x14ac:dyDescent="0.3">
      <c r="A327" s="13">
        <f t="shared" si="23"/>
        <v>325</v>
      </c>
      <c r="B327" s="13">
        <f t="shared" si="21"/>
        <v>3.2499999999999994E-6</v>
      </c>
      <c r="C327" s="13">
        <f t="shared" si="20"/>
        <v>3.2499999999999996</v>
      </c>
      <c r="D327" s="13">
        <f>10^(-1*'consts_hlp-params'!$D$11*'consts_hlp-params'!$C$25*B327)</f>
        <v>0.3984857651638859</v>
      </c>
      <c r="E327" s="14">
        <f>D327*'consts_hlp-params'!$L$31</f>
        <v>23536456.802393027</v>
      </c>
      <c r="F327" s="14">
        <f>'consts_hlp-params'!$E$37*E327/'consts_hlp-params'!$E$35</f>
        <v>0.41013606436249267</v>
      </c>
      <c r="G327" s="14">
        <f t="shared" si="22"/>
        <v>0.40978504195053062</v>
      </c>
    </row>
    <row r="328" spans="1:7" x14ac:dyDescent="0.3">
      <c r="A328" s="13">
        <f t="shared" si="23"/>
        <v>326</v>
      </c>
      <c r="B328" s="13">
        <f t="shared" si="21"/>
        <v>3.2599999999999997E-6</v>
      </c>
      <c r="C328" s="13">
        <f t="shared" si="20"/>
        <v>3.26</v>
      </c>
      <c r="D328" s="13">
        <f>10^(-1*'consts_hlp-params'!$D$11*'consts_hlp-params'!$C$25*B328)</f>
        <v>0.39735923690567188</v>
      </c>
      <c r="E328" s="14">
        <f>D328*'consts_hlp-params'!$L$31</f>
        <v>23469918.70742438</v>
      </c>
      <c r="F328" s="14">
        <f>'consts_hlp-params'!$E$37*E328/'consts_hlp-params'!$E$35</f>
        <v>0.40897660044531364</v>
      </c>
      <c r="G328" s="14">
        <f t="shared" si="22"/>
        <v>0.40862657038163824</v>
      </c>
    </row>
    <row r="329" spans="1:7" x14ac:dyDescent="0.3">
      <c r="A329" s="13">
        <f t="shared" si="23"/>
        <v>327</v>
      </c>
      <c r="B329" s="13">
        <f t="shared" si="21"/>
        <v>3.2699999999999996E-6</v>
      </c>
      <c r="C329" s="13">
        <f t="shared" si="20"/>
        <v>3.2699999999999996</v>
      </c>
      <c r="D329" s="13">
        <f>10^(-1*'consts_hlp-params'!$D$11*'consts_hlp-params'!$C$25*B329)</f>
        <v>0.3962358933682873</v>
      </c>
      <c r="E329" s="14">
        <f>D329*'consts_hlp-params'!$L$31</f>
        <v>23403568.717153016</v>
      </c>
      <c r="F329" s="14">
        <f>'consts_hlp-params'!$E$37*E329/'consts_hlp-params'!$E$35</f>
        <v>0.40782041435881566</v>
      </c>
      <c r="G329" s="14">
        <f t="shared" si="22"/>
        <v>0.407471373838036</v>
      </c>
    </row>
    <row r="330" spans="1:7" x14ac:dyDescent="0.3">
      <c r="A330" s="13">
        <f t="shared" si="23"/>
        <v>328</v>
      </c>
      <c r="B330" s="13">
        <f t="shared" si="21"/>
        <v>3.2799999999999995E-6</v>
      </c>
      <c r="C330" s="13">
        <f t="shared" si="20"/>
        <v>3.2799999999999994</v>
      </c>
      <c r="D330" s="13">
        <f>10^(-1*'consts_hlp-params'!$D$11*'consts_hlp-params'!$C$25*B330)</f>
        <v>0.39511572554845459</v>
      </c>
      <c r="E330" s="14">
        <f>D330*'consts_hlp-params'!$L$31</f>
        <v>23337406.299802728</v>
      </c>
      <c r="F330" s="14">
        <f>'consts_hlp-params'!$E$37*E330/'consts_hlp-params'!$E$35</f>
        <v>0.40666749683649783</v>
      </c>
      <c r="G330" s="14">
        <f t="shared" si="22"/>
        <v>0.40631944306115364</v>
      </c>
    </row>
    <row r="331" spans="1:7" x14ac:dyDescent="0.3">
      <c r="A331" s="13">
        <f t="shared" si="23"/>
        <v>329</v>
      </c>
      <c r="B331" s="13">
        <f t="shared" si="21"/>
        <v>3.2899999999999994E-6</v>
      </c>
      <c r="C331" s="13">
        <f t="shared" si="20"/>
        <v>3.2899999999999996</v>
      </c>
      <c r="D331" s="13">
        <f>10^(-1*'consts_hlp-params'!$D$11*'consts_hlp-params'!$C$25*B331)</f>
        <v>0.39399872446834827</v>
      </c>
      <c r="E331" s="14">
        <f>D331*'consts_hlp-params'!$L$31</f>
        <v>23271430.925100606</v>
      </c>
      <c r="F331" s="14">
        <f>'consts_hlp-params'!$E$37*E331/'consts_hlp-params'!$E$35</f>
        <v>0.40551783863805491</v>
      </c>
      <c r="G331" s="14">
        <f t="shared" si="22"/>
        <v>0.40517076881859471</v>
      </c>
    </row>
    <row r="332" spans="1:7" x14ac:dyDescent="0.3">
      <c r="A332" s="13">
        <f t="shared" si="23"/>
        <v>330</v>
      </c>
      <c r="B332" s="13">
        <f t="shared" si="21"/>
        <v>3.2999999999999993E-6</v>
      </c>
      <c r="C332" s="13">
        <f t="shared" si="20"/>
        <v>3.2999999999999994</v>
      </c>
      <c r="D332" s="13">
        <f>10^(-1*'consts_hlp-params'!$D$11*'consts_hlp-params'!$C$25*B332)</f>
        <v>0.39288488117552373</v>
      </c>
      <c r="E332" s="14">
        <f>D332*'consts_hlp-params'!$L$31</f>
        <v>23205642.064272873</v>
      </c>
      <c r="F332" s="14">
        <f>'consts_hlp-params'!$E$37*E332/'consts_hlp-params'!$E$35</f>
        <v>0.40437143054930491</v>
      </c>
      <c r="G332" s="14">
        <f t="shared" si="22"/>
        <v>0.4040253419040632</v>
      </c>
    </row>
    <row r="333" spans="1:7" x14ac:dyDescent="0.3">
      <c r="A333" s="13">
        <f t="shared" si="23"/>
        <v>331</v>
      </c>
      <c r="B333" s="13">
        <f t="shared" si="21"/>
        <v>3.3099999999999996E-6</v>
      </c>
      <c r="C333" s="13">
        <f t="shared" si="20"/>
        <v>3.3099999999999996</v>
      </c>
      <c r="D333" s="13">
        <f>10^(-1*'consts_hlp-params'!$D$11*'consts_hlp-params'!$C$25*B333)</f>
        <v>0.39177418674284492</v>
      </c>
      <c r="E333" s="14">
        <f>D333*'consts_hlp-params'!$L$31</f>
        <v>23140039.190040585</v>
      </c>
      <c r="F333" s="14">
        <f>'consts_hlp-params'!$E$37*E333/'consts_hlp-params'!$E$35</f>
        <v>0.4032282633821142</v>
      </c>
      <c r="G333" s="14">
        <f t="shared" si="22"/>
        <v>0.40288315313728917</v>
      </c>
    </row>
    <row r="334" spans="1:7" x14ac:dyDescent="0.3">
      <c r="A334" s="13">
        <f t="shared" si="23"/>
        <v>332</v>
      </c>
      <c r="B334" s="13">
        <f t="shared" si="21"/>
        <v>3.3199999999999996E-6</v>
      </c>
      <c r="C334" s="13">
        <f t="shared" si="20"/>
        <v>3.3199999999999994</v>
      </c>
      <c r="D334" s="13">
        <f>10^(-1*'consts_hlp-params'!$D$11*'consts_hlp-params'!$C$25*B334)</f>
        <v>0.39066663226841319</v>
      </c>
      <c r="E334" s="14">
        <f>D334*'consts_hlp-params'!$L$31</f>
        <v>23074621.776615445</v>
      </c>
      <c r="F334" s="14">
        <f>'consts_hlp-params'!$E$37*E334/'consts_hlp-params'!$E$35</f>
        <v>0.40208832797432448</v>
      </c>
      <c r="G334" s="14">
        <f t="shared" si="22"/>
        <v>0.40174419336395617</v>
      </c>
    </row>
    <row r="335" spans="1:7" x14ac:dyDescent="0.3">
      <c r="A335" s="13">
        <f t="shared" si="23"/>
        <v>333</v>
      </c>
      <c r="B335" s="13">
        <f t="shared" si="21"/>
        <v>3.3299999999999995E-6</v>
      </c>
      <c r="C335" s="13">
        <f t="shared" si="20"/>
        <v>3.3299999999999996</v>
      </c>
      <c r="D335" s="13">
        <f>10^(-1*'consts_hlp-params'!$D$11*'consts_hlp-params'!$C$25*B335)</f>
        <v>0.38956220887549564</v>
      </c>
      <c r="E335" s="14">
        <f>D335*'consts_hlp-params'!$L$31</f>
        <v>23009389.299695559</v>
      </c>
      <c r="F335" s="14">
        <f>'consts_hlp-params'!$E$37*E335/'consts_hlp-params'!$E$35</f>
        <v>0.40095161518967887</v>
      </c>
      <c r="G335" s="14">
        <f t="shared" si="22"/>
        <v>0.40060845345562662</v>
      </c>
    </row>
    <row r="336" spans="1:7" x14ac:dyDescent="0.3">
      <c r="A336" s="13">
        <f t="shared" si="23"/>
        <v>334</v>
      </c>
      <c r="B336" s="13">
        <f t="shared" si="21"/>
        <v>3.3399999999999994E-6</v>
      </c>
      <c r="C336" s="13">
        <f t="shared" si="20"/>
        <v>3.3399999999999994</v>
      </c>
      <c r="D336" s="13">
        <f>10^(-1*'consts_hlp-params'!$D$11*'consts_hlp-params'!$C$25*B336)</f>
        <v>0.38846090771245406</v>
      </c>
      <c r="E336" s="14">
        <f>D336*'consts_hlp-params'!$L$31</f>
        <v>22944341.236461248</v>
      </c>
      <c r="F336" s="14">
        <f>'consts_hlp-params'!$E$37*E336/'consts_hlp-params'!$E$35</f>
        <v>0.39981811591774896</v>
      </c>
      <c r="G336" s="14">
        <f t="shared" si="22"/>
        <v>0.39947592430966944</v>
      </c>
    </row>
    <row r="337" spans="1:7" x14ac:dyDescent="0.3">
      <c r="A337" s="13">
        <f t="shared" si="23"/>
        <v>335</v>
      </c>
      <c r="B337" s="13">
        <f t="shared" si="21"/>
        <v>3.3499999999999997E-6</v>
      </c>
      <c r="C337" s="13">
        <f t="shared" si="20"/>
        <v>3.3499999999999996</v>
      </c>
      <c r="D337" s="13">
        <f>10^(-1*'consts_hlp-params'!$D$11*'consts_hlp-params'!$C$25*B337)</f>
        <v>0.38736271995267407</v>
      </c>
      <c r="E337" s="14">
        <f>D337*'consts_hlp-params'!$L$31</f>
        <v>22879477.065570854</v>
      </c>
      <c r="F337" s="14">
        <f>'consts_hlp-params'!$E$37*E337/'consts_hlp-params'!$E$35</f>
        <v>0.39868782107386158</v>
      </c>
      <c r="G337" s="14">
        <f t="shared" si="22"/>
        <v>0.39834659684918677</v>
      </c>
    </row>
    <row r="338" spans="1:7" x14ac:dyDescent="0.3">
      <c r="A338" s="13">
        <f t="shared" si="23"/>
        <v>336</v>
      </c>
      <c r="B338" s="13">
        <f t="shared" si="21"/>
        <v>3.3599999999999996E-6</v>
      </c>
      <c r="C338" s="13">
        <f t="shared" si="20"/>
        <v>3.3599999999999994</v>
      </c>
      <c r="D338" s="13">
        <f>10^(-1*'consts_hlp-params'!$D$11*'consts_hlp-params'!$C$25*B338)</f>
        <v>0.38626763679449438</v>
      </c>
      <c r="E338" s="14">
        <f>D338*'consts_hlp-params'!$L$31</f>
        <v>22814796.267156579</v>
      </c>
      <c r="F338" s="14">
        <f>'consts_hlp-params'!$E$37*E338/'consts_hlp-params'!$E$35</f>
        <v>0.3975607215990265</v>
      </c>
      <c r="G338" s="14">
        <f t="shared" si="22"/>
        <v>0.3972204620229417</v>
      </c>
    </row>
    <row r="339" spans="1:7" x14ac:dyDescent="0.3">
      <c r="A339" s="13">
        <f t="shared" si="23"/>
        <v>337</v>
      </c>
      <c r="B339" s="13">
        <f t="shared" si="21"/>
        <v>3.3699999999999995E-6</v>
      </c>
      <c r="C339" s="13">
        <f t="shared" si="20"/>
        <v>3.3699999999999997</v>
      </c>
      <c r="D339" s="13">
        <f>10^(-1*'consts_hlp-params'!$D$11*'consts_hlp-params'!$C$25*B339)</f>
        <v>0.38517564946113614</v>
      </c>
      <c r="E339" s="14">
        <f>D339*'consts_hlp-params'!$L$31</f>
        <v>22750298.322820283</v>
      </c>
      <c r="F339" s="14">
        <f>'consts_hlp-params'!$E$37*E339/'consts_hlp-params'!$E$35</f>
        <v>0.39643680845986323</v>
      </c>
      <c r="G339" s="14">
        <f t="shared" si="22"/>
        <v>0.39609751080528499</v>
      </c>
    </row>
    <row r="340" spans="1:7" x14ac:dyDescent="0.3">
      <c r="A340" s="13">
        <f t="shared" si="23"/>
        <v>338</v>
      </c>
      <c r="B340" s="13">
        <f t="shared" si="21"/>
        <v>3.3799999999999994E-6</v>
      </c>
      <c r="C340" s="13">
        <f t="shared" si="20"/>
        <v>3.3799999999999994</v>
      </c>
      <c r="D340" s="13">
        <f>10^(-1*'consts_hlp-params'!$D$11*'consts_hlp-params'!$C$25*B340)</f>
        <v>0.38408674920063274</v>
      </c>
      <c r="E340" s="14">
        <f>D340*'consts_hlp-params'!$L$31</f>
        <v>22685982.715629365</v>
      </c>
      <c r="F340" s="14">
        <f>'consts_hlp-params'!$E$37*E340/'consts_hlp-params'!$E$35</f>
        <v>0.3953160726485288</v>
      </c>
      <c r="G340" s="14">
        <f t="shared" si="22"/>
        <v>0.39497773419608334</v>
      </c>
    </row>
    <row r="341" spans="1:7" x14ac:dyDescent="0.3">
      <c r="A341" s="13">
        <f t="shared" si="23"/>
        <v>339</v>
      </c>
      <c r="B341" s="13">
        <f t="shared" si="21"/>
        <v>3.3899999999999993E-6</v>
      </c>
      <c r="C341" s="13">
        <f t="shared" si="20"/>
        <v>3.3899999999999992</v>
      </c>
      <c r="D341" s="13">
        <f>10^(-1*'consts_hlp-params'!$D$11*'consts_hlp-params'!$C$25*B341)</f>
        <v>0.38300092728575924</v>
      </c>
      <c r="E341" s="14">
        <f>D341*'consts_hlp-params'!$L$31</f>
        <v>22621848.930112582</v>
      </c>
      <c r="F341" s="14">
        <f>'consts_hlp-params'!$E$37*E341/'consts_hlp-params'!$E$35</f>
        <v>0.39419850518264554</v>
      </c>
      <c r="G341" s="14">
        <f t="shared" si="22"/>
        <v>0.39386112322064676</v>
      </c>
    </row>
    <row r="342" spans="1:7" x14ac:dyDescent="0.3">
      <c r="A342" s="13">
        <f t="shared" si="23"/>
        <v>340</v>
      </c>
      <c r="B342" s="13">
        <f t="shared" si="21"/>
        <v>3.3999999999999996E-6</v>
      </c>
      <c r="C342" s="13">
        <f t="shared" si="20"/>
        <v>3.3999999999999995</v>
      </c>
      <c r="D342" s="13">
        <f>10^(-1*'consts_hlp-params'!$D$11*'consts_hlp-params'!$C$25*B342)</f>
        <v>0.38191817501396325</v>
      </c>
      <c r="E342" s="14">
        <f>D342*'consts_hlp-params'!$L$31</f>
        <v>22557896.452255968</v>
      </c>
      <c r="F342" s="14">
        <f>'consts_hlp-params'!$E$37*E342/'consts_hlp-params'!$E$35</f>
        <v>0.39308409710522946</v>
      </c>
      <c r="G342" s="14">
        <f t="shared" si="22"/>
        <v>0.39274766892965723</v>
      </c>
    </row>
    <row r="343" spans="1:7" x14ac:dyDescent="0.3">
      <c r="A343" s="13">
        <f t="shared" si="23"/>
        <v>341</v>
      </c>
      <c r="B343" s="13">
        <f t="shared" si="21"/>
        <v>3.4099999999999995E-6</v>
      </c>
      <c r="C343" s="13">
        <f t="shared" si="20"/>
        <v>3.4099999999999997</v>
      </c>
      <c r="D343" s="13">
        <f>10^(-1*'consts_hlp-params'!$D$11*'consts_hlp-params'!$C$25*B343)</f>
        <v>0.38083848370729445</v>
      </c>
      <c r="E343" s="14">
        <f>D343*'consts_hlp-params'!$L$31</f>
        <v>22494124.769498672</v>
      </c>
      <c r="F343" s="14">
        <f>'consts_hlp-params'!$E$37*E343/'consts_hlp-params'!$E$35</f>
        <v>0.39197283948461809</v>
      </c>
      <c r="G343" s="14">
        <f t="shared" si="22"/>
        <v>0.39163736239909669</v>
      </c>
    </row>
    <row r="344" spans="1:7" x14ac:dyDescent="0.3">
      <c r="A344" s="13">
        <f t="shared" si="23"/>
        <v>342</v>
      </c>
      <c r="B344" s="13">
        <f t="shared" si="21"/>
        <v>3.4199999999999994E-6</v>
      </c>
      <c r="C344" s="13">
        <f t="shared" si="20"/>
        <v>3.4199999999999995</v>
      </c>
      <c r="D344" s="13">
        <f>10^(-1*'consts_hlp-params'!$D$11*'consts_hlp-params'!$C$25*B344)</f>
        <v>0.37976184471233515</v>
      </c>
      <c r="E344" s="14">
        <f>D344*'consts_hlp-params'!$L$31</f>
        <v>22430533.370728858</v>
      </c>
      <c r="F344" s="14">
        <f>'consts_hlp-params'!$E$37*E344/'consts_hlp-params'!$E$35</f>
        <v>0.39086472341439865</v>
      </c>
      <c r="G344" s="14">
        <f t="shared" si="22"/>
        <v>0.39053019473017497</v>
      </c>
    </row>
    <row r="345" spans="1:7" x14ac:dyDescent="0.3">
      <c r="A345" s="13">
        <f t="shared" si="23"/>
        <v>343</v>
      </c>
      <c r="B345" s="13">
        <f t="shared" si="21"/>
        <v>3.4299999999999993E-6</v>
      </c>
      <c r="C345" s="13">
        <f t="shared" si="20"/>
        <v>3.4299999999999993</v>
      </c>
      <c r="D345" s="13">
        <f>10^(-1*'consts_hlp-params'!$D$11*'consts_hlp-params'!$C$25*B345)</f>
        <v>0.37868824940013129</v>
      </c>
      <c r="E345" s="14">
        <f>D345*'consts_hlp-params'!$L$31</f>
        <v>22367121.746279623</v>
      </c>
      <c r="F345" s="14">
        <f>'consts_hlp-params'!$E$37*E345/'consts_hlp-params'!$E$35</f>
        <v>0.3897597400133373</v>
      </c>
      <c r="G345" s="14">
        <f t="shared" si="22"/>
        <v>0.38942615704925954</v>
      </c>
    </row>
    <row r="346" spans="1:7" x14ac:dyDescent="0.3">
      <c r="A346" s="13">
        <f t="shared" si="23"/>
        <v>344</v>
      </c>
      <c r="B346" s="13">
        <f t="shared" si="21"/>
        <v>3.4399999999999997E-6</v>
      </c>
      <c r="C346" s="13">
        <f t="shared" si="20"/>
        <v>3.4399999999999995</v>
      </c>
      <c r="D346" s="13">
        <f>10^(-1*'consts_hlp-params'!$D$11*'consts_hlp-params'!$C$25*B346)</f>
        <v>0.37761768916612293</v>
      </c>
      <c r="E346" s="14">
        <f>D346*'consts_hlp-params'!$L$31</f>
        <v>22303889.387924902</v>
      </c>
      <c r="F346" s="14">
        <f>'consts_hlp-params'!$E$37*E346/'consts_hlp-params'!$E$35</f>
        <v>0.38865788042530758</v>
      </c>
      <c r="G346" s="14">
        <f t="shared" si="22"/>
        <v>0.38832524050780348</v>
      </c>
    </row>
    <row r="347" spans="1:7" x14ac:dyDescent="0.3">
      <c r="A347" s="13">
        <f t="shared" si="23"/>
        <v>345</v>
      </c>
      <c r="B347" s="13">
        <f t="shared" si="21"/>
        <v>3.4499999999999996E-6</v>
      </c>
      <c r="C347" s="13">
        <f t="shared" si="20"/>
        <v>3.4499999999999997</v>
      </c>
      <c r="D347" s="13">
        <f>10^(-1*'consts_hlp-params'!$D$11*'consts_hlp-params'!$C$25*B347)</f>
        <v>0.37655015543007558</v>
      </c>
      <c r="E347" s="14">
        <f>D347*'consts_hlp-params'!$L$31</f>
        <v>22240835.788875408</v>
      </c>
      <c r="F347" s="14">
        <f>'consts_hlp-params'!$E$37*E347/'consts_hlp-params'!$E$35</f>
        <v>0.38755913581921969</v>
      </c>
      <c r="G347" s="14">
        <f t="shared" si="22"/>
        <v>0.38722743628227529</v>
      </c>
    </row>
    <row r="348" spans="1:7" x14ac:dyDescent="0.3">
      <c r="A348" s="13">
        <f t="shared" si="23"/>
        <v>346</v>
      </c>
      <c r="B348" s="13">
        <f t="shared" si="21"/>
        <v>3.4599999999999995E-6</v>
      </c>
      <c r="C348" s="13">
        <f t="shared" si="20"/>
        <v>3.4599999999999995</v>
      </c>
      <c r="D348" s="13">
        <f>10^(-1*'consts_hlp-params'!$D$11*'consts_hlp-params'!$C$25*B348)</f>
        <v>0.37548563963601106</v>
      </c>
      <c r="E348" s="14">
        <f>D348*'consts_hlp-params'!$L$31</f>
        <v>22177960.443774533</v>
      </c>
      <c r="F348" s="14">
        <f>'consts_hlp-params'!$E$37*E348/'consts_hlp-params'!$E$35</f>
        <v>0.38646349738894903</v>
      </c>
      <c r="G348" s="14">
        <f t="shared" si="22"/>
        <v>0.38613273557408728</v>
      </c>
    </row>
    <row r="349" spans="1:7" x14ac:dyDescent="0.3">
      <c r="A349" s="13">
        <f t="shared" si="23"/>
        <v>347</v>
      </c>
      <c r="B349" s="13">
        <f t="shared" si="21"/>
        <v>3.4699999999999994E-6</v>
      </c>
      <c r="C349" s="13">
        <f t="shared" si="20"/>
        <v>3.4699999999999993</v>
      </c>
      <c r="D349" s="13">
        <f>10^(-1*'consts_hlp-params'!$D$11*'consts_hlp-params'!$C$25*B349)</f>
        <v>0.3744241332521393</v>
      </c>
      <c r="E349" s="14">
        <f>D349*'consts_hlp-params'!$L$31</f>
        <v>22115262.848694351</v>
      </c>
      <c r="F349" s="14">
        <f>'consts_hlp-params'!$E$37*E349/'consts_hlp-params'!$E$35</f>
        <v>0.38537095635326668</v>
      </c>
      <c r="G349" s="14">
        <f t="shared" si="22"/>
        <v>0.38504112960952608</v>
      </c>
    </row>
    <row r="350" spans="1:7" x14ac:dyDescent="0.3">
      <c r="A350" s="13">
        <f t="shared" si="23"/>
        <v>348</v>
      </c>
      <c r="B350" s="13">
        <f t="shared" si="21"/>
        <v>3.4799999999999993E-6</v>
      </c>
      <c r="C350" s="13">
        <f t="shared" si="20"/>
        <v>3.4799999999999991</v>
      </c>
      <c r="D350" s="13">
        <f>10^(-1*'consts_hlp-params'!$D$11*'consts_hlp-params'!$C$25*B350)</f>
        <v>0.37336562777078958</v>
      </c>
      <c r="E350" s="14">
        <f>D350*'consts_hlp-params'!$L$31</f>
        <v>22052742.501131527</v>
      </c>
      <c r="F350" s="14">
        <f>'consts_hlp-params'!$E$37*E350/'consts_hlp-params'!$E$35</f>
        <v>0.38428150395576799</v>
      </c>
      <c r="G350" s="14">
        <f t="shared" si="22"/>
        <v>0.38395260963968131</v>
      </c>
    </row>
    <row r="351" spans="1:7" x14ac:dyDescent="0.3">
      <c r="A351" s="13">
        <f t="shared" si="23"/>
        <v>349</v>
      </c>
      <c r="B351" s="13">
        <f t="shared" si="21"/>
        <v>3.4899999999999996E-6</v>
      </c>
      <c r="C351" s="13">
        <f t="shared" si="20"/>
        <v>3.4899999999999998</v>
      </c>
      <c r="D351" s="13">
        <f>10^(-1*'consts_hlp-params'!$D$11*'consts_hlp-params'!$C$25*B351)</f>
        <v>0.37231011470834274</v>
      </c>
      <c r="E351" s="14">
        <f>D351*'consts_hlp-params'!$L$31</f>
        <v>21990398.900003333</v>
      </c>
      <c r="F351" s="14">
        <f>'consts_hlp-params'!$E$37*E351/'consts_hlp-params'!$E$35</f>
        <v>0.38319513146480316</v>
      </c>
      <c r="G351" s="14">
        <f t="shared" si="22"/>
        <v>0.38286716694037631</v>
      </c>
    </row>
    <row r="352" spans="1:7" x14ac:dyDescent="0.3">
      <c r="A352" s="13">
        <f t="shared" si="23"/>
        <v>350</v>
      </c>
      <c r="B352" s="13">
        <f t="shared" si="21"/>
        <v>3.4999999999999995E-6</v>
      </c>
      <c r="C352" s="13">
        <f t="shared" si="20"/>
        <v>3.4999999999999996</v>
      </c>
      <c r="D352" s="13">
        <f>10^(-1*'consts_hlp-params'!$D$11*'consts_hlp-params'!$C$25*B352)</f>
        <v>0.37125758560516303</v>
      </c>
      <c r="E352" s="14">
        <f>D352*'consts_hlp-params'!$L$31</f>
        <v>21928231.545643602</v>
      </c>
      <c r="F352" s="14">
        <f>'consts_hlp-params'!$E$37*E352/'consts_hlp-params'!$E$35</f>
        <v>0.38211183017340672</v>
      </c>
      <c r="G352" s="14">
        <f t="shared" si="22"/>
        <v>0.38178479281209776</v>
      </c>
    </row>
    <row r="353" spans="1:7" x14ac:dyDescent="0.3">
      <c r="A353" s="13">
        <f t="shared" si="23"/>
        <v>351</v>
      </c>
      <c r="B353" s="13">
        <f t="shared" si="21"/>
        <v>3.5099999999999994E-6</v>
      </c>
      <c r="C353" s="13">
        <f t="shared" si="20"/>
        <v>3.5099999999999993</v>
      </c>
      <c r="D353" s="13">
        <f>10^(-1*'consts_hlp-params'!$D$11*'consts_hlp-params'!$C$25*B353)</f>
        <v>0.3702080320255301</v>
      </c>
      <c r="E353" s="14">
        <f>D353*'consts_hlp-params'!$L$31</f>
        <v>21866239.939798743</v>
      </c>
      <c r="F353" s="14">
        <f>'consts_hlp-params'!$E$37*E353/'consts_hlp-params'!$E$35</f>
        <v>0.38103159139922826</v>
      </c>
      <c r="G353" s="14">
        <f t="shared" si="22"/>
        <v>0.38070547857992609</v>
      </c>
    </row>
    <row r="354" spans="1:7" x14ac:dyDescent="0.3">
      <c r="A354" s="13">
        <f t="shared" si="23"/>
        <v>352</v>
      </c>
      <c r="B354" s="13">
        <f t="shared" si="21"/>
        <v>3.5199999999999993E-6</v>
      </c>
      <c r="C354" s="13">
        <f t="shared" si="20"/>
        <v>3.5199999999999991</v>
      </c>
      <c r="D354" s="13">
        <f>10^(-1*'consts_hlp-params'!$D$11*'consts_hlp-params'!$C$25*B354)</f>
        <v>0.3691614455575718</v>
      </c>
      <c r="E354" s="14">
        <f>D354*'consts_hlp-params'!$L$31</f>
        <v>21804423.585623734</v>
      </c>
      <c r="F354" s="14">
        <f>'consts_hlp-params'!$E$37*E354/'consts_hlp-params'!$E$35</f>
        <v>0.37995440648446238</v>
      </c>
      <c r="G354" s="14">
        <f t="shared" si="22"/>
        <v>0.37962921559346591</v>
      </c>
    </row>
    <row r="355" spans="1:7" x14ac:dyDescent="0.3">
      <c r="A355" s="13">
        <f t="shared" si="23"/>
        <v>353</v>
      </c>
      <c r="B355" s="13">
        <f t="shared" si="21"/>
        <v>3.5299999999999997E-6</v>
      </c>
      <c r="C355" s="13">
        <f t="shared" si="20"/>
        <v>3.53</v>
      </c>
      <c r="D355" s="13">
        <f>10^(-1*'consts_hlp-params'!$D$11*'consts_hlp-params'!$C$25*B355)</f>
        <v>0.36811781781319625</v>
      </c>
      <c r="E355" s="14">
        <f>D355*'consts_hlp-params'!$L$31</f>
        <v>21742781.98767814</v>
      </c>
      <c r="F355" s="14">
        <f>'consts_hlp-params'!$E$37*E355/'consts_hlp-params'!$E$35</f>
        <v>0.37888026679577946</v>
      </c>
      <c r="G355" s="14">
        <f t="shared" si="22"/>
        <v>0.37855599522677658</v>
      </c>
    </row>
    <row r="356" spans="1:7" x14ac:dyDescent="0.3">
      <c r="A356" s="13">
        <f t="shared" si="23"/>
        <v>354</v>
      </c>
      <c r="B356" s="13">
        <f t="shared" si="21"/>
        <v>3.5399999999999996E-6</v>
      </c>
      <c r="C356" s="13">
        <f t="shared" si="20"/>
        <v>3.5399999999999996</v>
      </c>
      <c r="D356" s="13">
        <f>10^(-1*'consts_hlp-params'!$D$11*'consts_hlp-params'!$C$25*B356)</f>
        <v>0.36707714042802531</v>
      </c>
      <c r="E356" s="14">
        <f>D356*'consts_hlp-params'!$L$31</f>
        <v>21681314.65192217</v>
      </c>
      <c r="F356" s="14">
        <f>'consts_hlp-params'!$E$37*E356/'consts_hlp-params'!$E$35</f>
        <v>0.37780916372425694</v>
      </c>
      <c r="G356" s="14">
        <f t="shared" si="22"/>
        <v>0.37748580887830346</v>
      </c>
    </row>
    <row r="357" spans="1:7" x14ac:dyDescent="0.3">
      <c r="A357" s="13">
        <f t="shared" si="23"/>
        <v>355</v>
      </c>
      <c r="B357" s="13">
        <f t="shared" si="21"/>
        <v>3.5499999999999995E-6</v>
      </c>
      <c r="C357" s="13">
        <f t="shared" si="20"/>
        <v>3.5499999999999994</v>
      </c>
      <c r="D357" s="13">
        <f>10^(-1*'consts_hlp-params'!$D$11*'consts_hlp-params'!$C$25*B357)</f>
        <v>0.36603940506132659</v>
      </c>
      <c r="E357" s="14">
        <f>D357*'consts_hlp-params'!$L$31</f>
        <v>21620021.085712664</v>
      </c>
      <c r="F357" s="14">
        <f>'consts_hlp-params'!$E$37*E357/'consts_hlp-params'!$E$35</f>
        <v>0.37674108868530914</v>
      </c>
      <c r="G357" s="14">
        <f t="shared" si="22"/>
        <v>0.37641864797080843</v>
      </c>
    </row>
    <row r="358" spans="1:7" x14ac:dyDescent="0.3">
      <c r="A358" s="13">
        <f t="shared" si="23"/>
        <v>356</v>
      </c>
      <c r="B358" s="13">
        <f t="shared" si="21"/>
        <v>3.5599999999999994E-6</v>
      </c>
      <c r="C358" s="13">
        <f t="shared" ref="C358:C421" si="24">B358*1000000</f>
        <v>3.5599999999999992</v>
      </c>
      <c r="D358" s="13">
        <f>10^(-1*'consts_hlp-params'!$D$11*'consts_hlp-params'!$C$25*B358)</f>
        <v>0.36500460339594759</v>
      </c>
      <c r="E358" s="14">
        <f>D358*'consts_hlp-params'!$L$31</f>
        <v>21558900.797799189</v>
      </c>
      <c r="F358" s="14">
        <f>'consts_hlp-params'!$E$37*E358/'consts_hlp-params'!$E$35</f>
        <v>0.37567603311861969</v>
      </c>
      <c r="G358" s="14">
        <f t="shared" si="22"/>
        <v>0.37535450395130138</v>
      </c>
    </row>
    <row r="359" spans="1:7" x14ac:dyDescent="0.3">
      <c r="A359" s="13">
        <f t="shared" si="23"/>
        <v>357</v>
      </c>
      <c r="B359" s="13">
        <f t="shared" si="21"/>
        <v>3.5699999999999993E-6</v>
      </c>
      <c r="C359" s="13">
        <f t="shared" si="24"/>
        <v>3.5699999999999994</v>
      </c>
      <c r="D359" s="13">
        <f>10^(-1*'consts_hlp-params'!$D$11*'consts_hlp-params'!$C$25*B359)</f>
        <v>0.36397272713824835</v>
      </c>
      <c r="E359" s="14">
        <f>D359*'consts_hlp-params'!$L$31</f>
        <v>21497953.298320092</v>
      </c>
      <c r="F359" s="14">
        <f>'consts_hlp-params'!$E$37*E359/'consts_hlp-params'!$E$35</f>
        <v>0.37461398848807226</v>
      </c>
      <c r="G359" s="14">
        <f t="shared" si="22"/>
        <v>0.37429336829097198</v>
      </c>
    </row>
    <row r="360" spans="1:7" x14ac:dyDescent="0.3">
      <c r="A360" s="13">
        <f t="shared" si="23"/>
        <v>358</v>
      </c>
      <c r="B360" s="13">
        <f t="shared" si="21"/>
        <v>3.5799999999999996E-6</v>
      </c>
      <c r="C360" s="13">
        <f t="shared" si="24"/>
        <v>3.5799999999999996</v>
      </c>
      <c r="D360" s="13">
        <f>10^(-1*'consts_hlp-params'!$D$11*'consts_hlp-params'!$C$25*B360)</f>
        <v>0.36294376801803541</v>
      </c>
      <c r="E360" s="14">
        <f>D360*'consts_hlp-params'!$L$31</f>
        <v>21437178.098798573</v>
      </c>
      <c r="F360" s="14">
        <f>'consts_hlp-params'!$E$37*E360/'consts_hlp-params'!$E$35</f>
        <v>0.37355494628168262</v>
      </c>
      <c r="G360" s="14">
        <f t="shared" si="22"/>
        <v>0.37323523248512097</v>
      </c>
    </row>
    <row r="361" spans="1:7" x14ac:dyDescent="0.3">
      <c r="A361" s="13">
        <f t="shared" si="23"/>
        <v>359</v>
      </c>
      <c r="B361" s="13">
        <f t="shared" si="21"/>
        <v>3.5899999999999995E-6</v>
      </c>
      <c r="C361" s="13">
        <f t="shared" si="24"/>
        <v>3.5899999999999994</v>
      </c>
      <c r="D361" s="13">
        <f>10^(-1*'consts_hlp-params'!$D$11*'consts_hlp-params'!$C$25*B361)</f>
        <v>0.36191771778849502</v>
      </c>
      <c r="E361" s="14">
        <f>D361*'consts_hlp-params'!$L$31</f>
        <v>21376574.71213875</v>
      </c>
      <c r="F361" s="14">
        <f>'consts_hlp-params'!$E$37*E361/'consts_hlp-params'!$E$35</f>
        <v>0.37249889801152963</v>
      </c>
      <c r="G361" s="14">
        <f t="shared" si="22"/>
        <v>0.37218008805309183</v>
      </c>
    </row>
    <row r="362" spans="1:7" x14ac:dyDescent="0.3">
      <c r="A362" s="13">
        <f t="shared" si="23"/>
        <v>360</v>
      </c>
      <c r="B362" s="13">
        <f t="shared" si="21"/>
        <v>3.5999999999999994E-6</v>
      </c>
      <c r="C362" s="13">
        <f t="shared" si="24"/>
        <v>3.5999999999999992</v>
      </c>
      <c r="D362" s="13">
        <f>10^(-1*'consts_hlp-params'!$D$11*'consts_hlp-params'!$C$25*B362)</f>
        <v>0.36089456822612764</v>
      </c>
      <c r="E362" s="14">
        <f>D362*'consts_hlp-params'!$L$31</f>
        <v>21316142.652621787</v>
      </c>
      <c r="F362" s="14">
        <f>'consts_hlp-params'!$E$37*E362/'consts_hlp-params'!$E$35</f>
        <v>0.3714458352136879</v>
      </c>
      <c r="G362" s="14">
        <f t="shared" si="22"/>
        <v>0.3711279265382032</v>
      </c>
    </row>
    <row r="363" spans="1:7" x14ac:dyDescent="0.3">
      <c r="A363" s="13">
        <f t="shared" si="23"/>
        <v>361</v>
      </c>
      <c r="B363" s="13">
        <f t="shared" si="21"/>
        <v>3.6099999999999993E-6</v>
      </c>
      <c r="C363" s="13">
        <f t="shared" si="24"/>
        <v>3.6099999999999994</v>
      </c>
      <c r="D363" s="13">
        <f>10^(-1*'consts_hlp-params'!$D$11*'consts_hlp-params'!$C$25*B363)</f>
        <v>0.35987431113068169</v>
      </c>
      <c r="E363" s="14">
        <f>D363*'consts_hlp-params'!$L$31</f>
        <v>21255881.435901981</v>
      </c>
      <c r="F363" s="14">
        <f>'consts_hlp-params'!$E$37*E363/'consts_hlp-params'!$E$35</f>
        <v>0.37039574944815995</v>
      </c>
      <c r="G363" s="14">
        <f t="shared" si="22"/>
        <v>0.37007873950768105</v>
      </c>
    </row>
    <row r="364" spans="1:7" x14ac:dyDescent="0.3">
      <c r="A364" s="13">
        <f t="shared" si="23"/>
        <v>362</v>
      </c>
      <c r="B364" s="13">
        <f t="shared" si="21"/>
        <v>3.6199999999999996E-6</v>
      </c>
      <c r="C364" s="13">
        <f t="shared" si="24"/>
        <v>3.6199999999999997</v>
      </c>
      <c r="D364" s="13">
        <f>10^(-1*'consts_hlp-params'!$D$11*'consts_hlp-params'!$C$25*B364)</f>
        <v>0.35885693832508786</v>
      </c>
      <c r="E364" s="14">
        <f>D364*'consts_hlp-params'!$L$31</f>
        <v>21195790.579002887</v>
      </c>
      <c r="F364" s="14">
        <f>'consts_hlp-params'!$E$37*E364/'consts_hlp-params'!$E$35</f>
        <v>0.36934863229880821</v>
      </c>
      <c r="G364" s="14">
        <f t="shared" si="22"/>
        <v>0.36903251855259089</v>
      </c>
    </row>
    <row r="365" spans="1:7" x14ac:dyDescent="0.3">
      <c r="A365" s="13">
        <f t="shared" si="23"/>
        <v>363</v>
      </c>
      <c r="B365" s="13">
        <f t="shared" si="21"/>
        <v>3.6299999999999995E-6</v>
      </c>
      <c r="C365" s="13">
        <f t="shared" si="24"/>
        <v>3.6299999999999994</v>
      </c>
      <c r="D365" s="13">
        <f>10^(-1*'consts_hlp-params'!$D$11*'consts_hlp-params'!$C$25*B365)</f>
        <v>0.35784244165539347</v>
      </c>
      <c r="E365" s="14">
        <f>D365*'consts_hlp-params'!$L$31</f>
        <v>21135869.60031344</v>
      </c>
      <c r="F365" s="14">
        <f>'consts_hlp-params'!$E$37*E365/'consts_hlp-params'!$E$35</f>
        <v>0.36830447537328742</v>
      </c>
      <c r="G365" s="14">
        <f t="shared" si="22"/>
        <v>0.36798925528777032</v>
      </c>
    </row>
    <row r="366" spans="1:7" x14ac:dyDescent="0.3">
      <c r="A366" s="13">
        <f t="shared" si="23"/>
        <v>364</v>
      </c>
      <c r="B366" s="13">
        <f t="shared" si="21"/>
        <v>3.6399999999999995E-6</v>
      </c>
      <c r="C366" s="13">
        <f t="shared" si="24"/>
        <v>3.6399999999999992</v>
      </c>
      <c r="D366" s="13">
        <f>10^(-1*'consts_hlp-params'!$D$11*'consts_hlp-params'!$C$25*B366)</f>
        <v>0.35683081299069752</v>
      </c>
      <c r="E366" s="14">
        <f>D366*'consts_hlp-params'!$L$31</f>
        <v>21076118.019584108</v>
      </c>
      <c r="F366" s="14">
        <f>'consts_hlp-params'!$E$37*E366/'consts_hlp-params'!$E$35</f>
        <v>0.36726327030297817</v>
      </c>
      <c r="G366" s="14">
        <f t="shared" si="22"/>
        <v>0.36694894135176237</v>
      </c>
    </row>
    <row r="367" spans="1:7" x14ac:dyDescent="0.3">
      <c r="A367" s="13">
        <f t="shared" si="23"/>
        <v>365</v>
      </c>
      <c r="B367" s="13">
        <f t="shared" si="21"/>
        <v>3.6499999999999994E-6</v>
      </c>
      <c r="C367" s="13">
        <f t="shared" si="24"/>
        <v>3.6499999999999995</v>
      </c>
      <c r="D367" s="13">
        <f>10^(-1*'consts_hlp-params'!$D$11*'consts_hlp-params'!$C$25*B367)</f>
        <v>0.35582204422308511</v>
      </c>
      <c r="E367" s="14">
        <f>D367*'consts_hlp-params'!$L$31</f>
        <v>21016535.357923038</v>
      </c>
      <c r="F367" s="14">
        <f>'consts_hlp-params'!$E$37*E367/'consts_hlp-params'!$E$35</f>
        <v>0.36622500874291919</v>
      </c>
      <c r="G367" s="14">
        <f t="shared" si="22"/>
        <v>0.36591156840674782</v>
      </c>
    </row>
    <row r="368" spans="1:7" x14ac:dyDescent="0.3">
      <c r="A368" s="13">
        <f t="shared" si="23"/>
        <v>366</v>
      </c>
      <c r="B368" s="13">
        <f t="shared" si="21"/>
        <v>3.6599999999999993E-6</v>
      </c>
      <c r="C368" s="13">
        <f t="shared" si="24"/>
        <v>3.6599999999999993</v>
      </c>
      <c r="D368" s="13">
        <f>10^(-1*'consts_hlp-params'!$D$11*'consts_hlp-params'!$C$25*B368)</f>
        <v>0.35481612726756251</v>
      </c>
      <c r="E368" s="14">
        <f>D368*'consts_hlp-params'!$L$31</f>
        <v>20957121.1377922</v>
      </c>
      <c r="F368" s="14">
        <f>'consts_hlp-params'!$E$37*E368/'consts_hlp-params'!$E$35</f>
        <v>0.36518968237174038</v>
      </c>
      <c r="G368" s="14">
        <f t="shared" si="22"/>
        <v>0.36487712813847861</v>
      </c>
    </row>
    <row r="369" spans="1:7" x14ac:dyDescent="0.3">
      <c r="A369" s="13">
        <f t="shared" si="23"/>
        <v>367</v>
      </c>
      <c r="B369" s="13">
        <f t="shared" si="21"/>
        <v>3.6699999999999996E-6</v>
      </c>
      <c r="C369" s="13">
        <f t="shared" si="24"/>
        <v>3.6699999999999995</v>
      </c>
      <c r="D369" s="13">
        <f>10^(-1*'consts_hlp-params'!$D$11*'consts_hlp-params'!$C$25*B369)</f>
        <v>0.35381305406199237</v>
      </c>
      <c r="E369" s="14">
        <f>D369*'consts_hlp-params'!$L$31</f>
        <v>20897874.883003578</v>
      </c>
      <c r="F369" s="14">
        <f>'consts_hlp-params'!$E$37*E369/'consts_hlp-params'!$E$35</f>
        <v>0.36415728289159632</v>
      </c>
      <c r="G369" s="14">
        <f t="shared" si="22"/>
        <v>0.36384561225621131</v>
      </c>
    </row>
    <row r="370" spans="1:7" x14ac:dyDescent="0.3">
      <c r="A370" s="13">
        <f t="shared" si="23"/>
        <v>368</v>
      </c>
      <c r="B370" s="13">
        <f t="shared" si="21"/>
        <v>3.6799999999999995E-6</v>
      </c>
      <c r="C370" s="13">
        <f t="shared" si="24"/>
        <v>3.6799999999999997</v>
      </c>
      <c r="D370" s="13">
        <f>10^(-1*'consts_hlp-params'!$D$11*'consts_hlp-params'!$C$25*B370)</f>
        <v>0.35281281656702973</v>
      </c>
      <c r="E370" s="14">
        <f>D370*'consts_hlp-params'!$L$31</f>
        <v>20838796.118715372</v>
      </c>
      <c r="F370" s="14">
        <f>'consts_hlp-params'!$E$37*E370/'consts_hlp-params'!$E$35</f>
        <v>0.36312780202810035</v>
      </c>
      <c r="G370" s="14">
        <f t="shared" si="22"/>
        <v>0.36281701249264081</v>
      </c>
    </row>
    <row r="371" spans="1:7" x14ac:dyDescent="0.3">
      <c r="A371" s="13">
        <f t="shared" si="23"/>
        <v>369</v>
      </c>
      <c r="B371" s="13">
        <f t="shared" si="21"/>
        <v>3.6899999999999994E-6</v>
      </c>
      <c r="C371" s="13">
        <f t="shared" si="24"/>
        <v>3.6899999999999995</v>
      </c>
      <c r="D371" s="13">
        <f>10^(-1*'consts_hlp-params'!$D$11*'consts_hlp-params'!$C$25*B371)</f>
        <v>0.35181540676605644</v>
      </c>
      <c r="E371" s="14">
        <f>D371*'consts_hlp-params'!$L$31</f>
        <v>20779884.371428147</v>
      </c>
      <c r="F371" s="14">
        <f>'consts_hlp-params'!$E$37*E371/'consts_hlp-params'!$E$35</f>
        <v>0.36210123153025703</v>
      </c>
      <c r="G371" s="14">
        <f t="shared" si="22"/>
        <v>0.36179132060383368</v>
      </c>
    </row>
    <row r="372" spans="1:7" x14ac:dyDescent="0.3">
      <c r="A372" s="13">
        <f t="shared" si="23"/>
        <v>370</v>
      </c>
      <c r="B372" s="13">
        <f t="shared" si="21"/>
        <v>3.6999999999999993E-6</v>
      </c>
      <c r="C372" s="13">
        <f t="shared" si="24"/>
        <v>3.6999999999999993</v>
      </c>
      <c r="D372" s="13">
        <f>10^(-1*'consts_hlp-params'!$D$11*'consts_hlp-params'!$C$25*B372)</f>
        <v>0.35082081666511755</v>
      </c>
      <c r="E372" s="14">
        <f>D372*'consts_hlp-params'!$L$31</f>
        <v>20721139.168981057</v>
      </c>
      <c r="F372" s="14">
        <f>'consts_hlp-params'!$E$37*E372/'consts_hlp-params'!$E$35</f>
        <v>0.3610775631703968</v>
      </c>
      <c r="G372" s="14">
        <f t="shared" si="22"/>
        <v>0.36076852836916201</v>
      </c>
    </row>
    <row r="373" spans="1:7" x14ac:dyDescent="0.3">
      <c r="A373" s="13">
        <f t="shared" si="23"/>
        <v>371</v>
      </c>
      <c r="B373" s="13">
        <f t="shared" si="21"/>
        <v>3.7099999999999996E-6</v>
      </c>
      <c r="C373" s="13">
        <f t="shared" si="24"/>
        <v>3.7099999999999995</v>
      </c>
      <c r="D373" s="13">
        <f>10^(-1*'consts_hlp-params'!$D$11*'consts_hlp-params'!$C$25*B373)</f>
        <v>0.34982903829285777</v>
      </c>
      <c r="E373" s="14">
        <f>D373*'consts_hlp-params'!$L$31</f>
        <v>20662560.040548101</v>
      </c>
      <c r="F373" s="14">
        <f>'consts_hlp-params'!$E$37*E373/'consts_hlp-params'!$E$35</f>
        <v>0.3600567887441104</v>
      </c>
      <c r="G373" s="14">
        <f t="shared" si="22"/>
        <v>0.35974862759123843</v>
      </c>
    </row>
    <row r="374" spans="1:7" x14ac:dyDescent="0.3">
      <c r="A374" s="13">
        <f t="shared" si="23"/>
        <v>372</v>
      </c>
      <c r="B374" s="13">
        <f t="shared" si="21"/>
        <v>3.7199999999999995E-6</v>
      </c>
      <c r="C374" s="13">
        <f t="shared" si="24"/>
        <v>3.7199999999999998</v>
      </c>
      <c r="D374" s="13">
        <f>10^(-1*'consts_hlp-params'!$D$11*'consts_hlp-params'!$C$25*B374)</f>
        <v>0.34884006370045639</v>
      </c>
      <c r="E374" s="14">
        <f>D374*'consts_hlp-params'!$L$31</f>
        <v>20604146.516634278</v>
      </c>
      <c r="F374" s="14">
        <f>'consts_hlp-params'!$E$37*E374/'consts_hlp-params'!$E$35</f>
        <v>0.35903890007018202</v>
      </c>
      <c r="G374" s="14">
        <f t="shared" si="22"/>
        <v>0.35873161009584931</v>
      </c>
    </row>
    <row r="375" spans="1:7" x14ac:dyDescent="0.3">
      <c r="A375" s="13">
        <f t="shared" si="23"/>
        <v>373</v>
      </c>
      <c r="B375" s="13">
        <f t="shared" si="21"/>
        <v>3.7299999999999994E-6</v>
      </c>
      <c r="C375" s="13">
        <f t="shared" si="24"/>
        <v>3.7299999999999995</v>
      </c>
      <c r="D375" s="13">
        <f>10^(-1*'consts_hlp-params'!$D$11*'consts_hlp-params'!$C$25*B375)</f>
        <v>0.34785388496156444</v>
      </c>
      <c r="E375" s="14">
        <f>D375*'consts_hlp-params'!$L$31</f>
        <v>20545898.129071869</v>
      </c>
      <c r="F375" s="14">
        <f>'consts_hlp-params'!$E$37*E375/'consts_hlp-params'!$E$35</f>
        <v>0.35802388899052462</v>
      </c>
      <c r="G375" s="14">
        <f t="shared" si="22"/>
        <v>0.35771746773188973</v>
      </c>
    </row>
    <row r="376" spans="1:7" x14ac:dyDescent="0.3">
      <c r="A376" s="13">
        <f t="shared" si="23"/>
        <v>374</v>
      </c>
      <c r="B376" s="13">
        <f t="shared" si="21"/>
        <v>3.7399999999999993E-6</v>
      </c>
      <c r="C376" s="13">
        <f t="shared" si="24"/>
        <v>3.7399999999999993</v>
      </c>
      <c r="D376" s="13">
        <f>10^(-1*'consts_hlp-params'!$D$11*'consts_hlp-params'!$C$25*B376)</f>
        <v>0.34687049417224081</v>
      </c>
      <c r="E376" s="14">
        <f>D376*'consts_hlp-params'!$L$31</f>
        <v>20487814.411016677</v>
      </c>
      <c r="F376" s="14">
        <f>'consts_hlp-params'!$E$37*E376/'consts_hlp-params'!$E$35</f>
        <v>0.35701174737011404</v>
      </c>
      <c r="G376" s="14">
        <f t="shared" si="22"/>
        <v>0.35670619237129803</v>
      </c>
    </row>
    <row r="377" spans="1:7" x14ac:dyDescent="0.3">
      <c r="A377" s="13">
        <f t="shared" si="23"/>
        <v>375</v>
      </c>
      <c r="B377" s="13">
        <f t="shared" si="21"/>
        <v>3.7499999999999992E-6</v>
      </c>
      <c r="C377" s="13">
        <f t="shared" si="24"/>
        <v>3.7499999999999991</v>
      </c>
      <c r="D377" s="13">
        <f>10^(-1*'consts_hlp-params'!$D$11*'consts_hlp-params'!$C$25*B377)</f>
        <v>0.34588988345088933</v>
      </c>
      <c r="E377" s="14">
        <f>D377*'consts_hlp-params'!$L$31</f>
        <v>20429894.896944296</v>
      </c>
      <c r="F377" s="14">
        <f>'consts_hlp-params'!$E$37*E377/'consts_hlp-params'!$E$35</f>
        <v>0.35600246709692446</v>
      </c>
      <c r="G377" s="14">
        <f t="shared" si="22"/>
        <v>0.35569777590899126</v>
      </c>
    </row>
    <row r="378" spans="1:7" x14ac:dyDescent="0.3">
      <c r="A378" s="13">
        <f t="shared" si="23"/>
        <v>376</v>
      </c>
      <c r="B378" s="13">
        <f t="shared" si="21"/>
        <v>3.7599999999999996E-6</v>
      </c>
      <c r="C378" s="13">
        <f t="shared" si="24"/>
        <v>3.76</v>
      </c>
      <c r="D378" s="13">
        <f>10^(-1*'consts_hlp-params'!$D$11*'consts_hlp-params'!$C$25*B378)</f>
        <v>0.34491204493819488</v>
      </c>
      <c r="E378" s="14">
        <f>D378*'consts_hlp-params'!$L$31</f>
        <v>20372139.12264635</v>
      </c>
      <c r="F378" s="14">
        <f>'consts_hlp-params'!$E$37*E378/'consts_hlp-params'!$E$35</f>
        <v>0.35499604008186242</v>
      </c>
      <c r="G378" s="14">
        <f t="shared" si="22"/>
        <v>0.35469221026279929</v>
      </c>
    </row>
    <row r="379" spans="1:7" x14ac:dyDescent="0.3">
      <c r="A379" s="13">
        <f t="shared" si="23"/>
        <v>377</v>
      </c>
      <c r="B379" s="13">
        <f t="shared" si="21"/>
        <v>3.7699999999999995E-6</v>
      </c>
      <c r="C379" s="13">
        <f t="shared" si="24"/>
        <v>3.7699999999999996</v>
      </c>
      <c r="D379" s="13">
        <f>10^(-1*'consts_hlp-params'!$D$11*'consts_hlp-params'!$C$25*B379)</f>
        <v>0.34393697079706098</v>
      </c>
      <c r="E379" s="14">
        <f>D379*'consts_hlp-params'!$L$31</f>
        <v>20314546.625226803</v>
      </c>
      <c r="F379" s="14">
        <f>'consts_hlp-params'!$E$37*E379/'consts_hlp-params'!$E$35</f>
        <v>0.35399245825870296</v>
      </c>
      <c r="G379" s="14">
        <f t="shared" si="22"/>
        <v>0.3536894873734005</v>
      </c>
    </row>
    <row r="380" spans="1:7" x14ac:dyDescent="0.3">
      <c r="A380" s="13">
        <f t="shared" si="23"/>
        <v>378</v>
      </c>
      <c r="B380" s="13">
        <f t="shared" si="21"/>
        <v>3.7799999999999994E-6</v>
      </c>
      <c r="C380" s="13">
        <f t="shared" si="24"/>
        <v>3.7799999999999994</v>
      </c>
      <c r="D380" s="13">
        <f>10^(-1*'consts_hlp-params'!$D$11*'consts_hlp-params'!$C$25*B380)</f>
        <v>0.34296465321254688</v>
      </c>
      <c r="E380" s="14">
        <f>D380*'consts_hlp-params'!$L$31</f>
        <v>20257116.943098228</v>
      </c>
      <c r="F380" s="14">
        <f>'consts_hlp-params'!$E$37*E380/'consts_hlp-params'!$E$35</f>
        <v>0.35299171358402415</v>
      </c>
      <c r="G380" s="14">
        <f t="shared" si="22"/>
        <v>0.35268959920425724</v>
      </c>
    </row>
    <row r="381" spans="1:7" x14ac:dyDescent="0.3">
      <c r="A381" s="13">
        <f t="shared" si="23"/>
        <v>379</v>
      </c>
      <c r="B381" s="13">
        <f t="shared" si="21"/>
        <v>3.7899999999999993E-6</v>
      </c>
      <c r="C381" s="13">
        <f t="shared" si="24"/>
        <v>3.7899999999999991</v>
      </c>
      <c r="D381" s="13">
        <f>10^(-1*'consts_hlp-params'!$D$11*'consts_hlp-params'!$C$25*B381)</f>
        <v>0.3419950843918047</v>
      </c>
      <c r="E381" s="14">
        <f>D381*'consts_hlp-params'!$L$31</f>
        <v>20199849.615978125</v>
      </c>
      <c r="F381" s="14">
        <f>'consts_hlp-params'!$E$37*E381/'consts_hlp-params'!$E$35</f>
        <v>0.35199379803714326</v>
      </c>
      <c r="G381" s="14">
        <f t="shared" si="22"/>
        <v>0.35169253774155146</v>
      </c>
    </row>
    <row r="382" spans="1:7" x14ac:dyDescent="0.3">
      <c r="A382" s="13">
        <f t="shared" si="23"/>
        <v>380</v>
      </c>
      <c r="B382" s="13">
        <f t="shared" si="21"/>
        <v>3.7999999999999996E-6</v>
      </c>
      <c r="C382" s="13">
        <f t="shared" si="24"/>
        <v>3.8</v>
      </c>
      <c r="D382" s="13">
        <f>10^(-1*'consts_hlp-params'!$D$11*'consts_hlp-params'!$C$25*B382)</f>
        <v>0.34102825656401725</v>
      </c>
      <c r="E382" s="14">
        <f>D382*'consts_hlp-params'!$L$31</f>
        <v>20142744.184885215</v>
      </c>
      <c r="F382" s="14">
        <f>'consts_hlp-params'!$E$37*E382/'consts_hlp-params'!$E$35</f>
        <v>0.35099870362005203</v>
      </c>
      <c r="G382" s="14">
        <f t="shared" si="22"/>
        <v>0.35069829499412003</v>
      </c>
    </row>
    <row r="383" spans="1:7" x14ac:dyDescent="0.3">
      <c r="A383" s="13">
        <f t="shared" si="23"/>
        <v>381</v>
      </c>
      <c r="B383" s="13">
        <f t="shared" si="21"/>
        <v>3.8099999999999995E-6</v>
      </c>
      <c r="C383" s="13">
        <f t="shared" si="24"/>
        <v>3.8099999999999996</v>
      </c>
      <c r="D383" s="13">
        <f>10^(-1*'consts_hlp-params'!$D$11*'consts_hlp-params'!$C$25*B383)</f>
        <v>0.3400641619803354</v>
      </c>
      <c r="E383" s="14">
        <f>D383*'consts_hlp-params'!$L$31</f>
        <v>20085800.192135774</v>
      </c>
      <c r="F383" s="14">
        <f>'consts_hlp-params'!$E$37*E383/'consts_hlp-params'!$E$35</f>
        <v>0.35000642235735291</v>
      </c>
      <c r="G383" s="14">
        <f t="shared" si="22"/>
        <v>0.34970686299339138</v>
      </c>
    </row>
    <row r="384" spans="1:7" x14ac:dyDescent="0.3">
      <c r="A384" s="13">
        <f t="shared" si="23"/>
        <v>382</v>
      </c>
      <c r="B384" s="13">
        <f t="shared" si="21"/>
        <v>3.8199999999999998E-6</v>
      </c>
      <c r="C384" s="13">
        <f t="shared" si="24"/>
        <v>3.82</v>
      </c>
      <c r="D384" s="13">
        <f>10^(-1*'consts_hlp-params'!$D$11*'consts_hlp-params'!$C$25*B384)</f>
        <v>0.33910279291381634</v>
      </c>
      <c r="E384" s="14">
        <f>D384*'consts_hlp-params'!$L$31</f>
        <v>20029017.181339949</v>
      </c>
      <c r="F384" s="14">
        <f>'consts_hlp-params'!$E$37*E384/'consts_hlp-params'!$E$35</f>
        <v>0.34901694629619473</v>
      </c>
      <c r="G384" s="14">
        <f t="shared" si="22"/>
        <v>0.3487182337933209</v>
      </c>
    </row>
    <row r="385" spans="1:7" x14ac:dyDescent="0.3">
      <c r="A385" s="13">
        <f t="shared" si="23"/>
        <v>383</v>
      </c>
      <c r="B385" s="13">
        <f t="shared" si="21"/>
        <v>3.8299999999999998E-6</v>
      </c>
      <c r="C385" s="13">
        <f t="shared" si="24"/>
        <v>3.8299999999999996</v>
      </c>
      <c r="D385" s="13">
        <f>10^(-1*'consts_hlp-params'!$D$11*'consts_hlp-params'!$C$25*B385)</f>
        <v>0.33814414165936174</v>
      </c>
      <c r="E385" s="14">
        <f>D385*'consts_hlp-params'!$L$31</f>
        <v>19972394.697398141</v>
      </c>
      <c r="F385" s="14">
        <f>'consts_hlp-params'!$E$37*E385/'consts_hlp-params'!$E$35</f>
        <v>0.34803026750620963</v>
      </c>
      <c r="G385" s="14">
        <f t="shared" si="22"/>
        <v>0.34773239947032802</v>
      </c>
    </row>
    <row r="386" spans="1:7" x14ac:dyDescent="0.3">
      <c r="A386" s="13">
        <f t="shared" si="23"/>
        <v>384</v>
      </c>
      <c r="B386" s="13">
        <f t="shared" ref="B386:B449" si="25">A386*$I$5</f>
        <v>3.8399999999999997E-6</v>
      </c>
      <c r="C386" s="13">
        <f t="shared" si="24"/>
        <v>3.84</v>
      </c>
      <c r="D386" s="13">
        <f>10^(-1*'consts_hlp-params'!$D$11*'consts_hlp-params'!$C$25*B386)</f>
        <v>0.33718820053365522</v>
      </c>
      <c r="E386" s="14">
        <f>D386*'consts_hlp-params'!$L$31</f>
        <v>19915932.286497295</v>
      </c>
      <c r="F386" s="14">
        <f>'consts_hlp-params'!$E$37*E386/'consts_hlp-params'!$E$35</f>
        <v>0.34704637807944866</v>
      </c>
      <c r="G386" s="14">
        <f t="shared" ref="G386:G449" si="26">$I$8*E386/$J$12</f>
        <v>0.34674935212323205</v>
      </c>
    </row>
    <row r="387" spans="1:7" x14ac:dyDescent="0.3">
      <c r="A387" s="13">
        <f t="shared" ref="A387:A450" si="27">ROW()-2</f>
        <v>385</v>
      </c>
      <c r="B387" s="13">
        <f t="shared" si="25"/>
        <v>3.8499999999999996E-6</v>
      </c>
      <c r="C387" s="13">
        <f t="shared" si="24"/>
        <v>3.8499999999999996</v>
      </c>
      <c r="D387" s="13">
        <f>10^(-1*'consts_hlp-params'!$D$11*'consts_hlp-params'!$C$25*B387)</f>
        <v>0.33623496187510177</v>
      </c>
      <c r="E387" s="14">
        <f>D387*'consts_hlp-params'!$L$31</f>
        <v>19859629.49610731</v>
      </c>
      <c r="F387" s="14">
        <f>'consts_hlp-params'!$E$37*E387/'consts_hlp-params'!$E$35</f>
        <v>0.34606527013031896</v>
      </c>
      <c r="G387" s="14">
        <f t="shared" si="26"/>
        <v>0.34576908387318916</v>
      </c>
    </row>
    <row r="388" spans="1:7" x14ac:dyDescent="0.3">
      <c r="A388" s="13">
        <f t="shared" si="27"/>
        <v>386</v>
      </c>
      <c r="B388" s="13">
        <f t="shared" si="25"/>
        <v>3.8599999999999995E-6</v>
      </c>
      <c r="C388" s="13">
        <f t="shared" si="24"/>
        <v>3.8599999999999994</v>
      </c>
      <c r="D388" s="13">
        <f>10^(-1*'consts_hlp-params'!$D$11*'consts_hlp-params'!$C$25*B388)</f>
        <v>0.33528441804376563</v>
      </c>
      <c r="E388" s="14">
        <f>D388*'consts_hlp-params'!$L$31</f>
        <v>19803485.874977399</v>
      </c>
      <c r="F388" s="14">
        <f>'consts_hlp-params'!$E$37*E388/'consts_hlp-params'!$E$35</f>
        <v>0.34508693579552052</v>
      </c>
      <c r="G388" s="14">
        <f t="shared" si="26"/>
        <v>0.34479158686362926</v>
      </c>
    </row>
    <row r="389" spans="1:7" x14ac:dyDescent="0.3">
      <c r="A389" s="13">
        <f t="shared" si="27"/>
        <v>387</v>
      </c>
      <c r="B389" s="13">
        <f t="shared" si="25"/>
        <v>3.8699999999999994E-6</v>
      </c>
      <c r="C389" s="13">
        <f t="shared" si="24"/>
        <v>3.8699999999999992</v>
      </c>
      <c r="D389" s="13">
        <f>10^(-1*'consts_hlp-params'!$D$11*'consts_hlp-params'!$C$25*B389)</f>
        <v>0.33433656142130941</v>
      </c>
      <c r="E389" s="14">
        <f>D389*'consts_hlp-params'!$L$31</f>
        <v>19747500.973132465</v>
      </c>
      <c r="F389" s="14">
        <f>'consts_hlp-params'!$E$37*E389/'consts_hlp-params'!$E$35</f>
        <v>0.344111367233983</v>
      </c>
      <c r="G389" s="14">
        <f t="shared" si="26"/>
        <v>0.34381685326019285</v>
      </c>
    </row>
    <row r="390" spans="1:7" x14ac:dyDescent="0.3">
      <c r="A390" s="13">
        <f t="shared" si="27"/>
        <v>388</v>
      </c>
      <c r="B390" s="13">
        <f t="shared" si="25"/>
        <v>3.8799999999999993E-6</v>
      </c>
      <c r="C390" s="13">
        <f t="shared" si="24"/>
        <v>3.8799999999999994</v>
      </c>
      <c r="D390" s="13">
        <f>10^(-1*'consts_hlp-params'!$D$11*'consts_hlp-params'!$C$25*B390)</f>
        <v>0.33339138441093291</v>
      </c>
      <c r="E390" s="14">
        <f>D390*'consts_hlp-params'!$L$31</f>
        <v>19691674.341869511</v>
      </c>
      <c r="F390" s="14">
        <f>'consts_hlp-params'!$E$37*E390/'consts_hlp-params'!$E$35</f>
        <v>0.34313855662680287</v>
      </c>
      <c r="G390" s="14">
        <f t="shared" si="26"/>
        <v>0.34284487525066842</v>
      </c>
    </row>
    <row r="391" spans="1:7" x14ac:dyDescent="0.3">
      <c r="A391" s="13">
        <f t="shared" si="27"/>
        <v>389</v>
      </c>
      <c r="B391" s="13">
        <f t="shared" si="25"/>
        <v>3.8899999999999992E-6</v>
      </c>
      <c r="C391" s="13">
        <f t="shared" si="24"/>
        <v>3.8899999999999992</v>
      </c>
      <c r="D391" s="13">
        <f>10^(-1*'consts_hlp-params'!$D$11*'consts_hlp-params'!$C$25*B391)</f>
        <v>0.33244887943731227</v>
      </c>
      <c r="E391" s="14">
        <f>D391*'consts_hlp-params'!$L$31</f>
        <v>19636005.533754021</v>
      </c>
      <c r="F391" s="14">
        <f>'consts_hlp-params'!$E$37*E391/'consts_hlp-params'!$E$35</f>
        <v>0.34216849617718093</v>
      </c>
      <c r="G391" s="14">
        <f t="shared" si="26"/>
        <v>0.34187564504492979</v>
      </c>
    </row>
    <row r="392" spans="1:7" x14ac:dyDescent="0.3">
      <c r="A392" s="13">
        <f t="shared" si="27"/>
        <v>390</v>
      </c>
      <c r="B392" s="13">
        <f t="shared" si="25"/>
        <v>3.8999999999999991E-6</v>
      </c>
      <c r="C392" s="13">
        <f t="shared" si="24"/>
        <v>3.899999999999999</v>
      </c>
      <c r="D392" s="13">
        <f>10^(-1*'consts_hlp-params'!$D$11*'consts_hlp-params'!$C$25*B392)</f>
        <v>0.33150903894653916</v>
      </c>
      <c r="E392" s="14">
        <f>D392*'consts_hlp-params'!$L$31</f>
        <v>19580494.102616388</v>
      </c>
      <c r="F392" s="14">
        <f>'consts_hlp-params'!$E$37*E392/'consts_hlp-params'!$E$35</f>
        <v>0.34120117811035944</v>
      </c>
      <c r="G392" s="14">
        <f t="shared" si="26"/>
        <v>0.34090915487487344</v>
      </c>
    </row>
    <row r="393" spans="1:7" x14ac:dyDescent="0.3">
      <c r="A393" s="13">
        <f t="shared" si="27"/>
        <v>391</v>
      </c>
      <c r="B393" s="13">
        <f t="shared" si="25"/>
        <v>3.9099999999999998E-6</v>
      </c>
      <c r="C393" s="13">
        <f t="shared" si="24"/>
        <v>3.9099999999999997</v>
      </c>
      <c r="D393" s="13">
        <f>10^(-1*'consts_hlp-params'!$D$11*'consts_hlp-params'!$C$25*B393)</f>
        <v>0.33057185540606049</v>
      </c>
      <c r="E393" s="14">
        <f>D393*'consts_hlp-params'!$L$31</f>
        <v>19525139.603548352</v>
      </c>
      <c r="F393" s="14">
        <f>'consts_hlp-params'!$E$37*E393/'consts_hlp-params'!$E$35</f>
        <v>0.34023659467356049</v>
      </c>
      <c r="G393" s="14">
        <f t="shared" si="26"/>
        <v>0.33994539699435677</v>
      </c>
    </row>
    <row r="394" spans="1:7" x14ac:dyDescent="0.3">
      <c r="A394" s="13">
        <f t="shared" si="27"/>
        <v>392</v>
      </c>
      <c r="B394" s="13">
        <f t="shared" si="25"/>
        <v>3.9199999999999997E-6</v>
      </c>
      <c r="C394" s="13">
        <f t="shared" si="24"/>
        <v>3.92</v>
      </c>
      <c r="D394" s="13">
        <f>10^(-1*'consts_hlp-params'!$D$11*'consts_hlp-params'!$C$25*B394)</f>
        <v>0.32963732130461776</v>
      </c>
      <c r="E394" s="14">
        <f>D394*'consts_hlp-params'!$L$31</f>
        <v>19469941.592899404</v>
      </c>
      <c r="F394" s="14">
        <f>'consts_hlp-params'!$E$37*E394/'consts_hlp-params'!$E$35</f>
        <v>0.33927473813592324</v>
      </c>
      <c r="G394" s="14">
        <f t="shared" si="26"/>
        <v>0.33898436367913559</v>
      </c>
    </row>
    <row r="395" spans="1:7" x14ac:dyDescent="0.3">
      <c r="A395" s="13">
        <f t="shared" si="27"/>
        <v>393</v>
      </c>
      <c r="B395" s="13">
        <f t="shared" si="25"/>
        <v>3.9299999999999996E-6</v>
      </c>
      <c r="C395" s="13">
        <f t="shared" si="24"/>
        <v>3.9299999999999997</v>
      </c>
      <c r="D395" s="13">
        <f>10^(-1*'consts_hlp-params'!$D$11*'consts_hlp-params'!$C$25*B395)</f>
        <v>0.32870542915218698</v>
      </c>
      <c r="E395" s="14">
        <f>D395*'consts_hlp-params'!$L$31</f>
        <v>19414899.628273252</v>
      </c>
      <c r="F395" s="14">
        <f>'consts_hlp-params'!$E$37*E395/'consts_hlp-params'!$E$35</f>
        <v>0.33831560078844219</v>
      </c>
      <c r="G395" s="14">
        <f t="shared" si="26"/>
        <v>0.33802604722680218</v>
      </c>
    </row>
    <row r="396" spans="1:7" x14ac:dyDescent="0.3">
      <c r="A396" s="13">
        <f t="shared" si="27"/>
        <v>394</v>
      </c>
      <c r="B396" s="13">
        <f t="shared" si="25"/>
        <v>3.9399999999999995E-6</v>
      </c>
      <c r="C396" s="13">
        <f t="shared" si="24"/>
        <v>3.9399999999999995</v>
      </c>
      <c r="D396" s="13">
        <f>10^(-1*'consts_hlp-params'!$D$11*'consts_hlp-params'!$C$25*B396)</f>
        <v>0.32777617147991861</v>
      </c>
      <c r="E396" s="14">
        <f>D396*'consts_hlp-params'!$L$31</f>
        <v>19360013.268524263</v>
      </c>
      <c r="F396" s="14">
        <f>'consts_hlp-params'!$E$37*E396/'consts_hlp-params'!$E$35</f>
        <v>0.33735917494390533</v>
      </c>
      <c r="G396" s="14">
        <f t="shared" si="26"/>
        <v>0.33707043995672387</v>
      </c>
    </row>
    <row r="397" spans="1:7" x14ac:dyDescent="0.3">
      <c r="A397" s="13">
        <f t="shared" si="27"/>
        <v>395</v>
      </c>
      <c r="B397" s="13">
        <f t="shared" si="25"/>
        <v>3.9499999999999995E-6</v>
      </c>
      <c r="C397" s="13">
        <f t="shared" si="24"/>
        <v>3.9499999999999993</v>
      </c>
      <c r="D397" s="13">
        <f>10^(-1*'consts_hlp-params'!$D$11*'consts_hlp-params'!$C$25*B397)</f>
        <v>0.32684954084007761</v>
      </c>
      <c r="E397" s="14">
        <f>D397*'consts_hlp-params'!$L$31</f>
        <v>19305282.073753923</v>
      </c>
      <c r="F397" s="14">
        <f>'consts_hlp-params'!$E$37*E397/'consts_hlp-params'!$E$35</f>
        <v>0.33640545293683238</v>
      </c>
      <c r="G397" s="14">
        <f t="shared" si="26"/>
        <v>0.33611753420998097</v>
      </c>
    </row>
    <row r="398" spans="1:7" x14ac:dyDescent="0.3">
      <c r="A398" s="13">
        <f t="shared" si="27"/>
        <v>396</v>
      </c>
      <c r="B398" s="13">
        <f t="shared" si="25"/>
        <v>3.9599999999999994E-6</v>
      </c>
      <c r="C398" s="13">
        <f t="shared" si="24"/>
        <v>3.9599999999999995</v>
      </c>
      <c r="D398" s="13">
        <f>10^(-1*'consts_hlp-params'!$D$11*'consts_hlp-params'!$C$25*B398)</f>
        <v>0.32592552980598422</v>
      </c>
      <c r="E398" s="14">
        <f>D398*'consts_hlp-params'!$L$31</f>
        <v>19250705.605307356</v>
      </c>
      <c r="F398" s="14">
        <f>'consts_hlp-params'!$E$37*E398/'consts_hlp-params'!$E$35</f>
        <v>0.33545442712341417</v>
      </c>
      <c r="G398" s="14">
        <f t="shared" si="26"/>
        <v>0.33516732234930635</v>
      </c>
    </row>
    <row r="399" spans="1:7" x14ac:dyDescent="0.3">
      <c r="A399" s="13">
        <f t="shared" si="27"/>
        <v>397</v>
      </c>
      <c r="B399" s="13">
        <f t="shared" si="25"/>
        <v>3.9699999999999993E-6</v>
      </c>
      <c r="C399" s="13">
        <f t="shared" si="24"/>
        <v>3.9699999999999993</v>
      </c>
      <c r="D399" s="13">
        <f>10^(-1*'consts_hlp-params'!$D$11*'consts_hlp-params'!$C$25*B399)</f>
        <v>0.32500413097195352</v>
      </c>
      <c r="E399" s="14">
        <f>D399*'consts_hlp-params'!$L$31</f>
        <v>19196283.425769724</v>
      </c>
      <c r="F399" s="14">
        <f>'consts_hlp-params'!$E$37*E399/'consts_hlp-params'!$E$35</f>
        <v>0.33450608988144986</v>
      </c>
      <c r="G399" s="14">
        <f t="shared" si="26"/>
        <v>0.33421979675902297</v>
      </c>
    </row>
    <row r="400" spans="1:7" x14ac:dyDescent="0.3">
      <c r="A400" s="13">
        <f t="shared" si="27"/>
        <v>398</v>
      </c>
      <c r="B400" s="13">
        <f t="shared" si="25"/>
        <v>3.9799999999999992E-6</v>
      </c>
      <c r="C400" s="13">
        <f t="shared" si="24"/>
        <v>3.9799999999999991</v>
      </c>
      <c r="D400" s="13">
        <f>10^(-1*'consts_hlp-params'!$D$11*'consts_hlp-params'!$C$25*B400)</f>
        <v>0.32408533695323721</v>
      </c>
      <c r="E400" s="14">
        <f>D400*'consts_hlp-params'!$L$31</f>
        <v>19142015.098962821</v>
      </c>
      <c r="F400" s="14">
        <f>'consts_hlp-params'!$E$37*E400/'consts_hlp-params'!$E$35</f>
        <v>0.33356043361028764</v>
      </c>
      <c r="G400" s="14">
        <f t="shared" si="26"/>
        <v>0.33327494984498401</v>
      </c>
    </row>
    <row r="401" spans="1:7" x14ac:dyDescent="0.3">
      <c r="A401" s="13">
        <f t="shared" si="27"/>
        <v>399</v>
      </c>
      <c r="B401" s="13">
        <f t="shared" si="25"/>
        <v>3.9899999999999991E-6</v>
      </c>
      <c r="C401" s="13">
        <f t="shared" si="24"/>
        <v>3.9899999999999989</v>
      </c>
      <c r="D401" s="13">
        <f>10^(-1*'consts_hlp-params'!$D$11*'consts_hlp-params'!$C$25*B401)</f>
        <v>0.3231691403859635</v>
      </c>
      <c r="E401" s="14">
        <f>D401*'consts_hlp-params'!$L$31</f>
        <v>19087900.189941492</v>
      </c>
      <c r="F401" s="14">
        <f>'consts_hlp-params'!$E$37*E401/'consts_hlp-params'!$E$35</f>
        <v>0.33261745073076243</v>
      </c>
      <c r="G401" s="14">
        <f t="shared" si="26"/>
        <v>0.33233277403451111</v>
      </c>
    </row>
    <row r="402" spans="1:7" x14ac:dyDescent="0.3">
      <c r="A402" s="13">
        <f t="shared" si="27"/>
        <v>400</v>
      </c>
      <c r="B402" s="13">
        <f t="shared" si="25"/>
        <v>3.9999999999999998E-6</v>
      </c>
      <c r="C402" s="13">
        <f t="shared" si="24"/>
        <v>4</v>
      </c>
      <c r="D402" s="13">
        <f>10^(-1*'consts_hlp-params'!$D$11*'consts_hlp-params'!$C$25*B402)</f>
        <v>0.32225553392707834</v>
      </c>
      <c r="E402" s="14">
        <f>D402*'consts_hlp-params'!$L$31</f>
        <v>19033938.264990184</v>
      </c>
      <c r="F402" s="14">
        <f>'consts_hlp-params'!$E$37*E402/'consts_hlp-params'!$E$35</f>
        <v>0.33167713368513541</v>
      </c>
      <c r="G402" s="14">
        <f t="shared" si="26"/>
        <v>0.3313932617763341</v>
      </c>
    </row>
    <row r="403" spans="1:7" x14ac:dyDescent="0.3">
      <c r="A403" s="13">
        <f t="shared" si="27"/>
        <v>401</v>
      </c>
      <c r="B403" s="13">
        <f t="shared" si="25"/>
        <v>4.0099999999999997E-6</v>
      </c>
      <c r="C403" s="13">
        <f t="shared" si="24"/>
        <v>4.01</v>
      </c>
      <c r="D403" s="13">
        <f>10^(-1*'consts_hlp-params'!$D$11*'consts_hlp-params'!$C$25*B403)</f>
        <v>0.3213445102542869</v>
      </c>
      <c r="E403" s="14">
        <f>D403*'consts_hlp-params'!$L$31</f>
        <v>18980128.891619481</v>
      </c>
      <c r="F403" s="14">
        <f>'consts_hlp-params'!$E$37*E403/'consts_hlp-params'!$E$35</f>
        <v>0.33073947493703409</v>
      </c>
      <c r="G403" s="14">
        <f t="shared" si="26"/>
        <v>0.33045640554053041</v>
      </c>
    </row>
    <row r="404" spans="1:7" x14ac:dyDescent="0.3">
      <c r="A404" s="13">
        <f t="shared" si="27"/>
        <v>402</v>
      </c>
      <c r="B404" s="13">
        <f t="shared" si="25"/>
        <v>4.0199999999999996E-6</v>
      </c>
      <c r="C404" s="13">
        <f t="shared" si="24"/>
        <v>4.0199999999999996</v>
      </c>
      <c r="D404" s="13">
        <f>10^(-1*'consts_hlp-params'!$D$11*'consts_hlp-params'!$C$25*B404)</f>
        <v>0.32043606206599468</v>
      </c>
      <c r="E404" s="14">
        <f>D404*'consts_hlp-params'!$L$31</f>
        <v>18926471.638562631</v>
      </c>
      <c r="F404" s="14">
        <f>'consts_hlp-params'!$E$37*E404/'consts_hlp-params'!$E$35</f>
        <v>0.3298044669713916</v>
      </c>
      <c r="G404" s="14">
        <f t="shared" si="26"/>
        <v>0.32952219781846515</v>
      </c>
    </row>
    <row r="405" spans="1:7" x14ac:dyDescent="0.3">
      <c r="A405" s="13">
        <f t="shared" si="27"/>
        <v>403</v>
      </c>
      <c r="B405" s="13">
        <f t="shared" si="25"/>
        <v>4.0299999999999995E-6</v>
      </c>
      <c r="C405" s="13">
        <f t="shared" si="24"/>
        <v>4.0299999999999994</v>
      </c>
      <c r="D405" s="13">
        <f>10^(-1*'consts_hlp-params'!$D$11*'consts_hlp-params'!$C$25*B405)</f>
        <v>0.31953018208124867</v>
      </c>
      <c r="E405" s="14">
        <f>D405*'consts_hlp-params'!$L$31</f>
        <v>18872966.075772054</v>
      </c>
      <c r="F405" s="14">
        <f>'consts_hlp-params'!$E$37*E405/'consts_hlp-params'!$E$35</f>
        <v>0.32887210229438568</v>
      </c>
      <c r="G405" s="14">
        <f t="shared" si="26"/>
        <v>0.32859063112272979</v>
      </c>
    </row>
    <row r="406" spans="1:7" x14ac:dyDescent="0.3">
      <c r="A406" s="13">
        <f t="shared" si="27"/>
        <v>404</v>
      </c>
      <c r="B406" s="13">
        <f t="shared" si="25"/>
        <v>4.0399999999999994E-6</v>
      </c>
      <c r="C406" s="13">
        <f t="shared" si="24"/>
        <v>4.0399999999999991</v>
      </c>
      <c r="D406" s="13">
        <f>10^(-1*'consts_hlp-params'!$D$11*'consts_hlp-params'!$C$25*B406)</f>
        <v>0.31862686303967958</v>
      </c>
      <c r="E406" s="14">
        <f>D406*'consts_hlp-params'!$L$31</f>
        <v>18819611.774415955</v>
      </c>
      <c r="F406" s="14">
        <f>'consts_hlp-params'!$E$37*E406/'consts_hlp-params'!$E$35</f>
        <v>0.3279423734333799</v>
      </c>
      <c r="G406" s="14">
        <f t="shared" si="26"/>
        <v>0.3276616979870835</v>
      </c>
    </row>
    <row r="407" spans="1:7" x14ac:dyDescent="0.3">
      <c r="A407" s="13">
        <f t="shared" si="27"/>
        <v>405</v>
      </c>
      <c r="B407" s="13">
        <f t="shared" si="25"/>
        <v>4.0499999999999993E-6</v>
      </c>
      <c r="C407" s="13">
        <f t="shared" si="24"/>
        <v>4.0499999999999989</v>
      </c>
      <c r="D407" s="13">
        <f>10^(-1*'consts_hlp-params'!$D$11*'consts_hlp-params'!$C$25*B407)</f>
        <v>0.31772609770144311</v>
      </c>
      <c r="E407" s="14">
        <f>D407*'consts_hlp-params'!$L$31</f>
        <v>18766408.306874834</v>
      </c>
      <c r="F407" s="14">
        <f>'consts_hlp-params'!$E$37*E407/'consts_hlp-params'!$E$35</f>
        <v>0.32701527293686272</v>
      </c>
      <c r="G407" s="14">
        <f t="shared" si="26"/>
        <v>0.32673539096639231</v>
      </c>
    </row>
    <row r="408" spans="1:7" x14ac:dyDescent="0.3">
      <c r="A408" s="13">
        <f t="shared" si="27"/>
        <v>406</v>
      </c>
      <c r="B408" s="13">
        <f t="shared" si="25"/>
        <v>4.0599999999999992E-6</v>
      </c>
      <c r="C408" s="13">
        <f t="shared" si="24"/>
        <v>4.0599999999999996</v>
      </c>
      <c r="D408" s="13">
        <f>10^(-1*'consts_hlp-params'!$D$11*'consts_hlp-params'!$C$25*B408)</f>
        <v>0.31682787884716229</v>
      </c>
      <c r="E408" s="14">
        <f>D408*'consts_hlp-params'!$L$31</f>
        <v>18713355.246738091</v>
      </c>
      <c r="F408" s="14">
        <f>'consts_hlp-params'!$E$37*E408/'consts_hlp-params'!$E$35</f>
        <v>0.32609079337438845</v>
      </c>
      <c r="G408" s="14">
        <f t="shared" si="26"/>
        <v>0.32581170263656989</v>
      </c>
    </row>
    <row r="409" spans="1:7" x14ac:dyDescent="0.3">
      <c r="A409" s="13">
        <f t="shared" si="27"/>
        <v>407</v>
      </c>
      <c r="B409" s="13">
        <f t="shared" si="25"/>
        <v>4.0699999999999991E-6</v>
      </c>
      <c r="C409" s="13">
        <f t="shared" si="24"/>
        <v>4.0699999999999994</v>
      </c>
      <c r="D409" s="13">
        <f>10^(-1*'consts_hlp-params'!$D$11*'consts_hlp-params'!$C$25*B409)</f>
        <v>0.31593219927786947</v>
      </c>
      <c r="E409" s="14">
        <f>D409*'consts_hlp-params'!$L$31</f>
        <v>18660452.1688006</v>
      </c>
      <c r="F409" s="14">
        <f>'consts_hlp-params'!$E$37*E409/'consts_hlp-params'!$E$35</f>
        <v>0.32516892733651742</v>
      </c>
      <c r="G409" s="14">
        <f t="shared" si="26"/>
        <v>0.32489062559451815</v>
      </c>
    </row>
    <row r="410" spans="1:7" x14ac:dyDescent="0.3">
      <c r="A410" s="13">
        <f t="shared" si="27"/>
        <v>408</v>
      </c>
      <c r="B410" s="13">
        <f t="shared" si="25"/>
        <v>4.0799999999999991E-6</v>
      </c>
      <c r="C410" s="13">
        <f t="shared" si="24"/>
        <v>4.0799999999999992</v>
      </c>
      <c r="D410" s="13">
        <f>10^(-1*'consts_hlp-params'!$D$11*'consts_hlp-params'!$C$25*B410)</f>
        <v>0.31503905181494857</v>
      </c>
      <c r="E410" s="14">
        <f>D410*'consts_hlp-params'!$L$31</f>
        <v>18607698.649059288</v>
      </c>
      <c r="F410" s="14">
        <f>'consts_hlp-params'!$E$37*E410/'consts_hlp-params'!$E$35</f>
        <v>0.32424966743475642</v>
      </c>
      <c r="G410" s="14">
        <f t="shared" si="26"/>
        <v>0.32397215245806743</v>
      </c>
    </row>
    <row r="411" spans="1:7" x14ac:dyDescent="0.3">
      <c r="A411" s="13">
        <f t="shared" si="27"/>
        <v>409</v>
      </c>
      <c r="B411" s="13">
        <f t="shared" si="25"/>
        <v>4.0899999999999998E-6</v>
      </c>
      <c r="C411" s="13">
        <f t="shared" si="24"/>
        <v>4.09</v>
      </c>
      <c r="D411" s="13">
        <f>10^(-1*'consts_hlp-params'!$D$11*'consts_hlp-params'!$C$25*B411)</f>
        <v>0.31414842930007769</v>
      </c>
      <c r="E411" s="14">
        <f>D411*'consts_hlp-params'!$L$31</f>
        <v>18555094.26470976</v>
      </c>
      <c r="F411" s="14">
        <f>'consts_hlp-params'!$E$37*E411/'consts_hlp-params'!$E$35</f>
        <v>0.32333300630149975</v>
      </c>
      <c r="G411" s="14">
        <f t="shared" si="26"/>
        <v>0.32305627586591773</v>
      </c>
    </row>
    <row r="412" spans="1:7" x14ac:dyDescent="0.3">
      <c r="A412" s="13">
        <f t="shared" si="27"/>
        <v>410</v>
      </c>
      <c r="B412" s="13">
        <f t="shared" si="25"/>
        <v>4.0999999999999997E-6</v>
      </c>
      <c r="C412" s="13">
        <f t="shared" si="24"/>
        <v>4.0999999999999996</v>
      </c>
      <c r="D412" s="13">
        <f>10^(-1*'consts_hlp-params'!$D$11*'consts_hlp-params'!$C$25*B412)</f>
        <v>0.31326032459517184</v>
      </c>
      <c r="E412" s="14">
        <f>D412*'consts_hlp-params'!$L$31</f>
        <v>18502638.594142903</v>
      </c>
      <c r="F412" s="14">
        <f>'consts_hlp-params'!$E$37*E412/'consts_hlp-params'!$E$35</f>
        <v>0.3224189365899704</v>
      </c>
      <c r="G412" s="14">
        <f t="shared" si="26"/>
        <v>0.32214298847757994</v>
      </c>
    </row>
    <row r="413" spans="1:7" x14ac:dyDescent="0.3">
      <c r="A413" s="13">
        <f t="shared" si="27"/>
        <v>411</v>
      </c>
      <c r="B413" s="13">
        <f t="shared" si="25"/>
        <v>4.1099999999999996E-6</v>
      </c>
      <c r="C413" s="13">
        <f t="shared" si="24"/>
        <v>4.1099999999999994</v>
      </c>
      <c r="D413" s="13">
        <f>10^(-1*'consts_hlp-params'!$D$11*'consts_hlp-params'!$C$25*B413)</f>
        <v>0.31237473058232523</v>
      </c>
      <c r="E413" s="14">
        <f>D413*'consts_hlp-params'!$L$31</f>
        <v>18450331.216941487</v>
      </c>
      <c r="F413" s="14">
        <f>'consts_hlp-params'!$E$37*E413/'consts_hlp-params'!$E$35</f>
        <v>0.3215074509741605</v>
      </c>
      <c r="G413" s="14">
        <f t="shared" si="26"/>
        <v>0.32123228297331624</v>
      </c>
    </row>
    <row r="414" spans="1:7" x14ac:dyDescent="0.3">
      <c r="A414" s="13">
        <f t="shared" si="27"/>
        <v>412</v>
      </c>
      <c r="B414" s="13">
        <f t="shared" si="25"/>
        <v>4.1199999999999995E-6</v>
      </c>
      <c r="C414" s="13">
        <f t="shared" si="24"/>
        <v>4.1199999999999992</v>
      </c>
      <c r="D414" s="13">
        <f>10^(-1*'consts_hlp-params'!$D$11*'consts_hlp-params'!$C$25*B414)</f>
        <v>0.31149164016375475</v>
      </c>
      <c r="E414" s="14">
        <f>D414*'consts_hlp-params'!$L$31</f>
        <v>18398171.713876821</v>
      </c>
      <c r="F414" s="14">
        <f>'consts_hlp-params'!$E$37*E414/'consts_hlp-params'!$E$35</f>
        <v>0.32059854214877304</v>
      </c>
      <c r="G414" s="14">
        <f t="shared" si="26"/>
        <v>0.32032415205408205</v>
      </c>
    </row>
    <row r="415" spans="1:7" x14ac:dyDescent="0.3">
      <c r="A415" s="13">
        <f t="shared" si="27"/>
        <v>413</v>
      </c>
      <c r="B415" s="13">
        <f t="shared" si="25"/>
        <v>4.1299999999999994E-6</v>
      </c>
      <c r="C415" s="13">
        <f t="shared" si="24"/>
        <v>4.129999999999999</v>
      </c>
      <c r="D415" s="13">
        <f>10^(-1*'consts_hlp-params'!$D$11*'consts_hlp-params'!$C$25*B415)</f>
        <v>0.3106110462617428</v>
      </c>
      <c r="E415" s="14">
        <f>D415*'consts_hlp-params'!$L$31</f>
        <v>18346159.666905377</v>
      </c>
      <c r="F415" s="14">
        <f>'consts_hlp-params'!$E$37*E415/'consts_hlp-params'!$E$35</f>
        <v>0.31969220282916327</v>
      </c>
      <c r="G415" s="14">
        <f t="shared" si="26"/>
        <v>0.31941858844146725</v>
      </c>
    </row>
    <row r="416" spans="1:7" x14ac:dyDescent="0.3">
      <c r="A416" s="13">
        <f t="shared" si="27"/>
        <v>414</v>
      </c>
      <c r="B416" s="13">
        <f t="shared" si="25"/>
        <v>4.1399999999999993E-6</v>
      </c>
      <c r="C416" s="13">
        <f t="shared" si="24"/>
        <v>4.1399999999999997</v>
      </c>
      <c r="D416" s="13">
        <f>10^(-1*'consts_hlp-params'!$D$11*'consts_hlp-params'!$C$25*B416)</f>
        <v>0.30973294181858069</v>
      </c>
      <c r="E416" s="14">
        <f>D416*'consts_hlp-params'!$L$31</f>
        <v>18294294.659165453</v>
      </c>
      <c r="F416" s="14">
        <f>'consts_hlp-params'!$E$37*E416/'consts_hlp-params'!$E$35</f>
        <v>0.31878842575128047</v>
      </c>
      <c r="G416" s="14">
        <f t="shared" si="26"/>
        <v>0.31851558487763826</v>
      </c>
    </row>
    <row r="417" spans="1:7" x14ac:dyDescent="0.3">
      <c r="A417" s="13">
        <f t="shared" si="27"/>
        <v>415</v>
      </c>
      <c r="B417" s="13">
        <f t="shared" si="25"/>
        <v>4.1499999999999992E-6</v>
      </c>
      <c r="C417" s="13">
        <f t="shared" si="24"/>
        <v>4.1499999999999995</v>
      </c>
      <c r="D417" s="13">
        <f>10^(-1*'consts_hlp-params'!$D$11*'consts_hlp-params'!$C$25*B417)</f>
        <v>0.30885731979651199</v>
      </c>
      <c r="E417" s="14">
        <f>D417*'consts_hlp-params'!$L$31</f>
        <v>18242576.274973817</v>
      </c>
      <c r="F417" s="14">
        <f>'consts_hlp-params'!$E$37*E417/'consts_hlp-params'!$E$35</f>
        <v>0.31788720367160916</v>
      </c>
      <c r="G417" s="14">
        <f t="shared" si="26"/>
        <v>0.31761513412527914</v>
      </c>
    </row>
    <row r="418" spans="1:7" x14ac:dyDescent="0.3">
      <c r="A418" s="13">
        <f t="shared" si="27"/>
        <v>416</v>
      </c>
      <c r="B418" s="13">
        <f t="shared" si="25"/>
        <v>4.1599999999999991E-6</v>
      </c>
      <c r="C418" s="13">
        <f t="shared" si="24"/>
        <v>4.1599999999999993</v>
      </c>
      <c r="D418" s="13">
        <f>10^(-1*'consts_hlp-params'!$D$11*'consts_hlp-params'!$C$25*B418)</f>
        <v>0.30798417317767635</v>
      </c>
      <c r="E418" s="14">
        <f>D418*'consts_hlp-params'!$L$31</f>
        <v>18191004.099822395</v>
      </c>
      <c r="F418" s="14">
        <f>'consts_hlp-params'!$E$37*E418/'consts_hlp-params'!$E$35</f>
        <v>0.31698852936711208</v>
      </c>
      <c r="G418" s="14">
        <f t="shared" si="26"/>
        <v>0.31671722896753435</v>
      </c>
    </row>
    <row r="419" spans="1:7" x14ac:dyDescent="0.3">
      <c r="A419" s="13">
        <f t="shared" si="27"/>
        <v>417</v>
      </c>
      <c r="B419" s="13">
        <f t="shared" si="25"/>
        <v>4.169999999999999E-6</v>
      </c>
      <c r="C419" s="13">
        <f t="shared" si="24"/>
        <v>4.169999999999999</v>
      </c>
      <c r="D419" s="13">
        <f>10^(-1*'consts_hlp-params'!$D$11*'consts_hlp-params'!$C$25*B419)</f>
        <v>0.30711349496405277</v>
      </c>
      <c r="E419" s="14">
        <f>D419*'consts_hlp-params'!$L$31</f>
        <v>18139577.720374919</v>
      </c>
      <c r="F419" s="14">
        <f>'consts_hlp-params'!$E$37*E419/'consts_hlp-params'!$E$35</f>
        <v>0.31609239563517089</v>
      </c>
      <c r="G419" s="14">
        <f t="shared" si="26"/>
        <v>0.31582186220795033</v>
      </c>
    </row>
    <row r="420" spans="1:7" x14ac:dyDescent="0.3">
      <c r="A420" s="13">
        <f t="shared" si="27"/>
        <v>418</v>
      </c>
      <c r="B420" s="13">
        <f t="shared" si="25"/>
        <v>4.1799999999999998E-6</v>
      </c>
      <c r="C420" s="13">
        <f t="shared" si="24"/>
        <v>4.18</v>
      </c>
      <c r="D420" s="13">
        <f>10^(-1*'consts_hlp-params'!$D$11*'consts_hlp-params'!$C$25*B420)</f>
        <v>0.30624527817740388</v>
      </c>
      <c r="E420" s="14">
        <f>D420*'consts_hlp-params'!$L$31</f>
        <v>18088296.724463634</v>
      </c>
      <c r="F420" s="14">
        <f>'consts_hlp-params'!$E$37*E420/'consts_hlp-params'!$E$35</f>
        <v>0.31519879529352968</v>
      </c>
      <c r="G420" s="14">
        <f t="shared" si="26"/>
        <v>0.314929026670418</v>
      </c>
    </row>
    <row r="421" spans="1:7" x14ac:dyDescent="0.3">
      <c r="A421" s="13">
        <f t="shared" si="27"/>
        <v>419</v>
      </c>
      <c r="B421" s="13">
        <f t="shared" si="25"/>
        <v>4.1899999999999997E-6</v>
      </c>
      <c r="C421" s="13">
        <f t="shared" si="24"/>
        <v>4.1899999999999995</v>
      </c>
      <c r="D421" s="13">
        <f>10^(-1*'consts_hlp-params'!$D$11*'consts_hlp-params'!$C$25*B421)</f>
        <v>0.30537951585922041</v>
      </c>
      <c r="E421" s="14">
        <f>D421*'consts_hlp-params'!$L$31</f>
        <v>18037160.701086026</v>
      </c>
      <c r="F421" s="14">
        <f>'consts_hlp-params'!$E$37*E421/'consts_hlp-params'!$E$35</f>
        <v>0.31430772118023709</v>
      </c>
      <c r="G421" s="14">
        <f t="shared" si="26"/>
        <v>0.31403871519911591</v>
      </c>
    </row>
    <row r="422" spans="1:7" x14ac:dyDescent="0.3">
      <c r="A422" s="13">
        <f t="shared" si="27"/>
        <v>420</v>
      </c>
      <c r="B422" s="13">
        <f t="shared" si="25"/>
        <v>4.1999999999999996E-6</v>
      </c>
      <c r="C422" s="13">
        <f t="shared" ref="C422:C485" si="28">B422*1000000</f>
        <v>4.1999999999999993</v>
      </c>
      <c r="D422" s="13">
        <f>10^(-1*'consts_hlp-params'!$D$11*'consts_hlp-params'!$C$25*B422)</f>
        <v>0.30451620107066424</v>
      </c>
      <c r="E422" s="14">
        <f>D422*'consts_hlp-params'!$L$31</f>
        <v>17986169.240401447</v>
      </c>
      <c r="F422" s="14">
        <f>'consts_hlp-params'!$E$37*E422/'consts_hlp-params'!$E$35</f>
        <v>0.31341916615358834</v>
      </c>
      <c r="G422" s="14">
        <f t="shared" si="26"/>
        <v>0.31315092065845146</v>
      </c>
    </row>
    <row r="423" spans="1:7" x14ac:dyDescent="0.3">
      <c r="A423" s="13">
        <f t="shared" si="27"/>
        <v>421</v>
      </c>
      <c r="B423" s="13">
        <f t="shared" si="25"/>
        <v>4.2099999999999995E-6</v>
      </c>
      <c r="C423" s="13">
        <f t="shared" si="28"/>
        <v>4.2099999999999991</v>
      </c>
      <c r="D423" s="13">
        <f>10^(-1*'consts_hlp-params'!$D$11*'consts_hlp-params'!$C$25*B423)</f>
        <v>0.3036553268925139</v>
      </c>
      <c r="E423" s="14">
        <f>D423*'consts_hlp-params'!$L$31</f>
        <v>17935321.933727898</v>
      </c>
      <c r="F423" s="14">
        <f>'consts_hlp-params'!$E$37*E423/'consts_hlp-params'!$E$35</f>
        <v>0.31253312309206849</v>
      </c>
      <c r="G423" s="14">
        <f t="shared" si="26"/>
        <v>0.31226563593300488</v>
      </c>
    </row>
    <row r="424" spans="1:7" x14ac:dyDescent="0.3">
      <c r="A424" s="13">
        <f t="shared" si="27"/>
        <v>422</v>
      </c>
      <c r="B424" s="13">
        <f t="shared" si="25"/>
        <v>4.2199999999999994E-6</v>
      </c>
      <c r="C424" s="13">
        <f t="shared" si="28"/>
        <v>4.22</v>
      </c>
      <c r="D424" s="13">
        <f>10^(-1*'consts_hlp-params'!$D$11*'consts_hlp-params'!$C$25*B424)</f>
        <v>0.3027968864251086</v>
      </c>
      <c r="E424" s="14">
        <f>D424*'consts_hlp-params'!$L$31</f>
        <v>17884618.373538736</v>
      </c>
      <c r="F424" s="14">
        <f>'consts_hlp-params'!$E$37*E424/'consts_hlp-params'!$E$35</f>
        <v>0.3116495848942954</v>
      </c>
      <c r="G424" s="14">
        <f t="shared" si="26"/>
        <v>0.31138285392747189</v>
      </c>
    </row>
    <row r="425" spans="1:7" x14ac:dyDescent="0.3">
      <c r="A425" s="13">
        <f t="shared" si="27"/>
        <v>423</v>
      </c>
      <c r="B425" s="13">
        <f t="shared" si="25"/>
        <v>4.2299999999999993E-6</v>
      </c>
      <c r="C425" s="13">
        <f t="shared" si="28"/>
        <v>4.2299999999999995</v>
      </c>
      <c r="D425" s="13">
        <f>10^(-1*'consts_hlp-params'!$D$11*'consts_hlp-params'!$C$25*B425)</f>
        <v>0.30194087278829329</v>
      </c>
      <c r="E425" s="14">
        <f>D425*'consts_hlp-params'!$L$31</f>
        <v>17834058.153459415</v>
      </c>
      <c r="F425" s="14">
        <f>'consts_hlp-params'!$E$37*E425/'consts_hlp-params'!$E$35</f>
        <v>0.31076854447896302</v>
      </c>
      <c r="G425" s="14">
        <f t="shared" si="26"/>
        <v>0.31050256756660699</v>
      </c>
    </row>
    <row r="426" spans="1:7" x14ac:dyDescent="0.3">
      <c r="A426" s="13">
        <f t="shared" si="27"/>
        <v>424</v>
      </c>
      <c r="B426" s="13">
        <f t="shared" si="25"/>
        <v>4.2399999999999992E-6</v>
      </c>
      <c r="C426" s="13">
        <f t="shared" si="28"/>
        <v>4.2399999999999993</v>
      </c>
      <c r="D426" s="13">
        <f>10^(-1*'consts_hlp-params'!$D$11*'consts_hlp-params'!$C$25*B426)</f>
        <v>0.30108727912136291</v>
      </c>
      <c r="E426" s="14">
        <f>D426*'consts_hlp-params'!$L$31</f>
        <v>17783640.868264195</v>
      </c>
      <c r="F426" s="14">
        <f>'consts_hlp-params'!$E$37*E426/'consts_hlp-params'!$E$35</f>
        <v>0.30988999478478357</v>
      </c>
      <c r="G426" s="14">
        <f t="shared" si="26"/>
        <v>0.30962476979516612</v>
      </c>
    </row>
    <row r="427" spans="1:7" x14ac:dyDescent="0.3">
      <c r="A427" s="13">
        <f t="shared" si="27"/>
        <v>425</v>
      </c>
      <c r="B427" s="13">
        <f t="shared" si="25"/>
        <v>4.2499999999999991E-6</v>
      </c>
      <c r="C427" s="13">
        <f t="shared" si="28"/>
        <v>4.2499999999999991</v>
      </c>
      <c r="D427" s="13">
        <f>10^(-1*'consts_hlp-params'!$D$11*'consts_hlp-params'!$C$25*B427)</f>
        <v>0.30023609858300793</v>
      </c>
      <c r="E427" s="14">
        <f>D427*'consts_hlp-params'!$L$31</f>
        <v>17733366.11387293</v>
      </c>
      <c r="F427" s="14">
        <f>'consts_hlp-params'!$E$37*E427/'consts_hlp-params'!$E$35</f>
        <v>0.30901392877043227</v>
      </c>
      <c r="G427" s="14">
        <f t="shared" si="26"/>
        <v>0.30874945357785077</v>
      </c>
    </row>
    <row r="428" spans="1:7" x14ac:dyDescent="0.3">
      <c r="A428" s="13">
        <f t="shared" si="27"/>
        <v>426</v>
      </c>
      <c r="B428" s="13">
        <f t="shared" si="25"/>
        <v>4.259999999999999E-6</v>
      </c>
      <c r="C428" s="13">
        <f t="shared" si="28"/>
        <v>4.2599999999999989</v>
      </c>
      <c r="D428" s="13">
        <f>10^(-1*'consts_hlp-params'!$D$11*'consts_hlp-params'!$C$25*B428)</f>
        <v>0.29938732435125948</v>
      </c>
      <c r="E428" s="14">
        <f>D428*'consts_hlp-params'!$L$31</f>
        <v>17683233.487347826</v>
      </c>
      <c r="F428" s="14">
        <f>'consts_hlp-params'!$E$37*E428/'consts_hlp-params'!$E$35</f>
        <v>0.30814033941449021</v>
      </c>
      <c r="G428" s="14">
        <f t="shared" si="26"/>
        <v>0.30787661189925147</v>
      </c>
    </row>
    <row r="429" spans="1:7" x14ac:dyDescent="0.3">
      <c r="A429" s="13">
        <f t="shared" si="27"/>
        <v>427</v>
      </c>
      <c r="B429" s="13">
        <f t="shared" si="25"/>
        <v>4.2699999999999998E-6</v>
      </c>
      <c r="C429" s="13">
        <f t="shared" si="28"/>
        <v>4.2699999999999996</v>
      </c>
      <c r="D429" s="13">
        <f>10^(-1*'consts_hlp-params'!$D$11*'consts_hlp-params'!$C$25*B429)</f>
        <v>0.29854094962343436</v>
      </c>
      <c r="E429" s="14">
        <f>D429*'consts_hlp-params'!$L$31</f>
        <v>17633242.586890191</v>
      </c>
      <c r="F429" s="14">
        <f>'consts_hlp-params'!$E$37*E429/'consts_hlp-params'!$E$35</f>
        <v>0.30726921971538801</v>
      </c>
      <c r="G429" s="14">
        <f t="shared" si="26"/>
        <v>0.30700623776379138</v>
      </c>
    </row>
    <row r="430" spans="1:7" x14ac:dyDescent="0.3">
      <c r="A430" s="13">
        <f t="shared" si="27"/>
        <v>428</v>
      </c>
      <c r="B430" s="13">
        <f t="shared" si="25"/>
        <v>4.2799999999999997E-6</v>
      </c>
      <c r="C430" s="13">
        <f t="shared" si="28"/>
        <v>4.2799999999999994</v>
      </c>
      <c r="D430" s="13">
        <f>10^(-1*'consts_hlp-params'!$D$11*'consts_hlp-params'!$C$25*B430)</f>
        <v>0.29769696761608089</v>
      </c>
      <c r="E430" s="14">
        <f>D430*'consts_hlp-params'!$L$31</f>
        <v>17583393.011837233</v>
      </c>
      <c r="F430" s="14">
        <f>'consts_hlp-params'!$E$37*E430/'consts_hlp-params'!$E$35</f>
        <v>0.30640056269135019</v>
      </c>
      <c r="G430" s="14">
        <f t="shared" si="26"/>
        <v>0.30613832419567033</v>
      </c>
    </row>
    <row r="431" spans="1:7" x14ac:dyDescent="0.3">
      <c r="A431" s="13">
        <f t="shared" si="27"/>
        <v>429</v>
      </c>
      <c r="B431" s="13">
        <f t="shared" si="25"/>
        <v>4.2899999999999996E-6</v>
      </c>
      <c r="C431" s="13">
        <f t="shared" si="28"/>
        <v>4.2899999999999991</v>
      </c>
      <c r="D431" s="13">
        <f>10^(-1*'consts_hlp-params'!$D$11*'consts_hlp-params'!$C$25*B431)</f>
        <v>0.29685537156492403</v>
      </c>
      <c r="E431" s="14">
        <f>D431*'consts_hlp-params'!$L$31</f>
        <v>17533684.362658832</v>
      </c>
      <c r="F431" s="14">
        <f>'consts_hlp-params'!$E$37*E431/'consts_hlp-params'!$E$35</f>
        <v>0.30553436138033835</v>
      </c>
      <c r="G431" s="14">
        <f t="shared" si="26"/>
        <v>0.30527286423880867</v>
      </c>
    </row>
    <row r="432" spans="1:7" x14ac:dyDescent="0.3">
      <c r="A432" s="13">
        <f t="shared" si="27"/>
        <v>430</v>
      </c>
      <c r="B432" s="13">
        <f t="shared" si="25"/>
        <v>4.2999999999999995E-6</v>
      </c>
      <c r="C432" s="13">
        <f t="shared" si="28"/>
        <v>4.3</v>
      </c>
      <c r="D432" s="13">
        <f>10^(-1*'consts_hlp-params'!$D$11*'consts_hlp-params'!$C$25*B432)</f>
        <v>0.29601615472481191</v>
      </c>
      <c r="E432" s="14">
        <f>D432*'consts_hlp-params'!$L$31</f>
        <v>17484116.240954369</v>
      </c>
      <c r="F432" s="14">
        <f>'consts_hlp-params'!$E$37*E432/'consts_hlp-params'!$E$35</f>
        <v>0.30467060883999669</v>
      </c>
      <c r="G432" s="14">
        <f t="shared" si="26"/>
        <v>0.30440985095679218</v>
      </c>
    </row>
    <row r="433" spans="1:7" x14ac:dyDescent="0.3">
      <c r="A433" s="13">
        <f t="shared" si="27"/>
        <v>431</v>
      </c>
      <c r="B433" s="13">
        <f t="shared" si="25"/>
        <v>4.3099999999999994E-6</v>
      </c>
      <c r="C433" s="13">
        <f t="shared" si="28"/>
        <v>4.3099999999999996</v>
      </c>
      <c r="D433" s="13">
        <f>10^(-1*'consts_hlp-params'!$D$11*'consts_hlp-params'!$C$25*B433)</f>
        <v>0.29517931036966116</v>
      </c>
      <c r="E433" s="14">
        <f>D433*'consts_hlp-params'!$L$31</f>
        <v>17434688.249449499</v>
      </c>
      <c r="F433" s="14">
        <f>'consts_hlp-params'!$E$37*E433/'consts_hlp-params'!$E$35</f>
        <v>0.30380929814759505</v>
      </c>
      <c r="G433" s="14">
        <f t="shared" si="26"/>
        <v>0.30354927743281579</v>
      </c>
    </row>
    <row r="434" spans="1:7" x14ac:dyDescent="0.3">
      <c r="A434" s="13">
        <f t="shared" si="27"/>
        <v>432</v>
      </c>
      <c r="B434" s="13">
        <f t="shared" si="25"/>
        <v>4.3199999999999993E-6</v>
      </c>
      <c r="C434" s="13">
        <f t="shared" si="28"/>
        <v>4.3199999999999994</v>
      </c>
      <c r="D434" s="13">
        <f>10^(-1*'consts_hlp-params'!$D$11*'consts_hlp-params'!$C$25*B434)</f>
        <v>0.29434483179240306</v>
      </c>
      <c r="E434" s="14">
        <f>D434*'consts_hlp-params'!$L$31</f>
        <v>17385399.991992977</v>
      </c>
      <c r="F434" s="14">
        <f>'consts_hlp-params'!$E$37*E434/'consts_hlp-params'!$E$35</f>
        <v>0.30295042239997411</v>
      </c>
      <c r="G434" s="14">
        <f t="shared" si="26"/>
        <v>0.30269113676962828</v>
      </c>
    </row>
    <row r="435" spans="1:7" x14ac:dyDescent="0.3">
      <c r="A435" s="13">
        <f t="shared" si="27"/>
        <v>433</v>
      </c>
      <c r="B435" s="13">
        <f t="shared" si="25"/>
        <v>4.3299999999999992E-6</v>
      </c>
      <c r="C435" s="13">
        <f t="shared" si="28"/>
        <v>4.3299999999999992</v>
      </c>
      <c r="D435" s="13">
        <f>10^(-1*'consts_hlp-params'!$D$11*'consts_hlp-params'!$C$25*B435)</f>
        <v>0.29351271230493026</v>
      </c>
      <c r="E435" s="14">
        <f>D435*'consts_hlp-params'!$L$31</f>
        <v>17336251.073553495</v>
      </c>
      <c r="F435" s="14">
        <f>'consts_hlp-params'!$E$37*E435/'consts_hlp-params'!$E$35</f>
        <v>0.30209397471349003</v>
      </c>
      <c r="G435" s="14">
        <f t="shared" si="26"/>
        <v>0.30183542208947733</v>
      </c>
    </row>
    <row r="436" spans="1:7" x14ac:dyDescent="0.3">
      <c r="A436" s="13">
        <f t="shared" si="27"/>
        <v>434</v>
      </c>
      <c r="B436" s="13">
        <f t="shared" si="25"/>
        <v>4.3399999999999991E-6</v>
      </c>
      <c r="C436" s="13">
        <f t="shared" si="28"/>
        <v>4.339999999999999</v>
      </c>
      <c r="D436" s="13">
        <f>10^(-1*'consts_hlp-params'!$D$11*'consts_hlp-params'!$C$25*B436)</f>
        <v>0.29268294523804261</v>
      </c>
      <c r="E436" s="14">
        <f>D436*'consts_hlp-params'!$L$31</f>
        <v>17287241.100216515</v>
      </c>
      <c r="F436" s="14">
        <f>'consts_hlp-params'!$E$37*E436/'consts_hlp-params'!$E$35</f>
        <v>0.30123994822395933</v>
      </c>
      <c r="G436" s="14">
        <f t="shared" si="26"/>
        <v>0.30098212653405426</v>
      </c>
    </row>
    <row r="437" spans="1:7" x14ac:dyDescent="0.3">
      <c r="A437" s="13">
        <f t="shared" si="27"/>
        <v>435</v>
      </c>
      <c r="B437" s="13">
        <f t="shared" si="25"/>
        <v>4.349999999999999E-6</v>
      </c>
      <c r="C437" s="13">
        <f t="shared" si="28"/>
        <v>4.3499999999999988</v>
      </c>
      <c r="D437" s="13">
        <f>10^(-1*'consts_hlp-params'!$D$11*'consts_hlp-params'!$C$25*B437)</f>
        <v>0.29185552394139391</v>
      </c>
      <c r="E437" s="14">
        <f>D437*'consts_hlp-params'!$L$31</f>
        <v>17238369.679181077</v>
      </c>
      <c r="F437" s="14">
        <f>'consts_hlp-params'!$E$37*E437/'consts_hlp-params'!$E$35</f>
        <v>0.30038833608660309</v>
      </c>
      <c r="G437" s="14">
        <f t="shared" si="26"/>
        <v>0.30013124326443857</v>
      </c>
    </row>
    <row r="438" spans="1:7" x14ac:dyDescent="0.3">
      <c r="A438" s="13">
        <f t="shared" si="27"/>
        <v>436</v>
      </c>
      <c r="B438" s="13">
        <f t="shared" si="25"/>
        <v>4.3599999999999998E-6</v>
      </c>
      <c r="C438" s="13">
        <f t="shared" si="28"/>
        <v>4.3599999999999994</v>
      </c>
      <c r="D438" s="13">
        <f>10^(-1*'consts_hlp-params'!$D$11*'consts_hlp-params'!$C$25*B438)</f>
        <v>0.29103044178343873</v>
      </c>
      <c r="E438" s="14">
        <f>D438*'consts_hlp-params'!$L$31</f>
        <v>17189636.418756705</v>
      </c>
      <c r="F438" s="14">
        <f>'consts_hlp-params'!$E$37*E438/'consts_hlp-params'!$E$35</f>
        <v>0.29953913147599359</v>
      </c>
      <c r="G438" s="14">
        <f t="shared" si="26"/>
        <v>0.29928276546104393</v>
      </c>
    </row>
    <row r="439" spans="1:7" x14ac:dyDescent="0.3">
      <c r="A439" s="13">
        <f t="shared" si="27"/>
        <v>437</v>
      </c>
      <c r="B439" s="13">
        <f t="shared" si="25"/>
        <v>4.3699999999999997E-6</v>
      </c>
      <c r="C439" s="13">
        <f t="shared" si="28"/>
        <v>4.37</v>
      </c>
      <c r="D439" s="13">
        <f>10^(-1*'consts_hlp-params'!$D$11*'consts_hlp-params'!$C$25*B439)</f>
        <v>0.29020769215137926</v>
      </c>
      <c r="E439" s="14">
        <f>D439*'consts_hlp-params'!$L$31</f>
        <v>17141040.928360231</v>
      </c>
      <c r="F439" s="14">
        <f>'consts_hlp-params'!$E$37*E439/'consts_hlp-params'!$E$35</f>
        <v>0.29869232758599823</v>
      </c>
      <c r="G439" s="14">
        <f t="shared" si="26"/>
        <v>0.29843668632356302</v>
      </c>
    </row>
    <row r="440" spans="1:7" x14ac:dyDescent="0.3">
      <c r="A440" s="13">
        <f t="shared" si="27"/>
        <v>438</v>
      </c>
      <c r="B440" s="13">
        <f t="shared" si="25"/>
        <v>4.3799999999999996E-6</v>
      </c>
      <c r="C440" s="13">
        <f t="shared" si="28"/>
        <v>4.38</v>
      </c>
      <c r="D440" s="13">
        <f>10^(-1*'consts_hlp-params'!$D$11*'consts_hlp-params'!$C$25*B440)</f>
        <v>0.28938726845111201</v>
      </c>
      <c r="E440" s="14">
        <f>D440*'consts_hlp-params'!$L$31</f>
        <v>17092582.818512674</v>
      </c>
      <c r="F440" s="14">
        <f>'consts_hlp-params'!$E$37*E440/'consts_hlp-params'!$E$35</f>
        <v>0.29784791762972551</v>
      </c>
      <c r="G440" s="14">
        <f t="shared" si="26"/>
        <v>0.29759299907091313</v>
      </c>
    </row>
    <row r="441" spans="1:7" x14ac:dyDescent="0.3">
      <c r="A441" s="13">
        <f t="shared" si="27"/>
        <v>439</v>
      </c>
      <c r="B441" s="13">
        <f t="shared" si="25"/>
        <v>4.3899999999999995E-6</v>
      </c>
      <c r="C441" s="13">
        <f t="shared" si="28"/>
        <v>4.3899999999999997</v>
      </c>
      <c r="D441" s="13">
        <f>10^(-1*'consts_hlp-params'!$D$11*'consts_hlp-params'!$C$25*B441)</f>
        <v>0.28856916410717526</v>
      </c>
      <c r="E441" s="14">
        <f>D441*'consts_hlp-params'!$L$31</f>
        <v>17044261.700836115</v>
      </c>
      <c r="F441" s="14">
        <f>'consts_hlp-params'!$E$37*E441/'consts_hlp-params'!$E$35</f>
        <v>0.29700589483947076</v>
      </c>
      <c r="G441" s="14">
        <f t="shared" si="26"/>
        <v>0.29675169694118164</v>
      </c>
    </row>
    <row r="442" spans="1:7" x14ac:dyDescent="0.3">
      <c r="A442" s="13">
        <f t="shared" si="27"/>
        <v>440</v>
      </c>
      <c r="B442" s="13">
        <f t="shared" si="25"/>
        <v>4.3999999999999994E-6</v>
      </c>
      <c r="C442" s="13">
        <f t="shared" si="28"/>
        <v>4.3999999999999995</v>
      </c>
      <c r="D442" s="13">
        <f>10^(-1*'consts_hlp-params'!$D$11*'consts_hlp-params'!$C$25*B442)</f>
        <v>0.28775337256269629</v>
      </c>
      <c r="E442" s="14">
        <f>D442*'consts_hlp-params'!$L$31</f>
        <v>16996077.188050598</v>
      </c>
      <c r="F442" s="14">
        <f>'consts_hlp-params'!$E$37*E442/'consts_hlp-params'!$E$35</f>
        <v>0.29616625246666184</v>
      </c>
      <c r="G442" s="14">
        <f t="shared" si="26"/>
        <v>0.29591277319157244</v>
      </c>
    </row>
    <row r="443" spans="1:7" x14ac:dyDescent="0.3">
      <c r="A443" s="13">
        <f t="shared" si="27"/>
        <v>441</v>
      </c>
      <c r="B443" s="13">
        <f t="shared" si="25"/>
        <v>4.4099999999999993E-6</v>
      </c>
      <c r="C443" s="13">
        <f t="shared" si="28"/>
        <v>4.4099999999999993</v>
      </c>
      <c r="D443" s="13">
        <f>10^(-1*'consts_hlp-params'!$D$11*'consts_hlp-params'!$C$25*B443)</f>
        <v>0.28693988727933883</v>
      </c>
      <c r="E443" s="14">
        <f>D443*'consts_hlp-params'!$L$31</f>
        <v>16948028.893971007</v>
      </c>
      <c r="F443" s="14">
        <f>'consts_hlp-params'!$E$37*E443/'consts_hlp-params'!$E$35</f>
        <v>0.29532898378180478</v>
      </c>
      <c r="G443" s="14">
        <f t="shared" si="26"/>
        <v>0.29507622109835102</v>
      </c>
    </row>
    <row r="444" spans="1:7" x14ac:dyDescent="0.3">
      <c r="A444" s="13">
        <f t="shared" si="27"/>
        <v>442</v>
      </c>
      <c r="B444" s="13">
        <f t="shared" si="25"/>
        <v>4.4199999999999992E-6</v>
      </c>
      <c r="C444" s="13">
        <f t="shared" si="28"/>
        <v>4.419999999999999</v>
      </c>
      <c r="D444" s="13">
        <f>10^(-1*'consts_hlp-params'!$D$11*'consts_hlp-params'!$C$25*B444)</f>
        <v>0.28612870173725063</v>
      </c>
      <c r="E444" s="14">
        <f>D444*'consts_hlp-params'!$L$31</f>
        <v>16900116.433503985</v>
      </c>
      <c r="F444" s="14">
        <f>'consts_hlp-params'!$E$37*E444/'consts_hlp-params'!$E$35</f>
        <v>0.29449408207443012</v>
      </c>
      <c r="G444" s="14">
        <f t="shared" si="26"/>
        <v>0.29424203395679133</v>
      </c>
    </row>
    <row r="445" spans="1:7" x14ac:dyDescent="0.3">
      <c r="A445" s="13">
        <f t="shared" si="27"/>
        <v>443</v>
      </c>
      <c r="B445" s="13">
        <f t="shared" si="25"/>
        <v>4.4299999999999991E-6</v>
      </c>
      <c r="C445" s="13">
        <f t="shared" si="28"/>
        <v>4.4299999999999988</v>
      </c>
      <c r="D445" s="13">
        <f>10^(-1*'consts_hlp-params'!$D$11*'consts_hlp-params'!$C$25*B445)</f>
        <v>0.28531980943501112</v>
      </c>
      <c r="E445" s="14">
        <f>D445*'consts_hlp-params'!$L$31</f>
        <v>16852339.422644842</v>
      </c>
      <c r="F445" s="14">
        <f>'consts_hlp-params'!$E$37*E445/'consts_hlp-params'!$E$35</f>
        <v>0.29366154065303912</v>
      </c>
      <c r="G445" s="14">
        <f t="shared" si="26"/>
        <v>0.29341020508112159</v>
      </c>
    </row>
    <row r="446" spans="1:7" x14ac:dyDescent="0.3">
      <c r="A446" s="13">
        <f t="shared" si="27"/>
        <v>444</v>
      </c>
      <c r="B446" s="13">
        <f t="shared" si="25"/>
        <v>4.439999999999999E-6</v>
      </c>
      <c r="C446" s="13">
        <f t="shared" si="28"/>
        <v>4.4399999999999986</v>
      </c>
      <c r="D446" s="13">
        <f>10^(-1*'consts_hlp-params'!$D$11*'consts_hlp-params'!$C$25*B446)</f>
        <v>0.28451320388957946</v>
      </c>
      <c r="E446" s="14">
        <f>D446*'consts_hlp-params'!$L$31</f>
        <v>16804697.478474479</v>
      </c>
      <c r="F446" s="14">
        <f>'consts_hlp-params'!$E$37*E446/'consts_hlp-params'!$E$35</f>
        <v>0.29283135284504996</v>
      </c>
      <c r="G446" s="14">
        <f t="shared" si="26"/>
        <v>0.29258072780447081</v>
      </c>
    </row>
    <row r="447" spans="1:7" x14ac:dyDescent="0.3">
      <c r="A447" s="13">
        <f t="shared" si="27"/>
        <v>445</v>
      </c>
      <c r="B447" s="13">
        <f t="shared" si="25"/>
        <v>4.4499999999999997E-6</v>
      </c>
      <c r="C447" s="13">
        <f t="shared" si="28"/>
        <v>4.45</v>
      </c>
      <c r="D447" s="13">
        <f>10^(-1*'consts_hlp-params'!$D$11*'consts_hlp-params'!$C$25*B447)</f>
        <v>0.28370887863624256</v>
      </c>
      <c r="E447" s="14">
        <f>D447*'consts_hlp-params'!$L$31</f>
        <v>16757190.219156316</v>
      </c>
      <c r="F447" s="14">
        <f>'consts_hlp-params'!$E$37*E447/'consts_hlp-params'!$E$35</f>
        <v>0.29200351199674435</v>
      </c>
      <c r="G447" s="14">
        <f t="shared" si="26"/>
        <v>0.29175359547881552</v>
      </c>
    </row>
    <row r="448" spans="1:7" x14ac:dyDescent="0.3">
      <c r="A448" s="13">
        <f t="shared" si="27"/>
        <v>446</v>
      </c>
      <c r="B448" s="13">
        <f t="shared" si="25"/>
        <v>4.4599999999999996E-6</v>
      </c>
      <c r="C448" s="13">
        <f t="shared" si="28"/>
        <v>4.46</v>
      </c>
      <c r="D448" s="13">
        <f>10^(-1*'consts_hlp-params'!$D$11*'consts_hlp-params'!$C$25*B448)</f>
        <v>0.28290682722856308</v>
      </c>
      <c r="E448" s="14">
        <f>D448*'consts_hlp-params'!$L$31</f>
        <v>16709817.263933228</v>
      </c>
      <c r="F448" s="14">
        <f>'consts_hlp-params'!$E$37*E448/'consts_hlp-params'!$E$35</f>
        <v>0.29117801147321432</v>
      </c>
      <c r="G448" s="14">
        <f t="shared" si="26"/>
        <v>0.29092880147492622</v>
      </c>
    </row>
    <row r="449" spans="1:7" x14ac:dyDescent="0.3">
      <c r="A449" s="13">
        <f t="shared" si="27"/>
        <v>447</v>
      </c>
      <c r="B449" s="13">
        <f t="shared" si="25"/>
        <v>4.4699999999999996E-6</v>
      </c>
      <c r="C449" s="13">
        <f t="shared" si="28"/>
        <v>4.47</v>
      </c>
      <c r="D449" s="13">
        <f>10^(-1*'consts_hlp-params'!$D$11*'consts_hlp-params'!$C$25*B449)</f>
        <v>0.28210704323832803</v>
      </c>
      <c r="E449" s="14">
        <f>D449*'consts_hlp-params'!$L$31</f>
        <v>16662578.233124508</v>
      </c>
      <c r="F449" s="14">
        <f>'consts_hlp-params'!$E$37*E449/'consts_hlp-params'!$E$35</f>
        <v>0.29035484465830885</v>
      </c>
      <c r="G449" s="14">
        <f t="shared" si="26"/>
        <v>0.29010633918231443</v>
      </c>
    </row>
    <row r="450" spans="1:7" x14ac:dyDescent="0.3">
      <c r="A450" s="13">
        <f t="shared" si="27"/>
        <v>448</v>
      </c>
      <c r="B450" s="13">
        <f t="shared" ref="B450:B501" si="29">A450*$I$5</f>
        <v>4.4799999999999995E-6</v>
      </c>
      <c r="C450" s="13">
        <f t="shared" si="28"/>
        <v>4.4799999999999995</v>
      </c>
      <c r="D450" s="13">
        <f>10^(-1*'consts_hlp-params'!$D$11*'consts_hlp-params'!$C$25*B450)</f>
        <v>0.2813095202554971</v>
      </c>
      <c r="E450" s="14">
        <f>D450*'consts_hlp-params'!$L$31</f>
        <v>16615472.748122815</v>
      </c>
      <c r="F450" s="14">
        <f>'consts_hlp-params'!$E$37*E450/'consts_hlp-params'!$E$35</f>
        <v>0.28953400495458093</v>
      </c>
      <c r="G450" s="14">
        <f t="shared" ref="G450:G501" si="30">$I$8*E450/$J$12</f>
        <v>0.28928620200917987</v>
      </c>
    </row>
    <row r="451" spans="1:7" x14ac:dyDescent="0.3">
      <c r="A451" s="13">
        <f t="shared" ref="A451:A501" si="31">ROW()-2</f>
        <v>449</v>
      </c>
      <c r="B451" s="13">
        <f t="shared" si="29"/>
        <v>4.4899999999999994E-6</v>
      </c>
      <c r="C451" s="13">
        <f t="shared" si="28"/>
        <v>4.4899999999999993</v>
      </c>
      <c r="D451" s="13">
        <f>10^(-1*'consts_hlp-params'!$D$11*'consts_hlp-params'!$C$25*B451)</f>
        <v>0.28051425188815132</v>
      </c>
      <c r="E451" s="14">
        <f>D451*'consts_hlp-params'!$L$31</f>
        <v>16568500.431391137</v>
      </c>
      <c r="F451" s="14">
        <f>'consts_hlp-params'!$E$37*E451/'consts_hlp-params'!$E$35</f>
        <v>0.28871548578323475</v>
      </c>
      <c r="G451" s="14">
        <f t="shared" si="30"/>
        <v>0.2884683833823572</v>
      </c>
    </row>
    <row r="452" spans="1:7" x14ac:dyDescent="0.3">
      <c r="A452" s="13">
        <f t="shared" si="31"/>
        <v>450</v>
      </c>
      <c r="B452" s="13">
        <f t="shared" si="29"/>
        <v>4.4999999999999993E-6</v>
      </c>
      <c r="C452" s="13">
        <f t="shared" si="28"/>
        <v>4.4999999999999991</v>
      </c>
      <c r="D452" s="13">
        <f>10^(-1*'consts_hlp-params'!$D$11*'consts_hlp-params'!$C$25*B452)</f>
        <v>0.27972123176244162</v>
      </c>
      <c r="E452" s="14">
        <f>D452*'consts_hlp-params'!$L$31</f>
        <v>16521660.906459754</v>
      </c>
      <c r="F452" s="14">
        <f>'consts_hlp-params'!$E$37*E452/'consts_hlp-params'!$E$35</f>
        <v>0.28789928058407271</v>
      </c>
      <c r="G452" s="14">
        <f t="shared" si="30"/>
        <v>0.28765287674726342</v>
      </c>
    </row>
    <row r="453" spans="1:7" x14ac:dyDescent="0.3">
      <c r="A453" s="13">
        <f t="shared" si="31"/>
        <v>451</v>
      </c>
      <c r="B453" s="13">
        <f t="shared" si="29"/>
        <v>4.5099999999999992E-6</v>
      </c>
      <c r="C453" s="13">
        <f t="shared" si="28"/>
        <v>4.5099999999999989</v>
      </c>
      <c r="D453" s="13">
        <f>10^(-1*'consts_hlp-params'!$D$11*'consts_hlp-params'!$C$25*B453)</f>
        <v>0.27893045352253837</v>
      </c>
      <c r="E453" s="14">
        <f>D453*'consts_hlp-params'!$L$31</f>
        <v>16474953.797923265</v>
      </c>
      <c r="F453" s="14">
        <f>'consts_hlp-params'!$E$37*E453/'consts_hlp-params'!$E$35</f>
        <v>0.28708538281544344</v>
      </c>
      <c r="G453" s="14">
        <f t="shared" si="30"/>
        <v>0.28683967556784601</v>
      </c>
    </row>
    <row r="454" spans="1:7" x14ac:dyDescent="0.3">
      <c r="A454" s="13">
        <f t="shared" si="31"/>
        <v>452</v>
      </c>
      <c r="B454" s="13">
        <f t="shared" si="29"/>
        <v>4.5199999999999991E-6</v>
      </c>
      <c r="C454" s="13">
        <f t="shared" si="28"/>
        <v>4.5199999999999987</v>
      </c>
      <c r="D454" s="13">
        <f>10^(-1*'consts_hlp-params'!$D$11*'consts_hlp-params'!$C$25*B454)</f>
        <v>0.2781419108305796</v>
      </c>
      <c r="E454" s="14">
        <f>D454*'consts_hlp-params'!$L$31</f>
        <v>16428378.731437523</v>
      </c>
      <c r="F454" s="14">
        <f>'consts_hlp-params'!$E$37*E454/'consts_hlp-params'!$E$35</f>
        <v>0.28627378595418851</v>
      </c>
      <c r="G454" s="14">
        <f t="shared" si="30"/>
        <v>0.28602877332652954</v>
      </c>
    </row>
    <row r="455" spans="1:7" x14ac:dyDescent="0.3">
      <c r="A455" s="13">
        <f t="shared" si="31"/>
        <v>453</v>
      </c>
      <c r="B455" s="13">
        <f t="shared" si="29"/>
        <v>4.529999999999999E-6</v>
      </c>
      <c r="C455" s="13">
        <f t="shared" si="28"/>
        <v>4.5299999999999994</v>
      </c>
      <c r="D455" s="13">
        <f>10^(-1*'consts_hlp-params'!$D$11*'consts_hlp-params'!$C$25*B455)</f>
        <v>0.27735559736662097</v>
      </c>
      <c r="E455" s="14">
        <f>D455*'consts_hlp-params'!$L$31</f>
        <v>16381935.333716676</v>
      </c>
      <c r="F455" s="14">
        <f>'consts_hlp-params'!$E$37*E455/'consts_hlp-params'!$E$35</f>
        <v>0.28546448349559106</v>
      </c>
      <c r="G455" s="14">
        <f t="shared" si="30"/>
        <v>0.28522016352416424</v>
      </c>
    </row>
    <row r="456" spans="1:7" x14ac:dyDescent="0.3">
      <c r="A456" s="13">
        <f t="shared" si="31"/>
        <v>454</v>
      </c>
      <c r="B456" s="13">
        <f t="shared" si="29"/>
        <v>4.5399999999999997E-6</v>
      </c>
      <c r="C456" s="13">
        <f t="shared" si="28"/>
        <v>4.54</v>
      </c>
      <c r="D456" s="13">
        <f>10^(-1*'consts_hlp-params'!$D$11*'consts_hlp-params'!$C$25*B456)</f>
        <v>0.27657150682858417</v>
      </c>
      <c r="E456" s="14">
        <f>D456*'consts_hlp-params'!$L$31</f>
        <v>16335623.232530128</v>
      </c>
      <c r="F456" s="14">
        <f>'consts_hlp-params'!$E$37*E456/'consts_hlp-params'!$E$35</f>
        <v>0.28465746895332245</v>
      </c>
      <c r="G456" s="14">
        <f t="shared" si="30"/>
        <v>0.28441383967997302</v>
      </c>
    </row>
    <row r="457" spans="1:7" x14ac:dyDescent="0.3">
      <c r="A457" s="13">
        <f t="shared" si="31"/>
        <v>455</v>
      </c>
      <c r="B457" s="13">
        <f t="shared" si="29"/>
        <v>4.5499999999999996E-6</v>
      </c>
      <c r="C457" s="13">
        <f t="shared" si="28"/>
        <v>4.55</v>
      </c>
      <c r="D457" s="13">
        <f>10^(-1*'consts_hlp-params'!$D$11*'consts_hlp-params'!$C$25*B457)</f>
        <v>0.27578963293220776</v>
      </c>
      <c r="E457" s="14">
        <f>D457*'consts_hlp-params'!$L$31</f>
        <v>16289442.056699635</v>
      </c>
      <c r="F457" s="14">
        <f>'consts_hlp-params'!$E$37*E457/'consts_hlp-params'!$E$35</f>
        <v>0.28385273585939197</v>
      </c>
      <c r="G457" s="14">
        <f t="shared" si="30"/>
        <v>0.28360979533150082</v>
      </c>
    </row>
    <row r="458" spans="1:7" x14ac:dyDescent="0.3">
      <c r="A458" s="13">
        <f t="shared" si="31"/>
        <v>456</v>
      </c>
      <c r="B458" s="13">
        <f t="shared" si="29"/>
        <v>4.5599999999999995E-6</v>
      </c>
      <c r="C458" s="13">
        <f t="shared" si="28"/>
        <v>4.5599999999999996</v>
      </c>
      <c r="D458" s="13">
        <f>10^(-1*'consts_hlp-params'!$D$11*'consts_hlp-params'!$C$25*B458)</f>
        <v>0.27500996941099559</v>
      </c>
      <c r="E458" s="14">
        <f>D458*'consts_hlp-params'!$L$31</f>
        <v>16243391.436096251</v>
      </c>
      <c r="F458" s="14">
        <f>'consts_hlp-params'!$E$37*E458/'consts_hlp-params'!$E$35</f>
        <v>0.28305027776409353</v>
      </c>
      <c r="G458" s="14">
        <f t="shared" si="30"/>
        <v>0.28280802403456173</v>
      </c>
    </row>
    <row r="459" spans="1:7" x14ac:dyDescent="0.3">
      <c r="A459" s="13">
        <f t="shared" si="31"/>
        <v>457</v>
      </c>
      <c r="B459" s="13">
        <f t="shared" si="29"/>
        <v>4.5699999999999994E-6</v>
      </c>
      <c r="C459" s="13">
        <f t="shared" si="28"/>
        <v>4.5699999999999994</v>
      </c>
      <c r="D459" s="13">
        <f>10^(-1*'consts_hlp-params'!$D$11*'consts_hlp-params'!$C$25*B459)</f>
        <v>0.27423251001616722</v>
      </c>
      <c r="E459" s="14">
        <f>D459*'consts_hlp-params'!$L$31</f>
        <v>16197471.001637401</v>
      </c>
      <c r="F459" s="14">
        <f>'consts_hlp-params'!$E$37*E459/'consts_hlp-params'!$E$35</f>
        <v>0.28225008823595465</v>
      </c>
      <c r="G459" s="14">
        <f t="shared" si="30"/>
        <v>0.28200851936318772</v>
      </c>
    </row>
    <row r="460" spans="1:7" x14ac:dyDescent="0.3">
      <c r="A460" s="13">
        <f t="shared" si="31"/>
        <v>458</v>
      </c>
      <c r="B460" s="13">
        <f t="shared" si="29"/>
        <v>4.5799999999999993E-6</v>
      </c>
      <c r="C460" s="13">
        <f t="shared" si="28"/>
        <v>4.5799999999999992</v>
      </c>
      <c r="D460" s="13">
        <f>10^(-1*'consts_hlp-params'!$D$11*'consts_hlp-params'!$C$25*B460)</f>
        <v>0.27345724851660747</v>
      </c>
      <c r="E460" s="14">
        <f>D460*'consts_hlp-params'!$L$31</f>
        <v>16151680.38528391</v>
      </c>
      <c r="F460" s="14">
        <f>'consts_hlp-params'!$E$37*E460/'consts_hlp-params'!$E$35</f>
        <v>0.28145216086168456</v>
      </c>
      <c r="G460" s="14">
        <f t="shared" si="30"/>
        <v>0.28121127490957698</v>
      </c>
    </row>
    <row r="461" spans="1:7" x14ac:dyDescent="0.3">
      <c r="A461" s="13">
        <f t="shared" si="31"/>
        <v>459</v>
      </c>
      <c r="B461" s="13">
        <f t="shared" si="29"/>
        <v>4.5899999999999993E-6</v>
      </c>
      <c r="C461" s="13">
        <f t="shared" si="28"/>
        <v>4.589999999999999</v>
      </c>
      <c r="D461" s="13">
        <f>10^(-1*'consts_hlp-params'!$D$11*'consts_hlp-params'!$C$25*B461)</f>
        <v>0.27268417869881689</v>
      </c>
      <c r="E461" s="14">
        <f>D461*'consts_hlp-params'!$L$31</f>
        <v>16106019.220037071</v>
      </c>
      <c r="F461" s="14">
        <f>'consts_hlp-params'!$E$37*E461/'consts_hlp-params'!$E$35</f>
        <v>0.28065648924612352</v>
      </c>
      <c r="G461" s="14">
        <f t="shared" si="30"/>
        <v>0.28041628428404308</v>
      </c>
    </row>
    <row r="462" spans="1:7" x14ac:dyDescent="0.3">
      <c r="A462" s="13">
        <f t="shared" si="31"/>
        <v>460</v>
      </c>
      <c r="B462" s="13">
        <f t="shared" si="29"/>
        <v>4.5999999999999992E-6</v>
      </c>
      <c r="C462" s="13">
        <f t="shared" si="28"/>
        <v>4.5999999999999988</v>
      </c>
      <c r="D462" s="13">
        <f>10^(-1*'consts_hlp-params'!$D$11*'consts_hlp-params'!$C$25*B462)</f>
        <v>0.27191329436686151</v>
      </c>
      <c r="E462" s="14">
        <f>D462*'consts_hlp-params'!$L$31</f>
        <v>16060487.139935672</v>
      </c>
      <c r="F462" s="14">
        <f>'consts_hlp-params'!$E$37*E462/'consts_hlp-params'!$E$35</f>
        <v>0.27986306701219038</v>
      </c>
      <c r="G462" s="14">
        <f t="shared" si="30"/>
        <v>0.27962354111496296</v>
      </c>
    </row>
    <row r="463" spans="1:7" x14ac:dyDescent="0.3">
      <c r="A463" s="13">
        <f t="shared" si="31"/>
        <v>461</v>
      </c>
      <c r="B463" s="13">
        <f t="shared" si="29"/>
        <v>4.6099999999999991E-6</v>
      </c>
      <c r="C463" s="13">
        <f t="shared" si="28"/>
        <v>4.6099999999999994</v>
      </c>
      <c r="D463" s="13">
        <f>10^(-1*'consts_hlp-params'!$D$11*'consts_hlp-params'!$C$25*B463)</f>
        <v>0.27114458934232355</v>
      </c>
      <c r="E463" s="14">
        <f>D463*'consts_hlp-params'!$L$31</f>
        <v>16015083.780053094</v>
      </c>
      <c r="F463" s="14">
        <f>'consts_hlp-params'!$E$37*E463/'consts_hlp-params'!$E$35</f>
        <v>0.27907188780083259</v>
      </c>
      <c r="G463" s="14">
        <f t="shared" si="30"/>
        <v>0.27883303904872647</v>
      </c>
    </row>
    <row r="464" spans="1:7" x14ac:dyDescent="0.3">
      <c r="A464" s="13">
        <f t="shared" si="31"/>
        <v>462</v>
      </c>
      <c r="B464" s="13">
        <f t="shared" si="29"/>
        <v>4.619999999999999E-6</v>
      </c>
      <c r="C464" s="13">
        <f t="shared" si="28"/>
        <v>4.6199999999999992</v>
      </c>
      <c r="D464" s="13">
        <f>10^(-1*'consts_hlp-params'!$D$11*'consts_hlp-params'!$C$25*B464)</f>
        <v>0.27037805746425181</v>
      </c>
      <c r="E464" s="14">
        <f>D464*'consts_hlp-params'!$L$31</f>
        <v>15969808.776494378</v>
      </c>
      <c r="F464" s="14">
        <f>'consts_hlp-params'!$E$37*E464/'consts_hlp-params'!$E$35</f>
        <v>0.27828294527097475</v>
      </c>
      <c r="G464" s="14">
        <f t="shared" si="30"/>
        <v>0.27804477174968539</v>
      </c>
    </row>
    <row r="465" spans="1:7" x14ac:dyDescent="0.3">
      <c r="A465" s="13">
        <f t="shared" si="31"/>
        <v>463</v>
      </c>
      <c r="B465" s="13">
        <f t="shared" si="29"/>
        <v>4.6299999999999997E-6</v>
      </c>
      <c r="C465" s="13">
        <f t="shared" si="28"/>
        <v>4.63</v>
      </c>
      <c r="D465" s="13">
        <f>10^(-1*'consts_hlp-params'!$D$11*'consts_hlp-params'!$C$25*B465)</f>
        <v>0.269613692589112</v>
      </c>
      <c r="E465" s="14">
        <f>D465*'consts_hlp-params'!$L$31</f>
        <v>15924661.766393287</v>
      </c>
      <c r="F465" s="14">
        <f>'consts_hlp-params'!$E$37*E465/'consts_hlp-params'!$E$35</f>
        <v>0.27749623309946753</v>
      </c>
      <c r="G465" s="14">
        <f t="shared" si="30"/>
        <v>0.27725873290010228</v>
      </c>
    </row>
    <row r="466" spans="1:7" x14ac:dyDescent="0.3">
      <c r="A466" s="13">
        <f t="shared" si="31"/>
        <v>464</v>
      </c>
      <c r="B466" s="13">
        <f t="shared" si="29"/>
        <v>4.6399999999999996E-6</v>
      </c>
      <c r="C466" s="13">
        <f t="shared" si="28"/>
        <v>4.6399999999999997</v>
      </c>
      <c r="D466" s="13">
        <f>10^(-1*'consts_hlp-params'!$D$11*'consts_hlp-params'!$C$25*B466)</f>
        <v>0.26885148859073793</v>
      </c>
      <c r="E466" s="14">
        <f>D466*'consts_hlp-params'!$L$31</f>
        <v>15879642.387909429</v>
      </c>
      <c r="F466" s="14">
        <f>'consts_hlp-params'!$E$37*E466/'consts_hlp-params'!$E$35</f>
        <v>0.27671174498103768</v>
      </c>
      <c r="G466" s="14">
        <f t="shared" si="30"/>
        <v>0.27647491620010012</v>
      </c>
    </row>
    <row r="467" spans="1:7" x14ac:dyDescent="0.3">
      <c r="A467" s="13">
        <f t="shared" si="31"/>
        <v>465</v>
      </c>
      <c r="B467" s="13">
        <f t="shared" si="29"/>
        <v>4.6499999999999995E-6</v>
      </c>
      <c r="C467" s="13">
        <f t="shared" si="28"/>
        <v>4.6499999999999995</v>
      </c>
      <c r="D467" s="13">
        <f>10^(-1*'consts_hlp-params'!$D$11*'consts_hlp-params'!$C$25*B467)</f>
        <v>0.26809143936028224</v>
      </c>
      <c r="E467" s="14">
        <f>D467*'consts_hlp-params'!$L$31</f>
        <v>15834750.280225344</v>
      </c>
      <c r="F467" s="14">
        <f>'consts_hlp-params'!$E$37*E467/'consts_hlp-params'!$E$35</f>
        <v>0.27592947462823691</v>
      </c>
      <c r="G467" s="14">
        <f t="shared" si="30"/>
        <v>0.27569331536761205</v>
      </c>
    </row>
    <row r="468" spans="1:7" x14ac:dyDescent="0.3">
      <c r="A468" s="13">
        <f t="shared" si="31"/>
        <v>466</v>
      </c>
      <c r="B468" s="13">
        <f t="shared" si="29"/>
        <v>4.6599999999999994E-6</v>
      </c>
      <c r="C468" s="13">
        <f t="shared" si="28"/>
        <v>4.6599999999999993</v>
      </c>
      <c r="D468" s="13">
        <f>10^(-1*'consts_hlp-params'!$D$11*'consts_hlp-params'!$C$25*B468)</f>
        <v>0.26733353880616734</v>
      </c>
      <c r="E468" s="14">
        <f>D468*'consts_hlp-params'!$L$31</f>
        <v>15789985.083543604</v>
      </c>
      <c r="F468" s="14">
        <f>'consts_hlp-params'!$E$37*E468/'consts_hlp-params'!$E$35</f>
        <v>0.27514941577139168</v>
      </c>
      <c r="G468" s="14">
        <f t="shared" si="30"/>
        <v>0.27491392413833043</v>
      </c>
    </row>
    <row r="469" spans="1:7" x14ac:dyDescent="0.3">
      <c r="A469" s="13">
        <f t="shared" si="31"/>
        <v>467</v>
      </c>
      <c r="B469" s="13">
        <f t="shared" si="29"/>
        <v>4.6699999999999993E-6</v>
      </c>
      <c r="C469" s="13">
        <f t="shared" si="28"/>
        <v>4.669999999999999</v>
      </c>
      <c r="D469" s="13">
        <f>10^(-1*'consts_hlp-params'!$D$11*'consts_hlp-params'!$C$25*B469)</f>
        <v>0.26657778085403666</v>
      </c>
      <c r="E469" s="14">
        <f>D469*'consts_hlp-params'!$L$31</f>
        <v>15745346.439083938</v>
      </c>
      <c r="F469" s="14">
        <f>'consts_hlp-params'!$E$37*E469/'consts_hlp-params'!$E$35</f>
        <v>0.27437156215855296</v>
      </c>
      <c r="G469" s="14">
        <f t="shared" si="30"/>
        <v>0.2741367362656571</v>
      </c>
    </row>
    <row r="470" spans="1:7" x14ac:dyDescent="0.3">
      <c r="A470" s="13">
        <f t="shared" si="31"/>
        <v>468</v>
      </c>
      <c r="B470" s="13">
        <f t="shared" si="29"/>
        <v>4.6799999999999992E-6</v>
      </c>
      <c r="C470" s="13">
        <f t="shared" si="28"/>
        <v>4.6799999999999988</v>
      </c>
      <c r="D470" s="13">
        <f>10^(-1*'consts_hlp-params'!$D$11*'consts_hlp-params'!$C$25*B470)</f>
        <v>0.26582415944670595</v>
      </c>
      <c r="E470" s="14">
        <f>D470*'consts_hlp-params'!$L$31</f>
        <v>15700833.989080353</v>
      </c>
      <c r="F470" s="14">
        <f>'consts_hlp-params'!$E$37*E470/'consts_hlp-params'!$E$35</f>
        <v>0.27359590755544605</v>
      </c>
      <c r="G470" s="14">
        <f t="shared" si="30"/>
        <v>0.27336174552065318</v>
      </c>
    </row>
    <row r="471" spans="1:7" x14ac:dyDescent="0.3">
      <c r="A471" s="13">
        <f t="shared" si="31"/>
        <v>469</v>
      </c>
      <c r="B471" s="13">
        <f t="shared" si="29"/>
        <v>4.6899999999999991E-6</v>
      </c>
      <c r="C471" s="13">
        <f t="shared" si="28"/>
        <v>4.6899999999999995</v>
      </c>
      <c r="D471" s="13">
        <f>10^(-1*'consts_hlp-params'!$D$11*'consts_hlp-params'!$C$25*B471)</f>
        <v>0.26507266854411493</v>
      </c>
      <c r="E471" s="14">
        <f>D471*'consts_hlp-params'!$L$31</f>
        <v>15656447.376778278</v>
      </c>
      <c r="F471" s="14">
        <f>'consts_hlp-params'!$E$37*E471/'consts_hlp-params'!$E$35</f>
        <v>0.27282244574542103</v>
      </c>
      <c r="G471" s="14">
        <f t="shared" si="30"/>
        <v>0.27258894569198916</v>
      </c>
    </row>
    <row r="472" spans="1:7" x14ac:dyDescent="0.3">
      <c r="A472" s="13">
        <f t="shared" si="31"/>
        <v>470</v>
      </c>
      <c r="B472" s="13">
        <f t="shared" si="29"/>
        <v>4.699999999999999E-6</v>
      </c>
      <c r="C472" s="13">
        <f t="shared" si="28"/>
        <v>4.6999999999999993</v>
      </c>
      <c r="D472" s="13">
        <f>10^(-1*'consts_hlp-params'!$D$11*'consts_hlp-params'!$C$25*B472)</f>
        <v>0.26432330212327859</v>
      </c>
      <c r="E472" s="14">
        <f>D472*'consts_hlp-params'!$L$31</f>
        <v>15612186.24643169</v>
      </c>
      <c r="F472" s="14">
        <f>'consts_hlp-params'!$E$37*E472/'consts_hlp-params'!$E$35</f>
        <v>0.27205117052940209</v>
      </c>
      <c r="G472" s="14">
        <f t="shared" si="30"/>
        <v>0.27181833058589505</v>
      </c>
    </row>
    <row r="473" spans="1:7" x14ac:dyDescent="0.3">
      <c r="A473" s="13">
        <f t="shared" si="31"/>
        <v>471</v>
      </c>
      <c r="B473" s="13">
        <f t="shared" si="29"/>
        <v>4.709999999999999E-6</v>
      </c>
      <c r="C473" s="13">
        <f t="shared" si="28"/>
        <v>4.7099999999999991</v>
      </c>
      <c r="D473" s="13">
        <f>10^(-1*'consts_hlp-params'!$D$11*'consts_hlp-params'!$C$25*B473)</f>
        <v>0.26357605417823882</v>
      </c>
      <c r="E473" s="14">
        <f>D473*'consts_hlp-params'!$L$31</f>
        <v>15568050.243300255</v>
      </c>
      <c r="F473" s="14">
        <f>'consts_hlp-params'!$E$37*E473/'consts_hlp-params'!$E$35</f>
        <v>0.27128207572583857</v>
      </c>
      <c r="G473" s="14">
        <f t="shared" si="30"/>
        <v>0.27104989402611074</v>
      </c>
    </row>
    <row r="474" spans="1:7" x14ac:dyDescent="0.3">
      <c r="A474" s="13">
        <f t="shared" si="31"/>
        <v>472</v>
      </c>
      <c r="B474" s="13">
        <f t="shared" si="29"/>
        <v>4.7199999999999997E-6</v>
      </c>
      <c r="C474" s="13">
        <f t="shared" si="28"/>
        <v>4.72</v>
      </c>
      <c r="D474" s="13">
        <f>10^(-1*'consts_hlp-params'!$D$11*'consts_hlp-params'!$C$25*B474)</f>
        <v>0.26283091872001674</v>
      </c>
      <c r="E474" s="14">
        <f>D474*'consts_hlp-params'!$L$31</f>
        <v>15524039.013646511</v>
      </c>
      <c r="F474" s="14">
        <f>'consts_hlp-params'!$E$37*E474/'consts_hlp-params'!$E$35</f>
        <v>0.27051515517065522</v>
      </c>
      <c r="G474" s="14">
        <f t="shared" si="30"/>
        <v>0.27028362985383647</v>
      </c>
    </row>
    <row r="475" spans="1:7" x14ac:dyDescent="0.3">
      <c r="A475" s="13">
        <f t="shared" si="31"/>
        <v>473</v>
      </c>
      <c r="B475" s="13">
        <f t="shared" si="29"/>
        <v>4.7299999999999996E-6</v>
      </c>
      <c r="C475" s="13">
        <f t="shared" si="28"/>
        <v>4.7299999999999995</v>
      </c>
      <c r="D475" s="13">
        <f>10^(-1*'consts_hlp-params'!$D$11*'consts_hlp-params'!$C$25*B475)</f>
        <v>0.26208788977656466</v>
      </c>
      <c r="E475" s="14">
        <f>D475*'consts_hlp-params'!$L$31</f>
        <v>15480152.204733036</v>
      </c>
      <c r="F475" s="14">
        <f>'consts_hlp-params'!$E$37*E475/'consts_hlp-params'!$E$35</f>
        <v>0.26975040271720302</v>
      </c>
      <c r="G475" s="14">
        <f t="shared" si="30"/>
        <v>0.26951953192768413</v>
      </c>
    </row>
    <row r="476" spans="1:7" x14ac:dyDescent="0.3">
      <c r="A476" s="13">
        <f t="shared" si="31"/>
        <v>474</v>
      </c>
      <c r="B476" s="13">
        <f t="shared" si="29"/>
        <v>4.7399999999999995E-6</v>
      </c>
      <c r="C476" s="13">
        <f t="shared" si="28"/>
        <v>4.7399999999999993</v>
      </c>
      <c r="D476" s="13">
        <f>10^(-1*'consts_hlp-params'!$D$11*'consts_hlp-params'!$C$25*B476)</f>
        <v>0.26134696139271751</v>
      </c>
      <c r="E476" s="14">
        <f>D476*'consts_hlp-params'!$L$31</f>
        <v>15436389.464819571</v>
      </c>
      <c r="F476" s="14">
        <f>'consts_hlp-params'!$E$37*E476/'consts_hlp-params'!$E$35</f>
        <v>0.26898781223620916</v>
      </c>
      <c r="G476" s="14">
        <f t="shared" si="30"/>
        <v>0.2687575941236266</v>
      </c>
    </row>
    <row r="477" spans="1:7" x14ac:dyDescent="0.3">
      <c r="A477" s="13">
        <f t="shared" si="31"/>
        <v>475</v>
      </c>
      <c r="B477" s="13">
        <f t="shared" si="29"/>
        <v>4.7499999999999994E-6</v>
      </c>
      <c r="C477" s="13">
        <f t="shared" si="28"/>
        <v>4.7499999999999991</v>
      </c>
      <c r="D477" s="13">
        <f>10^(-1*'consts_hlp-params'!$D$11*'consts_hlp-params'!$C$25*B477)</f>
        <v>0.2606081276301459</v>
      </c>
      <c r="E477" s="14">
        <f>D477*'consts_hlp-params'!$L$31</f>
        <v>15392750.443160255</v>
      </c>
      <c r="F477" s="14">
        <f>'consts_hlp-params'!$E$37*E477/'consts_hlp-params'!$E$35</f>
        <v>0.26822737761572873</v>
      </c>
      <c r="G477" s="14">
        <f t="shared" si="30"/>
        <v>0.26799781033495013</v>
      </c>
    </row>
    <row r="478" spans="1:7" x14ac:dyDescent="0.3">
      <c r="A478" s="13">
        <f t="shared" si="31"/>
        <v>476</v>
      </c>
      <c r="B478" s="13">
        <f t="shared" si="29"/>
        <v>4.7599999999999993E-6</v>
      </c>
      <c r="C478" s="13">
        <f t="shared" si="28"/>
        <v>4.7599999999999989</v>
      </c>
      <c r="D478" s="13">
        <f>10^(-1*'consts_hlp-params'!$D$11*'consts_hlp-params'!$C$25*B478)</f>
        <v>0.25987138256730824</v>
      </c>
      <c r="E478" s="14">
        <f>D478*'consts_hlp-params'!$L$31</f>
        <v>15349234.790000793</v>
      </c>
      <c r="F478" s="14">
        <f>'consts_hlp-params'!$E$37*E478/'consts_hlp-params'!$E$35</f>
        <v>0.26746909276109548</v>
      </c>
      <c r="G478" s="14">
        <f t="shared" si="30"/>
        <v>0.26724017447220455</v>
      </c>
    </row>
    <row r="479" spans="1:7" x14ac:dyDescent="0.3">
      <c r="A479" s="13">
        <f t="shared" si="31"/>
        <v>477</v>
      </c>
      <c r="B479" s="13">
        <f t="shared" si="29"/>
        <v>4.7699999999999992E-6</v>
      </c>
      <c r="C479" s="13">
        <f t="shared" si="28"/>
        <v>4.7699999999999996</v>
      </c>
      <c r="D479" s="13">
        <f>10^(-1*'consts_hlp-params'!$D$11*'consts_hlp-params'!$C$25*B479)</f>
        <v>0.25913672029940316</v>
      </c>
      <c r="E479" s="14">
        <f>D479*'consts_hlp-params'!$L$31</f>
        <v>15305842.156575644</v>
      </c>
      <c r="F479" s="14">
        <f>'consts_hlp-params'!$E$37*E479/'consts_hlp-params'!$E$35</f>
        <v>0.26671295159487268</v>
      </c>
      <c r="G479" s="14">
        <f t="shared" si="30"/>
        <v>0.26648468046315471</v>
      </c>
    </row>
    <row r="480" spans="1:7" x14ac:dyDescent="0.3">
      <c r="A480" s="13">
        <f t="shared" si="31"/>
        <v>478</v>
      </c>
      <c r="B480" s="13">
        <f t="shared" si="29"/>
        <v>4.7799999999999991E-6</v>
      </c>
      <c r="C480" s="13">
        <f t="shared" si="28"/>
        <v>4.7799999999999994</v>
      </c>
      <c r="D480" s="13">
        <f>10^(-1*'consts_hlp-params'!$D$11*'consts_hlp-params'!$C$25*B480)</f>
        <v>0.25840413493832221</v>
      </c>
      <c r="E480" s="14">
        <f>D480*'consts_hlp-params'!$L$31</f>
        <v>15262572.195105236</v>
      </c>
      <c r="F480" s="14">
        <f>'consts_hlp-params'!$E$37*E480/'consts_hlp-params'!$E$35</f>
        <v>0.26595894805680459</v>
      </c>
      <c r="G480" s="14">
        <f t="shared" si="30"/>
        <v>0.26573132225273172</v>
      </c>
    </row>
    <row r="481" spans="1:7" x14ac:dyDescent="0.3">
      <c r="A481" s="13">
        <f t="shared" si="31"/>
        <v>479</v>
      </c>
      <c r="B481" s="13">
        <f t="shared" si="29"/>
        <v>4.789999999999999E-6</v>
      </c>
      <c r="C481" s="13">
        <f t="shared" si="28"/>
        <v>4.7899999999999991</v>
      </c>
      <c r="D481" s="13">
        <f>10^(-1*'consts_hlp-params'!$D$11*'consts_hlp-params'!$C$25*B481)</f>
        <v>0.25767362061260318</v>
      </c>
      <c r="E481" s="14">
        <f>D481*'consts_hlp-params'!$L$31</f>
        <v>15219424.558793198</v>
      </c>
      <c r="F481" s="14">
        <f>'consts_hlp-params'!$E$37*E481/'consts_hlp-params'!$E$35</f>
        <v>0.26520707610376859</v>
      </c>
      <c r="G481" s="14">
        <f t="shared" si="30"/>
        <v>0.26498009380298487</v>
      </c>
    </row>
    <row r="482" spans="1:7" x14ac:dyDescent="0.3">
      <c r="A482" s="13">
        <f t="shared" si="31"/>
        <v>480</v>
      </c>
      <c r="B482" s="13">
        <f t="shared" si="29"/>
        <v>4.7999999999999989E-6</v>
      </c>
      <c r="C482" s="13">
        <f t="shared" si="28"/>
        <v>4.7999999999999989</v>
      </c>
      <c r="D482" s="13">
        <f>10^(-1*'consts_hlp-params'!$D$11*'consts_hlp-params'!$C$25*B482)</f>
        <v>0.25694517146738211</v>
      </c>
      <c r="E482" s="14">
        <f>D482*'consts_hlp-params'!$L$31</f>
        <v>15176398.901823534</v>
      </c>
      <c r="F482" s="14">
        <f>'consts_hlp-params'!$E$37*E482/'consts_hlp-params'!$E$35</f>
        <v>0.26445732970972535</v>
      </c>
      <c r="G482" s="14">
        <f t="shared" si="30"/>
        <v>0.2642309890930325</v>
      </c>
    </row>
    <row r="483" spans="1:7" x14ac:dyDescent="0.3">
      <c r="A483" s="13">
        <f t="shared" si="31"/>
        <v>481</v>
      </c>
      <c r="B483" s="13">
        <f t="shared" si="29"/>
        <v>4.8099999999999997E-6</v>
      </c>
      <c r="C483" s="13">
        <f t="shared" si="28"/>
        <v>4.8099999999999996</v>
      </c>
      <c r="D483" s="13">
        <f>10^(-1*'consts_hlp-params'!$D$11*'consts_hlp-params'!$C$25*B483)</f>
        <v>0.25621878166434708</v>
      </c>
      <c r="E483" s="14">
        <f>D483*'consts_hlp-params'!$L$31</f>
        <v>15133494.879357886</v>
      </c>
      <c r="F483" s="14">
        <f>'consts_hlp-params'!$E$37*E483/'consts_hlp-params'!$E$35</f>
        <v>0.26370970286567158</v>
      </c>
      <c r="G483" s="14">
        <f t="shared" si="30"/>
        <v>0.26348400211901418</v>
      </c>
    </row>
    <row r="484" spans="1:7" x14ac:dyDescent="0.3">
      <c r="A484" s="13">
        <f t="shared" si="31"/>
        <v>482</v>
      </c>
      <c r="B484" s="13">
        <f t="shared" si="29"/>
        <v>4.8199999999999996E-6</v>
      </c>
      <c r="C484" s="13">
        <f t="shared" si="28"/>
        <v>4.8199999999999994</v>
      </c>
      <c r="D484" s="13">
        <f>10^(-1*'consts_hlp-params'!$D$11*'consts_hlp-params'!$C$25*B484)</f>
        <v>0.2554944453816913</v>
      </c>
      <c r="E484" s="14">
        <f>D484*'consts_hlp-params'!$L$31</f>
        <v>15090712.147532767</v>
      </c>
      <c r="F484" s="14">
        <f>'consts_hlp-params'!$E$37*E484/'consts_hlp-params'!$E$35</f>
        <v>0.26296418957959167</v>
      </c>
      <c r="G484" s="14">
        <f t="shared" si="30"/>
        <v>0.26273912689404272</v>
      </c>
    </row>
    <row r="485" spans="1:7" x14ac:dyDescent="0.3">
      <c r="A485" s="13">
        <f t="shared" si="31"/>
        <v>483</v>
      </c>
      <c r="B485" s="13">
        <f t="shared" si="29"/>
        <v>4.8299999999999995E-6</v>
      </c>
      <c r="C485" s="13">
        <f t="shared" si="28"/>
        <v>4.8299999999999992</v>
      </c>
      <c r="D485" s="13">
        <f>10^(-1*'consts_hlp-params'!$D$11*'consts_hlp-params'!$C$25*B485)</f>
        <v>0.25477215681406629</v>
      </c>
      <c r="E485" s="14">
        <f>D485*'consts_hlp-params'!$L$31</f>
        <v>15048050.363456799</v>
      </c>
      <c r="F485" s="14">
        <f>'consts_hlp-params'!$E$37*E485/'consts_hlp-params'!$E$35</f>
        <v>0.26222078387640946</v>
      </c>
      <c r="G485" s="14">
        <f t="shared" si="30"/>
        <v>0.2619963574481558</v>
      </c>
    </row>
    <row r="486" spans="1:7" x14ac:dyDescent="0.3">
      <c r="A486" s="13">
        <f t="shared" si="31"/>
        <v>484</v>
      </c>
      <c r="B486" s="13">
        <f t="shared" si="29"/>
        <v>4.8399999999999994E-6</v>
      </c>
      <c r="C486" s="13">
        <f t="shared" ref="C486:C501" si="32">B486*1000000</f>
        <v>4.839999999999999</v>
      </c>
      <c r="D486" s="13">
        <f>10^(-1*'consts_hlp-params'!$D$11*'consts_hlp-params'!$C$25*B486)</f>
        <v>0.25405191017253542</v>
      </c>
      <c r="E486" s="14">
        <f>D486*'consts_hlp-params'!$L$31</f>
        <v>15005509.185207965</v>
      </c>
      <c r="F486" s="14">
        <f>'consts_hlp-params'!$E$37*E486/'consts_hlp-params'!$E$35</f>
        <v>0.26147947979794062</v>
      </c>
      <c r="G486" s="14">
        <f t="shared" si="30"/>
        <v>0.26125568782826841</v>
      </c>
    </row>
    <row r="487" spans="1:7" x14ac:dyDescent="0.3">
      <c r="A487" s="13">
        <f t="shared" si="31"/>
        <v>485</v>
      </c>
      <c r="B487" s="13">
        <f t="shared" si="29"/>
        <v>4.8499999999999993E-6</v>
      </c>
      <c r="C487" s="13">
        <f t="shared" si="32"/>
        <v>4.8499999999999996</v>
      </c>
      <c r="D487" s="13">
        <f>10^(-1*'consts_hlp-params'!$D$11*'consts_hlp-params'!$C$25*B487)</f>
        <v>0.2533336996845274</v>
      </c>
      <c r="E487" s="14">
        <f>D487*'consts_hlp-params'!$L$31</f>
        <v>14963088.271830861</v>
      </c>
      <c r="F487" s="14">
        <f>'consts_hlp-params'!$E$37*E487/'consts_hlp-params'!$E$35</f>
        <v>0.26074027140284439</v>
      </c>
      <c r="G487" s="14">
        <f t="shared" si="30"/>
        <v>0.260517112098125</v>
      </c>
    </row>
    <row r="488" spans="1:7" x14ac:dyDescent="0.3">
      <c r="A488" s="13">
        <f t="shared" si="31"/>
        <v>486</v>
      </c>
      <c r="B488" s="13">
        <f t="shared" si="29"/>
        <v>4.8599999999999992E-6</v>
      </c>
      <c r="C488" s="13">
        <f t="shared" si="32"/>
        <v>4.8599999999999994</v>
      </c>
      <c r="D488" s="13">
        <f>10^(-1*'consts_hlp-params'!$D$11*'consts_hlp-params'!$C$25*B488)</f>
        <v>0.25261751959379025</v>
      </c>
      <c r="E488" s="14">
        <f>D488*'consts_hlp-params'!$L$31</f>
        <v>14920787.283333978</v>
      </c>
      <c r="F488" s="14">
        <f>'consts_hlp-params'!$E$37*E488/'consts_hlp-params'!$E$35</f>
        <v>0.26000315276657671</v>
      </c>
      <c r="G488" s="14">
        <f t="shared" si="30"/>
        <v>0.25978062433825194</v>
      </c>
    </row>
    <row r="489" spans="1:7" x14ac:dyDescent="0.3">
      <c r="A489" s="13">
        <f t="shared" si="31"/>
        <v>487</v>
      </c>
      <c r="B489" s="13">
        <f t="shared" si="29"/>
        <v>4.8699999999999991E-6</v>
      </c>
      <c r="C489" s="13">
        <f t="shared" si="32"/>
        <v>4.8699999999999992</v>
      </c>
      <c r="D489" s="13">
        <f>10^(-1*'consts_hlp-params'!$D$11*'consts_hlp-params'!$C$25*B489)</f>
        <v>0.2519033641603452</v>
      </c>
      <c r="E489" s="14">
        <f>D489*'consts_hlp-params'!$L$31</f>
        <v>14878605.880686983</v>
      </c>
      <c r="F489" s="14">
        <f>'consts_hlp-params'!$E$37*E489/'consts_hlp-params'!$E$35</f>
        <v>0.25926811798134214</v>
      </c>
      <c r="G489" s="14">
        <f t="shared" si="30"/>
        <v>0.25904621864591026</v>
      </c>
    </row>
    <row r="490" spans="1:7" x14ac:dyDescent="0.3">
      <c r="A490" s="13">
        <f t="shared" si="31"/>
        <v>488</v>
      </c>
      <c r="B490" s="13">
        <f t="shared" si="29"/>
        <v>4.879999999999999E-6</v>
      </c>
      <c r="C490" s="13">
        <f t="shared" si="32"/>
        <v>4.879999999999999</v>
      </c>
      <c r="D490" s="13">
        <f>10^(-1*'consts_hlp-params'!$D$11*'consts_hlp-params'!$C$25*B490)</f>
        <v>0.25119122766044016</v>
      </c>
      <c r="E490" s="14">
        <f>D490*'consts_hlp-params'!$L$31</f>
        <v>14836543.725817965</v>
      </c>
      <c r="F490" s="14">
        <f>'consts_hlp-params'!$E$37*E490/'consts_hlp-params'!$E$35</f>
        <v>0.25853516115604674</v>
      </c>
      <c r="G490" s="14">
        <f t="shared" si="30"/>
        <v>0.25831388913504788</v>
      </c>
    </row>
    <row r="491" spans="1:7" x14ac:dyDescent="0.3">
      <c r="A491" s="13">
        <f t="shared" si="31"/>
        <v>489</v>
      </c>
      <c r="B491" s="13">
        <f t="shared" si="29"/>
        <v>4.8899999999999989E-6</v>
      </c>
      <c r="C491" s="13">
        <f t="shared" si="32"/>
        <v>4.8899999999999988</v>
      </c>
      <c r="D491" s="13">
        <f>10^(-1*'consts_hlp-params'!$D$11*'consts_hlp-params'!$C$25*B491)</f>
        <v>0.25048110438650451</v>
      </c>
      <c r="E491" s="14">
        <f>D491*'consts_hlp-params'!$L$31</f>
        <v>14794600.481610769</v>
      </c>
      <c r="F491" s="14">
        <f>'consts_hlp-params'!$E$37*E491/'consts_hlp-params'!$E$35</f>
        <v>0.25780427641625092</v>
      </c>
      <c r="G491" s="14">
        <f t="shared" si="30"/>
        <v>0.25758362993625294</v>
      </c>
    </row>
    <row r="492" spans="1:7" x14ac:dyDescent="0.3">
      <c r="A492" s="13">
        <f t="shared" si="31"/>
        <v>490</v>
      </c>
      <c r="B492" s="13">
        <f t="shared" si="29"/>
        <v>4.8999999999999997E-6</v>
      </c>
      <c r="C492" s="13">
        <f t="shared" si="32"/>
        <v>4.8999999999999995</v>
      </c>
      <c r="D492" s="13">
        <f>10^(-1*'consts_hlp-params'!$D$11*'consts_hlp-params'!$C$25*B492)</f>
        <v>0.24977298864710279</v>
      </c>
      <c r="E492" s="14">
        <f>D492*'consts_hlp-params'!$L$31</f>
        <v>14752775.811902257</v>
      </c>
      <c r="F492" s="14">
        <f>'consts_hlp-params'!$E$37*E492/'consts_hlp-params'!$E$35</f>
        <v>0.25707545790412178</v>
      </c>
      <c r="G492" s="14">
        <f t="shared" si="30"/>
        <v>0.25685543519670628</v>
      </c>
    </row>
    <row r="493" spans="1:7" x14ac:dyDescent="0.3">
      <c r="A493" s="13">
        <f t="shared" si="31"/>
        <v>491</v>
      </c>
      <c r="B493" s="13">
        <f t="shared" si="29"/>
        <v>4.9099999999999996E-6</v>
      </c>
      <c r="C493" s="13">
        <f t="shared" si="32"/>
        <v>4.9099999999999993</v>
      </c>
      <c r="D493" s="13">
        <f>10^(-1*'consts_hlp-params'!$D$11*'consts_hlp-params'!$C$25*B493)</f>
        <v>0.24906687476688982</v>
      </c>
      <c r="E493" s="14">
        <f>D493*'consts_hlp-params'!$L$31</f>
        <v>14711069.381479662</v>
      </c>
      <c r="F493" s="14">
        <f>'consts_hlp-params'!$E$37*E493/'consts_hlp-params'!$E$35</f>
        <v>0.25634869977838759</v>
      </c>
      <c r="G493" s="14">
        <f t="shared" si="30"/>
        <v>0.25612929908013532</v>
      </c>
    </row>
    <row r="494" spans="1:7" x14ac:dyDescent="0.3">
      <c r="A494" s="13">
        <f t="shared" si="31"/>
        <v>492</v>
      </c>
      <c r="B494" s="13">
        <f t="shared" si="29"/>
        <v>4.9199999999999995E-6</v>
      </c>
      <c r="C494" s="13">
        <f t="shared" si="32"/>
        <v>4.919999999999999</v>
      </c>
      <c r="D494" s="13">
        <f>10^(-1*'consts_hlp-params'!$D$11*'consts_hlp-params'!$C$25*B494)</f>
        <v>0.2483627570865643</v>
      </c>
      <c r="E494" s="14">
        <f>D494*'consts_hlp-params'!$L$31</f>
        <v>14669480.856077839</v>
      </c>
      <c r="F494" s="14">
        <f>'consts_hlp-params'!$E$37*E494/'consts_hlp-params'!$E$35</f>
        <v>0.25562399621428916</v>
      </c>
      <c r="G494" s="14">
        <f t="shared" si="30"/>
        <v>0.25540521576676617</v>
      </c>
    </row>
    <row r="495" spans="1:7" x14ac:dyDescent="0.3">
      <c r="A495" s="13">
        <f t="shared" si="31"/>
        <v>493</v>
      </c>
      <c r="B495" s="13">
        <f t="shared" si="29"/>
        <v>4.9299999999999994E-6</v>
      </c>
      <c r="C495" s="13">
        <f t="shared" si="32"/>
        <v>4.93</v>
      </c>
      <c r="D495" s="13">
        <f>10^(-1*'consts_hlp-params'!$D$11*'consts_hlp-params'!$C$25*B495)</f>
        <v>0.24766062996282404</v>
      </c>
      <c r="E495" s="14">
        <f>D495*'consts_hlp-params'!$L$31</f>
        <v>14628009.902376633</v>
      </c>
      <c r="F495" s="14">
        <f>'consts_hlp-params'!$E$37*E495/'consts_hlp-params'!$E$35</f>
        <v>0.25490134140353438</v>
      </c>
      <c r="G495" s="14">
        <f t="shared" si="30"/>
        <v>0.25468317945327784</v>
      </c>
    </row>
    <row r="496" spans="1:7" x14ac:dyDescent="0.3">
      <c r="A496" s="13">
        <f t="shared" si="31"/>
        <v>494</v>
      </c>
      <c r="B496" s="13">
        <f t="shared" si="29"/>
        <v>4.9399999999999993E-6</v>
      </c>
      <c r="C496" s="13">
        <f t="shared" si="32"/>
        <v>4.9399999999999995</v>
      </c>
      <c r="D496" s="13">
        <f>10^(-1*'consts_hlp-params'!$D$11*'consts_hlp-params'!$C$25*B496)</f>
        <v>0.24696048776832069</v>
      </c>
      <c r="E496" s="14">
        <f>D496*'consts_hlp-params'!$L$31</f>
        <v>14586656.187998194</v>
      </c>
      <c r="F496" s="14">
        <f>'consts_hlp-params'!$E$37*E496/'consts_hlp-params'!$E$35</f>
        <v>0.25418072955425131</v>
      </c>
      <c r="G496" s="14">
        <f t="shared" si="30"/>
        <v>0.2539631843527555</v>
      </c>
    </row>
    <row r="497" spans="1:7" x14ac:dyDescent="0.3">
      <c r="A497" s="13">
        <f t="shared" si="31"/>
        <v>495</v>
      </c>
      <c r="B497" s="13">
        <f t="shared" si="29"/>
        <v>4.9499999999999992E-6</v>
      </c>
      <c r="C497" s="13">
        <f t="shared" si="32"/>
        <v>4.9499999999999993</v>
      </c>
      <c r="D497" s="13">
        <f>10^(-1*'consts_hlp-params'!$D$11*'consts_hlp-params'!$C$25*B497)</f>
        <v>0.24626232489161448</v>
      </c>
      <c r="E497" s="14">
        <f>D497*'consts_hlp-params'!$L$31</f>
        <v>14545419.381504312</v>
      </c>
      <c r="F497" s="14">
        <f>'consts_hlp-params'!$E$37*E497/'consts_hlp-params'!$E$35</f>
        <v>0.25346215489094176</v>
      </c>
      <c r="G497" s="14">
        <f t="shared" si="30"/>
        <v>0.253245224694644</v>
      </c>
    </row>
    <row r="498" spans="1:7" x14ac:dyDescent="0.3">
      <c r="A498" s="13">
        <f t="shared" si="31"/>
        <v>496</v>
      </c>
      <c r="B498" s="13">
        <f t="shared" si="29"/>
        <v>4.9599999999999991E-6</v>
      </c>
      <c r="C498" s="13">
        <f t="shared" si="32"/>
        <v>4.9599999999999991</v>
      </c>
      <c r="D498" s="13">
        <f>10^(-1*'consts_hlp-params'!$D$11*'consts_hlp-params'!$C$25*B498)</f>
        <v>0.24556613573712918</v>
      </c>
      <c r="E498" s="14">
        <f>D498*'consts_hlp-params'!$L$31</f>
        <v>14504299.152393747</v>
      </c>
      <c r="F498" s="14">
        <f>'consts_hlp-params'!$E$37*E498/'consts_hlp-params'!$E$35</f>
        <v>0.25274561165443488</v>
      </c>
      <c r="G498" s="14">
        <f t="shared" si="30"/>
        <v>0.25252929472470159</v>
      </c>
    </row>
    <row r="499" spans="1:7" x14ac:dyDescent="0.3">
      <c r="A499" s="13">
        <f t="shared" si="31"/>
        <v>497</v>
      </c>
      <c r="B499" s="13">
        <f t="shared" si="29"/>
        <v>4.969999999999999E-6</v>
      </c>
      <c r="C499" s="13">
        <f t="shared" si="32"/>
        <v>4.9699999999999989</v>
      </c>
      <c r="D499" s="13">
        <f>10^(-1*'consts_hlp-params'!$D$11*'consts_hlp-params'!$C$25*B499)</f>
        <v>0.2448719147251075</v>
      </c>
      <c r="E499" s="14">
        <f>D499*'consts_hlp-params'!$L$31</f>
        <v>14463295.171099605</v>
      </c>
      <c r="F499" s="14">
        <f>'consts_hlp-params'!$E$37*E499/'consts_hlp-params'!$E$35</f>
        <v>0.25203109410184121</v>
      </c>
      <c r="G499" s="14">
        <f t="shared" si="30"/>
        <v>0.25181538870495396</v>
      </c>
    </row>
    <row r="500" spans="1:7" x14ac:dyDescent="0.3">
      <c r="A500" s="13">
        <f t="shared" si="31"/>
        <v>498</v>
      </c>
      <c r="B500" s="13">
        <f t="shared" si="29"/>
        <v>4.9799999999999989E-6</v>
      </c>
      <c r="C500" s="13">
        <f t="shared" si="32"/>
        <v>4.9799999999999986</v>
      </c>
      <c r="D500" s="13">
        <f>10^(-1*'consts_hlp-params'!$D$11*'consts_hlp-params'!$C$25*B500)</f>
        <v>0.24417965629156638</v>
      </c>
      <c r="E500" s="14">
        <f>D500*'consts_hlp-params'!$L$31</f>
        <v>14422407.108986691</v>
      </c>
      <c r="F500" s="14">
        <f>'consts_hlp-params'!$E$37*E500/'consts_hlp-params'!$E$35</f>
        <v>0.25131859650650668</v>
      </c>
      <c r="G500" s="14">
        <f t="shared" si="30"/>
        <v>0.2511035009136483</v>
      </c>
    </row>
    <row r="501" spans="1:7" x14ac:dyDescent="0.3">
      <c r="A501" s="13">
        <f t="shared" si="31"/>
        <v>499</v>
      </c>
      <c r="B501" s="13">
        <f t="shared" si="29"/>
        <v>4.9899999999999997E-6</v>
      </c>
      <c r="C501" s="13">
        <f t="shared" si="32"/>
        <v>4.9899999999999993</v>
      </c>
      <c r="D501" s="13">
        <f>10^(-1*'consts_hlp-params'!$D$11*'consts_hlp-params'!$C$25*B501)</f>
        <v>0.24348935488825199</v>
      </c>
      <c r="E501" s="14">
        <f>D501*'consts_hlp-params'!$L$31</f>
        <v>14381634.638348855</v>
      </c>
      <c r="F501" s="14">
        <f>'consts_hlp-params'!$E$37*E501/'consts_hlp-params'!$E$35</f>
        <v>0.25060811315796644</v>
      </c>
      <c r="G501" s="14">
        <f t="shared" si="30"/>
        <v>0.25039362564520717</v>
      </c>
    </row>
    <row r="502" spans="1:7" x14ac:dyDescent="0.3">
      <c r="A50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consts_hlp-params</vt:lpstr>
      <vt:lpstr>datapts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mgruen</dc:creator>
  <cp:lastModifiedBy>Marie</cp:lastModifiedBy>
  <cp:lastPrinted>2018-10-12T10:57:04Z</cp:lastPrinted>
  <dcterms:created xsi:type="dcterms:W3CDTF">2018-10-12T08:34:21Z</dcterms:created>
  <dcterms:modified xsi:type="dcterms:W3CDTF">2020-03-23T20:28:23Z</dcterms:modified>
</cp:coreProperties>
</file>