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1.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NCAI\Documents\"/>
    </mc:Choice>
  </mc:AlternateContent>
  <xr:revisionPtr revIDLastSave="0" documentId="13_ncr:1_{5F0F0944-663E-4AA6-89A3-AFA8EBA84276}" xr6:coauthVersionLast="47" xr6:coauthVersionMax="47" xr10:uidLastSave="{00000000-0000-0000-0000-000000000000}"/>
  <bookViews>
    <workbookView xWindow="-108" yWindow="-108" windowWidth="23256" windowHeight="12456" tabRatio="657" activeTab="3" xr2:uid="{EB1535CC-A0B2-435F-9623-81BC1E3F2D5D}"/>
  </bookViews>
  <sheets>
    <sheet name="基準値" sheetId="3" r:id="rId1"/>
    <sheet name="ID No. 006_Dr. Ahmad sensei" sheetId="1" state="hidden" r:id="rId2"/>
    <sheet name="No.1" sheetId="19" state="hidden" r:id="rId3"/>
    <sheet name="ID No. 001" sheetId="52" r:id="rId4"/>
    <sheet name="Worksheet (Male C)" sheetId="57" r:id="rId5"/>
    <sheet name="Worksheet_Ikigai-9" sheetId="54" r:id="rId6"/>
    <sheet name="Worksheet_ LSNS-6" sheetId="55" r:id="rId7"/>
    <sheet name="工作表2" sheetId="58" r:id="rId8"/>
  </sheets>
  <externalReferences>
    <externalReference r:id="rId9"/>
    <externalReference r:id="rId10"/>
  </externalReferences>
  <definedNames>
    <definedName name="_xlnm.Print_Area" localSheetId="1">'ID No. 006_Dr. Ahmad sensei'!$A$1:$G$41</definedName>
    <definedName name="_xlnm.Print_Area" localSheetId="2">No.1!$A$1:$G$42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52" l="1"/>
  <c r="D21" i="52"/>
  <c r="B5" i="55"/>
  <c r="J5" i="55" s="1"/>
  <c r="B3" i="54"/>
  <c r="G3" i="54" s="1"/>
  <c r="N151" i="57"/>
  <c r="M151" i="57"/>
  <c r="L151" i="57"/>
  <c r="D139" i="57"/>
  <c r="O112" i="57"/>
  <c r="N112" i="57"/>
  <c r="M112" i="57"/>
  <c r="N104" i="57"/>
  <c r="M104" i="57"/>
  <c r="N101" i="57"/>
  <c r="M101" i="57"/>
  <c r="N98" i="57"/>
  <c r="M98" i="57"/>
  <c r="O98" i="57" s="1"/>
  <c r="J98" i="57" s="1"/>
  <c r="N96" i="57"/>
  <c r="M96" i="57"/>
  <c r="N89" i="57"/>
  <c r="M89" i="57"/>
  <c r="O89" i="57" s="1"/>
  <c r="J89" i="57" s="1"/>
  <c r="N86" i="57"/>
  <c r="M86" i="57"/>
  <c r="D50" i="57"/>
  <c r="D4" i="57"/>
  <c r="D28" i="57"/>
  <c r="O86" i="57" l="1"/>
  <c r="J86" i="57" s="1"/>
  <c r="C26" i="52" s="1"/>
  <c r="F3" i="54"/>
  <c r="I3" i="54"/>
  <c r="J3" i="54"/>
  <c r="L3" i="54"/>
  <c r="M3" i="54"/>
  <c r="H3" i="54"/>
  <c r="K3" i="54"/>
  <c r="E5" i="55"/>
  <c r="O151" i="57"/>
  <c r="D150" i="57" s="1"/>
  <c r="H5" i="55"/>
  <c r="F5" i="55"/>
  <c r="G5" i="55"/>
  <c r="I5" i="55"/>
  <c r="E3" i="54"/>
  <c r="O101" i="57"/>
  <c r="J101" i="57" s="1"/>
  <c r="P112" i="57"/>
  <c r="D111" i="57" s="1"/>
  <c r="O96" i="57"/>
  <c r="J96" i="57" s="1"/>
  <c r="E83" i="57" s="1"/>
  <c r="O104" i="57"/>
  <c r="J104" i="57" s="1"/>
  <c r="F83" i="57" l="1"/>
  <c r="D83" i="57"/>
  <c r="C83" i="57"/>
  <c r="D26" i="52" s="1"/>
  <c r="R3" i="54" l="1"/>
  <c r="C40" i="52" s="1"/>
  <c r="Q3" i="54"/>
  <c r="J41" i="52" s="1"/>
  <c r="O3" i="54"/>
  <c r="L41" i="52" s="1"/>
  <c r="M5" i="54"/>
  <c r="L5" i="54"/>
  <c r="K5" i="54"/>
  <c r="J5" i="54"/>
  <c r="I5" i="54"/>
  <c r="H5" i="54"/>
  <c r="G5" i="54"/>
  <c r="F5" i="54"/>
  <c r="E5" i="54"/>
  <c r="C37" i="52"/>
  <c r="D156" i="57"/>
  <c r="D37" i="52" s="1"/>
  <c r="D116" i="57"/>
  <c r="D146" i="57"/>
  <c r="Q5" i="54" l="1"/>
  <c r="O5" i="54"/>
  <c r="D36" i="52"/>
  <c r="D34" i="52"/>
  <c r="C36" i="52"/>
  <c r="C34" i="52"/>
  <c r="C120" i="57"/>
  <c r="C31" i="52"/>
  <c r="C30" i="52"/>
  <c r="C29" i="52"/>
  <c r="C28" i="52"/>
  <c r="C27" i="52"/>
  <c r="G83" i="57"/>
  <c r="D56" i="57"/>
  <c r="D23" i="52" s="1"/>
  <c r="C23" i="52"/>
  <c r="C22" i="52"/>
  <c r="D10" i="57"/>
  <c r="D34" i="57"/>
  <c r="E60" i="57"/>
  <c r="E37" i="57" l="1"/>
  <c r="C21" i="52"/>
  <c r="L5" i="55" l="1"/>
  <c r="P3" i="54"/>
  <c r="C8" i="54"/>
  <c r="D30" i="52"/>
  <c r="D29" i="52"/>
  <c r="D28" i="52"/>
  <c r="D27" i="52"/>
  <c r="J44" i="52" l="1"/>
  <c r="C43" i="52"/>
  <c r="C9" i="54"/>
  <c r="K41" i="52"/>
  <c r="P5" i="54"/>
  <c r="C10" i="54"/>
  <c r="H27" i="19"/>
  <c r="R5" i="54"/>
</calcChain>
</file>

<file path=xl/sharedStrings.xml><?xml version="1.0" encoding="utf-8"?>
<sst xmlns="http://schemas.openxmlformats.org/spreadsheetml/2006/main" count="1610" uniqueCount="892">
  <si>
    <t>今回結果</t>
    <rPh sb="0" eb="2">
      <t>コンカイ</t>
    </rPh>
    <rPh sb="2" eb="4">
      <t>ケッカ</t>
    </rPh>
    <phoneticPr fontId="3"/>
  </si>
  <si>
    <t>評価</t>
    <rPh sb="0" eb="2">
      <t>ヒョウカ</t>
    </rPh>
    <phoneticPr fontId="3"/>
  </si>
  <si>
    <t>身長（cm）</t>
    <rPh sb="0" eb="2">
      <t>シンチョウ</t>
    </rPh>
    <phoneticPr fontId="3"/>
  </si>
  <si>
    <t>BMI</t>
  </si>
  <si>
    <t>普通</t>
    <rPh sb="0" eb="2">
      <t>フツウ</t>
    </rPh>
    <phoneticPr fontId="3"/>
  </si>
  <si>
    <t>Body fat ratio
体脂肪率</t>
    <rPh sb="14" eb="18">
      <t>タイシボウリツ</t>
    </rPh>
    <phoneticPr fontId="3"/>
  </si>
  <si>
    <t>Std frwd bent stretch
長座位体前屈（柔軟性）</t>
    <phoneticPr fontId="3"/>
  </si>
  <si>
    <t>Gripstrength
握力</t>
    <rPh sb="13" eb="15">
      <t>アクリョク</t>
    </rPh>
    <phoneticPr fontId="3"/>
  </si>
  <si>
    <t>Standing 1 leg
開眼片足立ち時間（静的バランス能力）</t>
    <phoneticPr fontId="3"/>
  </si>
  <si>
    <t>Maxwalkspeedsec
最大歩行速度（５ｍ）（移動能力）</t>
    <phoneticPr fontId="3"/>
  </si>
  <si>
    <t>Oralmoisturemeter
口腔乾燥測定</t>
    <phoneticPr fontId="3"/>
  </si>
  <si>
    <t>Chewingfunction
咀嚼機能</t>
    <phoneticPr fontId="3"/>
  </si>
  <si>
    <t>簡易栄養状態評価表</t>
    <phoneticPr fontId="3"/>
  </si>
  <si>
    <t>食品摂取の多様性スコア</t>
    <phoneticPr fontId="3"/>
  </si>
  <si>
    <t>Tonguepressure
舌圧測定　kPa(キロパスカル)</t>
    <phoneticPr fontId="3"/>
  </si>
  <si>
    <t>正常</t>
    <rPh sb="0" eb="2">
      <t>セイジョウ</t>
    </rPh>
    <phoneticPr fontId="2"/>
  </si>
  <si>
    <t>標準</t>
    <rPh sb="0" eb="2">
      <t>ヒョウジュン</t>
    </rPh>
    <phoneticPr fontId="2"/>
  </si>
  <si>
    <r>
      <rPr>
        <u/>
        <sz val="11"/>
        <color theme="1"/>
        <rFont val="Calibri"/>
        <family val="3"/>
        <charset val="128"/>
        <scheme val="minor"/>
      </rPr>
      <t xml:space="preserve">男性	</t>
    </r>
    <r>
      <rPr>
        <sz val="11"/>
        <color theme="1"/>
        <rFont val="Calibri"/>
        <family val="2"/>
        <charset val="128"/>
        <scheme val="minor"/>
      </rPr>
      <t xml:space="preserve">
低い　　	5.0％～32.8％	
標準　　	32.9％～35.7％
やや高い	35.8％～37.3％
高い　　	37.4％～60.0％</t>
    </r>
    <phoneticPr fontId="2"/>
  </si>
  <si>
    <r>
      <rPr>
        <u/>
        <sz val="11"/>
        <color theme="1"/>
        <rFont val="Calibri"/>
        <family val="3"/>
        <charset val="128"/>
        <scheme val="minor"/>
      </rPr>
      <t>女性</t>
    </r>
    <r>
      <rPr>
        <sz val="11"/>
        <color theme="1"/>
        <rFont val="Calibri"/>
        <family val="2"/>
        <charset val="128"/>
        <scheme val="minor"/>
      </rPr>
      <t xml:space="preserve">
低い　　	5.0％～25.8％
標準　　	25.9％～27.9％
やや高い	28.0％～29.0％
高い　　	29.1％～60.0％</t>
    </r>
    <phoneticPr fontId="2"/>
  </si>
  <si>
    <t>Musclemass
筋肉量（％）</t>
    <rPh sb="11" eb="14">
      <t>キンニクリョウ</t>
    </rPh>
    <phoneticPr fontId="3"/>
  </si>
  <si>
    <t>BMRate
基礎代謝量（kcal/日）</t>
    <rPh sb="7" eb="9">
      <t>キソ</t>
    </rPh>
    <rPh sb="9" eb="11">
      <t>タイシャ</t>
    </rPh>
    <rPh sb="11" eb="12">
      <t>リョウ</t>
    </rPh>
    <phoneticPr fontId="3"/>
  </si>
  <si>
    <t>基準値説明</t>
    <rPh sb="0" eb="3">
      <t>キジュンチ</t>
    </rPh>
    <rPh sb="3" eb="5">
      <t>セツメイ</t>
    </rPh>
    <phoneticPr fontId="3"/>
  </si>
  <si>
    <t>体重（Kg）</t>
    <rPh sb="0" eb="2">
      <t>タイジュウ</t>
    </rPh>
    <phoneticPr fontId="3"/>
  </si>
  <si>
    <t>Armcircumcm
上腕周囲長（cm）</t>
    <rPh sb="12" eb="14">
      <t>ジョウワン</t>
    </rPh>
    <rPh sb="14" eb="16">
      <t>シュウイ</t>
    </rPh>
    <rPh sb="16" eb="17">
      <t>ナガ</t>
    </rPh>
    <phoneticPr fontId="3"/>
  </si>
  <si>
    <t>低い</t>
    <rPh sb="0" eb="1">
      <t>ヒク</t>
    </rPh>
    <phoneticPr fontId="2"/>
  </si>
  <si>
    <t>やや高い</t>
    <rPh sb="2" eb="3">
      <t>タカ</t>
    </rPh>
    <phoneticPr fontId="2"/>
  </si>
  <si>
    <t>高い</t>
    <rPh sb="0" eb="1">
      <t>タカ</t>
    </rPh>
    <phoneticPr fontId="2"/>
  </si>
  <si>
    <t>基準</t>
    <rPh sb="0" eb="2">
      <t>キジュン</t>
    </rPh>
    <phoneticPr fontId="2"/>
  </si>
  <si>
    <t>結果</t>
    <rPh sb="0" eb="2">
      <t>ケッカ</t>
    </rPh>
    <phoneticPr fontId="2"/>
  </si>
  <si>
    <t>※口腔機能低下症の診断は27以下となっており、境界域の28未満は口腔内の乾燥状態が疑われる</t>
    <phoneticPr fontId="2"/>
  </si>
  <si>
    <t>やせ</t>
    <phoneticPr fontId="2"/>
  </si>
  <si>
    <t>普通</t>
    <rPh sb="0" eb="2">
      <t>フツウ</t>
    </rPh>
    <phoneticPr fontId="2"/>
  </si>
  <si>
    <t>男性（kcal/日）
18～29才　1,510
30～49	才　1,530
50～69	才　1,400
70才以上　1,280</t>
    <rPh sb="16" eb="17">
      <t>サイ</t>
    </rPh>
    <rPh sb="30" eb="31">
      <t>サイ</t>
    </rPh>
    <rPh sb="44" eb="45">
      <t>サイ</t>
    </rPh>
    <rPh sb="54" eb="55">
      <t>サイ</t>
    </rPh>
    <phoneticPr fontId="2"/>
  </si>
  <si>
    <t>女性（kcal/日）
18～29才　1,120
30～49	才　1,150
50～69	才　1,110
70才以上　1,010</t>
    <rPh sb="16" eb="17">
      <t>サイ</t>
    </rPh>
    <rPh sb="30" eb="31">
      <t>サイ</t>
    </rPh>
    <rPh sb="44" eb="45">
      <t>サイ</t>
    </rPh>
    <rPh sb="54" eb="55">
      <t>サイ</t>
    </rPh>
    <phoneticPr fontId="2"/>
  </si>
  <si>
    <t>男性
低い：5.0％～9.9％
標準：10.0％～19.9％
やや高い：20.0％～24.9％
高い：25.0％～</t>
    <phoneticPr fontId="2"/>
  </si>
  <si>
    <t>女性
低い：5.0％～19.9％
標準：20.0％～29.9％
やや高い：30.0％～34.9％
高い：35.0％～</t>
    <phoneticPr fontId="2"/>
  </si>
  <si>
    <t>男性平均*
65－69歳　166.5
70－74歳　164.5
75－79歳　163.3
80歳以上　161.1</t>
    <rPh sb="0" eb="2">
      <t>ダンセイ</t>
    </rPh>
    <rPh sb="2" eb="4">
      <t>ヘイキン</t>
    </rPh>
    <rPh sb="11" eb="12">
      <t>サイ</t>
    </rPh>
    <rPh sb="24" eb="25">
      <t>サイ</t>
    </rPh>
    <rPh sb="37" eb="38">
      <t>サイ</t>
    </rPh>
    <rPh sb="47" eb="48">
      <t>サイ</t>
    </rPh>
    <rPh sb="48" eb="50">
      <t>イジョウ</t>
    </rPh>
    <phoneticPr fontId="2"/>
  </si>
  <si>
    <t>女性平均*
65－69歳　153.3
70－74歳　151.4
75－79歳　149.8
80歳以上　146.6</t>
    <rPh sb="0" eb="2">
      <t>ジョセイ</t>
    </rPh>
    <rPh sb="2" eb="4">
      <t>ヘイキン</t>
    </rPh>
    <phoneticPr fontId="2"/>
  </si>
  <si>
    <t>男性平均*
65－69歳　66.9
70－74歳　63.7
75－79歳　62.8
80歳以上　60.1</t>
    <phoneticPr fontId="2"/>
  </si>
  <si>
    <t>女性平均*
65－69歳　54.0
70－74歳　52.9
75－79歳　51.4
80歳以上　48.6</t>
    <rPh sb="0" eb="2">
      <t>ジョセイ</t>
    </rPh>
    <rPh sb="2" eb="4">
      <t>ヘイキン</t>
    </rPh>
    <phoneticPr fontId="2"/>
  </si>
  <si>
    <t>男性平均*
65－69歳　24.1
70－74歳　23.5
75－79歳　23.5
80歳以上　23.1</t>
    <phoneticPr fontId="2"/>
  </si>
  <si>
    <t>女性平均*
65－69歳　23.0
70－74歳　23.1
75－79歳　22.9
80歳以上　22.6</t>
    <rPh sb="0" eb="2">
      <t>ジョセイ</t>
    </rPh>
    <rPh sb="2" eb="4">
      <t>ヘイキン</t>
    </rPh>
    <phoneticPr fontId="2"/>
  </si>
  <si>
    <t>血圧(最高)/(最低)</t>
    <rPh sb="0" eb="2">
      <t>ケツアツ</t>
    </rPh>
    <rPh sb="3" eb="5">
      <t>サイコウ</t>
    </rPh>
    <phoneticPr fontId="3"/>
  </si>
  <si>
    <t>119/74</t>
    <phoneticPr fontId="2"/>
  </si>
  <si>
    <t>120/80 mmHg 未満　正常血圧
120〜129 mmHg/80 mmHg 未満　正常高値血圧
130～139/80～89 mmHg　高値血圧
140/90 mmHg以上 高血圧</t>
    <rPh sb="86" eb="88">
      <t>イジョウ</t>
    </rPh>
    <phoneticPr fontId="2"/>
  </si>
  <si>
    <r>
      <rPr>
        <sz val="11"/>
        <color rgb="FF333333"/>
        <rFont val="ＭＳ ゴシック"/>
        <family val="3"/>
        <charset val="128"/>
      </rPr>
      <t>～</t>
    </r>
    <r>
      <rPr>
        <sz val="11"/>
        <color rgb="FF333333"/>
        <rFont val="Arial"/>
        <family val="3"/>
      </rPr>
      <t>20</t>
    </r>
    <r>
      <rPr>
        <sz val="11"/>
        <color rgb="FF333333"/>
        <rFont val="ＭＳ Ｐゴシック"/>
        <family val="3"/>
        <charset val="128"/>
      </rPr>
      <t>　</t>
    </r>
    <r>
      <rPr>
        <sz val="11"/>
        <color rgb="FF333333"/>
        <rFont val="ＭＳ ゴシック"/>
        <family val="3"/>
        <charset val="128"/>
      </rPr>
      <t>転倒リスクあり</t>
    </r>
    <r>
      <rPr>
        <sz val="11"/>
        <color rgb="FF333333"/>
        <rFont val="Arial"/>
        <family val="2"/>
      </rPr>
      <t xml:space="preserve">
20</t>
    </r>
    <r>
      <rPr>
        <sz val="11"/>
        <color rgb="FF333333"/>
        <rFont val="ＭＳ Ｐゴシック"/>
        <family val="2"/>
        <charset val="128"/>
      </rPr>
      <t>～</t>
    </r>
    <r>
      <rPr>
        <sz val="11"/>
        <color rgb="FF333333"/>
        <rFont val="Arial"/>
        <family val="2"/>
      </rPr>
      <t>25</t>
    </r>
    <r>
      <rPr>
        <sz val="11"/>
        <color rgb="FF333333"/>
        <rFont val="ＭＳ Ｐゴシック"/>
        <family val="2"/>
        <charset val="128"/>
      </rPr>
      <t>　</t>
    </r>
    <r>
      <rPr>
        <sz val="11"/>
        <color rgb="FF333333"/>
        <rFont val="游ゴシック"/>
        <family val="2"/>
        <charset val="128"/>
      </rPr>
      <t xml:space="preserve">平均
</t>
    </r>
    <r>
      <rPr>
        <sz val="11"/>
        <color rgb="FF333333"/>
        <rFont val="Arial"/>
        <family val="2"/>
      </rPr>
      <t>25</t>
    </r>
    <r>
      <rPr>
        <sz val="11"/>
        <color rgb="FF333333"/>
        <rFont val="ＭＳ Ｐゴシック"/>
        <family val="2"/>
        <charset val="128"/>
      </rPr>
      <t>～</t>
    </r>
    <r>
      <rPr>
        <sz val="11"/>
        <color rgb="FF333333"/>
        <rFont val="Arial"/>
        <family val="2"/>
      </rPr>
      <t>30</t>
    </r>
    <r>
      <rPr>
        <sz val="11"/>
        <color rgb="FF333333"/>
        <rFont val="ＭＳ Ｐゴシック"/>
        <family val="2"/>
        <charset val="128"/>
      </rPr>
      <t>　</t>
    </r>
    <r>
      <rPr>
        <sz val="11"/>
        <color rgb="FF333333"/>
        <rFont val="游ゴシック"/>
        <family val="2"/>
        <charset val="128"/>
      </rPr>
      <t>転倒リスク低い</t>
    </r>
    <phoneticPr fontId="2"/>
  </si>
  <si>
    <t>老後うつ病評価尺度</t>
    <phoneticPr fontId="2"/>
  </si>
  <si>
    <t>口腔、咀嚼、舌圧測定</t>
    <rPh sb="0" eb="2">
      <t>コウクウ</t>
    </rPh>
    <rPh sb="3" eb="5">
      <t>ソシャク</t>
    </rPh>
    <rPh sb="6" eb="7">
      <t>ゼツ</t>
    </rPh>
    <rPh sb="7" eb="8">
      <t>アツ</t>
    </rPh>
    <rPh sb="8" eb="10">
      <t>ソクテイ</t>
    </rPh>
    <phoneticPr fontId="2"/>
  </si>
  <si>
    <t>杉並生協○○○○調査</t>
    <rPh sb="0" eb="2">
      <t>スギナミ</t>
    </rPh>
    <rPh sb="2" eb="4">
      <t>セイキョウ</t>
    </rPh>
    <rPh sb="8" eb="10">
      <t>チョウサ</t>
    </rPh>
    <phoneticPr fontId="2"/>
  </si>
  <si>
    <t>順天堂大学、、、、</t>
    <rPh sb="0" eb="3">
      <t>ジュンテンドウ</t>
    </rPh>
    <rPh sb="3" eb="5">
      <t>ダイガク</t>
    </rPh>
    <phoneticPr fontId="2"/>
  </si>
  <si>
    <t>Functional reach
ファンクショナル・リーチ
（動的バランス能力）</t>
    <phoneticPr fontId="3"/>
  </si>
  <si>
    <t>TUGtestsec
タイムアップ・アンド・ゴー・テスト
（機能的移動能力）</t>
    <phoneticPr fontId="3"/>
  </si>
  <si>
    <t>成人男性（20~59歳）</t>
    <phoneticPr fontId="2"/>
  </si>
  <si>
    <t>成人女性（20~59歳）</t>
    <phoneticPr fontId="2"/>
  </si>
  <si>
    <t>60歳代（60~69歳）</t>
    <phoneticPr fontId="2"/>
  </si>
  <si>
    <t>70歳以上高齢者</t>
    <phoneticPr fontId="2"/>
  </si>
  <si>
    <r>
      <rPr>
        <u/>
        <sz val="11"/>
        <color theme="1"/>
        <rFont val="Calibri"/>
        <family val="3"/>
        <charset val="128"/>
        <scheme val="minor"/>
      </rPr>
      <t>男性中央値</t>
    </r>
    <r>
      <rPr>
        <sz val="11"/>
        <color theme="1"/>
        <rFont val="Calibri"/>
        <family val="2"/>
        <charset val="128"/>
        <scheme val="minor"/>
      </rPr>
      <t xml:space="preserve">
65－69歳　27.5
70－74歳　26.8
75－79歳　26.2
80－84歳　25.0</t>
    </r>
    <rPh sb="0" eb="2">
      <t>ダンセイ</t>
    </rPh>
    <rPh sb="2" eb="5">
      <t>チュウオウチ</t>
    </rPh>
    <phoneticPr fontId="2"/>
  </si>
  <si>
    <r>
      <rPr>
        <u/>
        <sz val="11"/>
        <color theme="1"/>
        <rFont val="Calibri"/>
        <family val="3"/>
        <charset val="128"/>
        <scheme val="minor"/>
      </rPr>
      <t>女性</t>
    </r>
    <r>
      <rPr>
        <sz val="11"/>
        <color theme="1"/>
        <rFont val="Calibri"/>
        <family val="2"/>
        <charset val="128"/>
        <scheme val="minor"/>
      </rPr>
      <t xml:space="preserve">
65－69歳　26.20
70－74歳　25.60
75－79歳　24.78
80－84歳　24.00</t>
    </r>
    <rPh sb="0" eb="2">
      <t>ジョセイ</t>
    </rPh>
    <phoneticPr fontId="2"/>
  </si>
  <si>
    <t>日本栄養アセスメント研究会</t>
    <rPh sb="0" eb="2">
      <t>ニホン</t>
    </rPh>
    <rPh sb="2" eb="4">
      <t>エイヨウ</t>
    </rPh>
    <rPh sb="10" eb="13">
      <t>ケンキュウカイ</t>
    </rPh>
    <phoneticPr fontId="2"/>
  </si>
  <si>
    <t xml:space="preserve">
5.0％～19.9％
20.0％～29.9％
30.0％～34.9％
35.0％～</t>
    <phoneticPr fontId="2"/>
  </si>
  <si>
    <t xml:space="preserve">
1,120
1,150
1,110
1,010</t>
    <phoneticPr fontId="2"/>
  </si>
  <si>
    <t xml:space="preserve">
5.0％～25.8％
25.9％～27.9％
28.0％～29.0％
29.1％～60.0％</t>
    <phoneticPr fontId="2"/>
  </si>
  <si>
    <t>年齢・性別の中央値と比較</t>
    <phoneticPr fontId="2"/>
  </si>
  <si>
    <t>80～90％未満
60～80％未満
60％未満</t>
    <phoneticPr fontId="2"/>
  </si>
  <si>
    <t>軽度栄養障害
中等度栄養障害
高度栄養障害を疑う</t>
    <phoneticPr fontId="2"/>
  </si>
  <si>
    <t>正常
境界域
乾燥</t>
    <phoneticPr fontId="2"/>
  </si>
  <si>
    <t>１ ～５段階評価：１が咀嚼機能が最も低く、５は咀嚼力が高い（良好）</t>
    <rPh sb="4" eb="6">
      <t>ダンカイ</t>
    </rPh>
    <rPh sb="6" eb="8">
      <t>ヒョウカ</t>
    </rPh>
    <rPh sb="11" eb="13">
      <t>ソシャク</t>
    </rPh>
    <rPh sb="13" eb="15">
      <t>キノウ</t>
    </rPh>
    <rPh sb="16" eb="17">
      <t>モット</t>
    </rPh>
    <rPh sb="18" eb="19">
      <t>ヒク</t>
    </rPh>
    <rPh sb="23" eb="26">
      <t>ソシャクリョク</t>
    </rPh>
    <rPh sb="27" eb="28">
      <t>タカ</t>
    </rPh>
    <rPh sb="30" eb="32">
      <t>リョウコウ</t>
    </rPh>
    <phoneticPr fontId="2"/>
  </si>
  <si>
    <t>29.6以上
28.0～29.5
27.9以下</t>
    <rPh sb="4" eb="6">
      <t>イジョウ</t>
    </rPh>
    <rPh sb="21" eb="23">
      <t>イカ</t>
    </rPh>
    <phoneticPr fontId="2"/>
  </si>
  <si>
    <t>DVSの分布から、0～3点、4点、5～6点、7～10点の4区分分け
DVSの区分が高くなるほど、エネルギー摂取量は変わらないものの、体重当たりのたんぱく質摂取量が有意に増加し、穀類エネルギー比は減少傾向であった。また、ビタミン（ビタミンK、ナイアシン、パントテン酸）、ミネラル（カリウム、マグネシウムなど）、食物繊維量など種々の栄養素との関連がみられた。</t>
    <phoneticPr fontId="2"/>
  </si>
  <si>
    <t>https://www.tyojyu.or.jp/net/topics/tokushu/kenkochojyu-hiketsu/kenkochoju-shokuji-eiyo.html
https://www.mhlw.go.jp/file/05-Shingikai-10901000-Kenkoukyoku-Soumuka/siryou1_5.pdf</t>
    <phoneticPr fontId="2"/>
  </si>
  <si>
    <t>https://safe.menlosecurity.com/doc/docview/viewer/docNEF2B1EB425C7414f8fcf523f56594865b2d78d09c658e77a77dc95ec671bb092fb109d376a8c</t>
    <phoneticPr fontId="2"/>
  </si>
  <si>
    <t>長座位体前屈（柔軟性）</t>
    <phoneticPr fontId="3"/>
  </si>
  <si>
    <t>握力</t>
    <rPh sb="0" eb="2">
      <t>アクリョク</t>
    </rPh>
    <phoneticPr fontId="3"/>
  </si>
  <si>
    <t>ファンクショナル・リーチ
（動的バランス能力）</t>
    <phoneticPr fontId="3"/>
  </si>
  <si>
    <t>開眼片足立ち時間（静的バランス能力）</t>
    <phoneticPr fontId="3"/>
  </si>
  <si>
    <t>最大歩行速度（５ｍ）（移動能力）</t>
    <phoneticPr fontId="3"/>
  </si>
  <si>
    <t>タイムアップ・アンド・ゴー・テスト
（機能的移動能力）</t>
    <phoneticPr fontId="3"/>
  </si>
  <si>
    <t>評価</t>
    <rPh sb="0" eb="2">
      <t>ヒョウカ</t>
    </rPh>
    <phoneticPr fontId="2"/>
  </si>
  <si>
    <t>10秒未満
（自立歩行）</t>
    <rPh sb="2" eb="3">
      <t>ビョウ</t>
    </rPh>
    <rPh sb="3" eb="5">
      <t>ミマン</t>
    </rPh>
    <rPh sb="7" eb="9">
      <t>ジリツ</t>
    </rPh>
    <rPh sb="9" eb="11">
      <t>ホコウ</t>
    </rPh>
    <phoneticPr fontId="2"/>
  </si>
  <si>
    <t>　11～19秒
（移動がほぼ自立）</t>
    <phoneticPr fontId="2"/>
  </si>
  <si>
    <t>※坂田（2007）
https://www.ayumieye.com/tug-test/</t>
    <rPh sb="1" eb="3">
      <t>サカタ</t>
    </rPh>
    <phoneticPr fontId="2"/>
  </si>
  <si>
    <t>20～29秒
（歩行が不安定）</t>
    <phoneticPr fontId="2"/>
  </si>
  <si>
    <t>30秒以上
（歩行障害あり）</t>
    <phoneticPr fontId="2"/>
  </si>
  <si>
    <t>～19㎝</t>
    <phoneticPr fontId="2"/>
  </si>
  <si>
    <t>20 ～ 29cm</t>
    <phoneticPr fontId="2"/>
  </si>
  <si>
    <t>30 ～ 35cm</t>
    <phoneticPr fontId="2"/>
  </si>
  <si>
    <t>36 ～ 39cm</t>
    <phoneticPr fontId="2"/>
  </si>
  <si>
    <t>40cm～</t>
    <phoneticPr fontId="2"/>
  </si>
  <si>
    <t>１．横断歩道を渡りきれない：5秒以上（1.0m/秒）
（村永 信吾 高齢者の運動機能と理学療法 PTジャーナル2009.10）
２．転倒リスクが高くなる： 6.2秒以上（0.806m/秒）
（大田尾 浩 要介護高齢者における一年間の転倒予測因子 第50回日本理学療法学術大会）</t>
    <phoneticPr fontId="2"/>
  </si>
  <si>
    <t>男性</t>
    <rPh sb="0" eb="2">
      <t>ダンセイ</t>
    </rPh>
    <phoneticPr fontId="2"/>
  </si>
  <si>
    <t>16以下
（劣っている）</t>
    <rPh sb="2" eb="4">
      <t>イカ</t>
    </rPh>
    <rPh sb="6" eb="7">
      <t>オト</t>
    </rPh>
    <phoneticPr fontId="2"/>
  </si>
  <si>
    <t>17～19
（やや劣っている）</t>
    <rPh sb="9" eb="10">
      <t>オト</t>
    </rPh>
    <phoneticPr fontId="2"/>
  </si>
  <si>
    <t>20～24
（普通）</t>
    <rPh sb="7" eb="9">
      <t>フツウ</t>
    </rPh>
    <phoneticPr fontId="2"/>
  </si>
  <si>
    <t>25～27
（やや優れている）</t>
    <rPh sb="9" eb="10">
      <t>スグ</t>
    </rPh>
    <phoneticPr fontId="2"/>
  </si>
  <si>
    <t>28以上
（優れている）</t>
    <rPh sb="2" eb="4">
      <t>イジョウ</t>
    </rPh>
    <rPh sb="6" eb="7">
      <t>スグ</t>
    </rPh>
    <phoneticPr fontId="2"/>
  </si>
  <si>
    <t>Std frwd bent stretch
長座位体前屈（柔軟性）(cm)</t>
    <phoneticPr fontId="3"/>
  </si>
  <si>
    <t>Gripstrength
握力 (kg)</t>
    <rPh sb="13" eb="15">
      <t>アクリョク</t>
    </rPh>
    <phoneticPr fontId="3"/>
  </si>
  <si>
    <t>51cm～</t>
    <phoneticPr fontId="2"/>
  </si>
  <si>
    <t>43～50cm</t>
    <phoneticPr fontId="2"/>
  </si>
  <si>
    <t>35～42cm</t>
    <phoneticPr fontId="2"/>
  </si>
  <si>
    <t>24～34cm</t>
    <phoneticPr fontId="2"/>
  </si>
  <si>
    <t>～23cm</t>
    <phoneticPr fontId="2"/>
  </si>
  <si>
    <t>握力</t>
    <phoneticPr fontId="2"/>
  </si>
  <si>
    <t>長座位体前屈
（柔軟性）</t>
    <phoneticPr fontId="2"/>
  </si>
  <si>
    <t>ファンクショナル・リーチ
（動的バランス能力）</t>
    <phoneticPr fontId="2"/>
  </si>
  <si>
    <t>開眼片足立ち時間
（静的バランス能力）</t>
    <phoneticPr fontId="2"/>
  </si>
  <si>
    <t>タイムアップ・アンド・ゴー・テスト
（機能的移動能力）</t>
    <phoneticPr fontId="2"/>
  </si>
  <si>
    <t>女性平均*
65－69歳
70－74歳
75－79歳
80歳以上</t>
    <phoneticPr fontId="2"/>
  </si>
  <si>
    <t>23.0
23.1
22.9
22.6</t>
    <phoneticPr fontId="2"/>
  </si>
  <si>
    <t>やせ　　　
普通　　
肥満（1度）　
肥満（2度）以上</t>
    <phoneticPr fontId="2"/>
  </si>
  <si>
    <r>
      <rPr>
        <b/>
        <sz val="14"/>
        <color theme="1"/>
        <rFont val="Calibri"/>
        <family val="3"/>
        <charset val="128"/>
        <scheme val="minor"/>
      </rPr>
      <t>18.5</t>
    </r>
    <r>
      <rPr>
        <b/>
        <sz val="14"/>
        <rFont val="Calibri"/>
        <family val="3"/>
        <charset val="128"/>
        <scheme val="minor"/>
      </rPr>
      <t>未満</t>
    </r>
    <r>
      <rPr>
        <b/>
        <sz val="14"/>
        <color theme="1"/>
        <rFont val="Calibri"/>
        <family val="3"/>
        <charset val="128"/>
        <scheme val="minor"/>
      </rPr>
      <t xml:space="preserve">
18.5</t>
    </r>
    <r>
      <rPr>
        <b/>
        <sz val="14"/>
        <rFont val="Calibri"/>
        <family val="3"/>
        <charset val="128"/>
        <scheme val="minor"/>
      </rPr>
      <t>以上</t>
    </r>
    <r>
      <rPr>
        <b/>
        <sz val="14"/>
        <color theme="1"/>
        <rFont val="Calibri"/>
        <family val="3"/>
        <charset val="128"/>
        <scheme val="minor"/>
      </rPr>
      <t>25</t>
    </r>
    <r>
      <rPr>
        <b/>
        <sz val="14"/>
        <rFont val="Calibri"/>
        <family val="3"/>
        <charset val="128"/>
        <scheme val="minor"/>
      </rPr>
      <t>未満</t>
    </r>
    <r>
      <rPr>
        <b/>
        <sz val="14"/>
        <color theme="1"/>
        <rFont val="Calibri"/>
        <family val="3"/>
        <charset val="128"/>
        <scheme val="minor"/>
      </rPr>
      <t xml:space="preserve">
25</t>
    </r>
    <r>
      <rPr>
        <b/>
        <sz val="14"/>
        <rFont val="Calibri"/>
        <family val="3"/>
        <charset val="128"/>
        <scheme val="minor"/>
      </rPr>
      <t>以上</t>
    </r>
    <r>
      <rPr>
        <b/>
        <sz val="14"/>
        <color theme="1"/>
        <rFont val="Calibri"/>
        <family val="3"/>
        <charset val="128"/>
        <scheme val="minor"/>
      </rPr>
      <t>30</t>
    </r>
    <r>
      <rPr>
        <b/>
        <sz val="14"/>
        <rFont val="Calibri"/>
        <family val="3"/>
        <charset val="128"/>
        <scheme val="minor"/>
      </rPr>
      <t>未満</t>
    </r>
    <r>
      <rPr>
        <b/>
        <sz val="14"/>
        <color theme="1"/>
        <rFont val="Calibri"/>
        <family val="3"/>
        <charset val="128"/>
        <scheme val="minor"/>
      </rPr>
      <t xml:space="preserve">
30</t>
    </r>
    <r>
      <rPr>
        <b/>
        <sz val="14"/>
        <rFont val="Calibri"/>
        <family val="3"/>
        <charset val="128"/>
        <scheme val="minor"/>
      </rPr>
      <t>以上</t>
    </r>
    <phoneticPr fontId="2"/>
  </si>
  <si>
    <r>
      <rPr>
        <b/>
        <u/>
        <sz val="14"/>
        <color theme="1"/>
        <rFont val="Calibri"/>
        <family val="3"/>
        <charset val="128"/>
        <scheme val="minor"/>
      </rPr>
      <t>女性</t>
    </r>
    <r>
      <rPr>
        <b/>
        <sz val="14"/>
        <color theme="1"/>
        <rFont val="Calibri"/>
        <family val="3"/>
        <charset val="128"/>
        <scheme val="minor"/>
      </rPr>
      <t xml:space="preserve">
低い
標準
やや高い
高い</t>
    </r>
    <phoneticPr fontId="2"/>
  </si>
  <si>
    <r>
      <rPr>
        <b/>
        <u/>
        <sz val="14"/>
        <color theme="1"/>
        <rFont val="Calibri"/>
        <family val="3"/>
        <charset val="128"/>
        <scheme val="minor"/>
      </rPr>
      <t>女性（kcal/日）</t>
    </r>
    <r>
      <rPr>
        <b/>
        <sz val="14"/>
        <color theme="1"/>
        <rFont val="Calibri"/>
        <family val="3"/>
        <charset val="128"/>
        <scheme val="minor"/>
      </rPr>
      <t xml:space="preserve">
18～29才
30～49	才
50～69	才
70才以上</t>
    </r>
    <phoneticPr fontId="2"/>
  </si>
  <si>
    <r>
      <rPr>
        <b/>
        <u/>
        <sz val="14"/>
        <color theme="1"/>
        <rFont val="Calibri"/>
        <family val="3"/>
        <charset val="128"/>
        <scheme val="minor"/>
      </rPr>
      <t>女性</t>
    </r>
    <r>
      <rPr>
        <b/>
        <sz val="14"/>
        <color theme="1"/>
        <rFont val="Calibri"/>
        <family val="3"/>
        <charset val="128"/>
        <scheme val="minor"/>
      </rPr>
      <t xml:space="preserve">
低い	
標準	
やや高い
高い</t>
    </r>
    <phoneticPr fontId="2"/>
  </si>
  <si>
    <t>※Excluded Max walk speed</t>
    <phoneticPr fontId="2"/>
  </si>
  <si>
    <r>
      <t xml:space="preserve">成人男性（20~59歳）
成人女性（20~59歳）
60歳代（60~69歳）
</t>
    </r>
    <r>
      <rPr>
        <b/>
        <sz val="14"/>
        <color rgb="FFFF0000"/>
        <rFont val="Calibri"/>
        <family val="3"/>
        <charset val="128"/>
        <scheme val="minor"/>
      </rPr>
      <t>70歳以上高齢者</t>
    </r>
    <phoneticPr fontId="2"/>
  </si>
  <si>
    <r>
      <t xml:space="preserve">35以上
30以上
30あるとよい
</t>
    </r>
    <r>
      <rPr>
        <b/>
        <sz val="14"/>
        <color rgb="FFFF0000"/>
        <rFont val="Calibri"/>
        <family val="3"/>
        <charset val="128"/>
        <scheme val="minor"/>
      </rPr>
      <t>20は必要</t>
    </r>
    <rPh sb="2" eb="4">
      <t>イジョウ</t>
    </rPh>
    <rPh sb="7" eb="9">
      <t>イジョウ</t>
    </rPh>
    <rPh sb="21" eb="23">
      <t>ヒツヨウ</t>
    </rPh>
    <phoneticPr fontId="2"/>
  </si>
  <si>
    <t>5段階評価</t>
    <rPh sb="1" eb="3">
      <t>ダンカイ</t>
    </rPh>
    <rPh sb="3" eb="5">
      <t>ヒョウカ</t>
    </rPh>
    <phoneticPr fontId="2"/>
  </si>
  <si>
    <t>身体機能測定（体力測定？）</t>
    <rPh sb="0" eb="2">
      <t>シンタイ</t>
    </rPh>
    <rPh sb="2" eb="4">
      <t>キノウ</t>
    </rPh>
    <rPh sb="4" eb="6">
      <t>ソクテイ</t>
    </rPh>
    <rPh sb="7" eb="9">
      <t>タイリョク</t>
    </rPh>
    <rPh sb="9" eb="11">
      <t>ソクテイ</t>
    </rPh>
    <phoneticPr fontId="2"/>
  </si>
  <si>
    <t>基準値</t>
    <rPh sb="0" eb="3">
      <t>キジュンチ</t>
    </rPh>
    <phoneticPr fontId="2"/>
  </si>
  <si>
    <t>低舌圧ではない
（正常？）</t>
    <rPh sb="0" eb="1">
      <t>テイ</t>
    </rPh>
    <rPh sb="1" eb="2">
      <t>ゼツ</t>
    </rPh>
    <rPh sb="2" eb="3">
      <t>アツ</t>
    </rPh>
    <rPh sb="9" eb="11">
      <t>セイジョウ</t>
    </rPh>
    <phoneticPr fontId="2"/>
  </si>
  <si>
    <t xml:space="preserve">※The collected data was 35.7, but the chart is made by using the data of 1076. </t>
    <phoneticPr fontId="2"/>
  </si>
  <si>
    <t xml:space="preserve">※The collected data was 1076, but the chart is made by using the data of 35.7. </t>
    <phoneticPr fontId="2"/>
  </si>
  <si>
    <t>65－69歳</t>
  </si>
  <si>
    <t>70－74歳</t>
    <phoneticPr fontId="2"/>
  </si>
  <si>
    <t>75－79歳</t>
    <phoneticPr fontId="2"/>
  </si>
  <si>
    <t>80－84歳</t>
    <phoneticPr fontId="2"/>
  </si>
  <si>
    <t>85歳－　</t>
    <phoneticPr fontId="2"/>
  </si>
  <si>
    <t>肥満(1度)</t>
    <phoneticPr fontId="2"/>
  </si>
  <si>
    <t>肥満(2度)</t>
    <phoneticPr fontId="2"/>
  </si>
  <si>
    <r>
      <t>TUGtestsec
タイムアップ・アンド・ゴー・テスト
（機能的移動能力</t>
    </r>
    <r>
      <rPr>
        <b/>
        <sz val="12"/>
        <color rgb="FFFF0000"/>
        <rFont val="Calibri"/>
        <family val="3"/>
        <charset val="128"/>
        <scheme val="minor"/>
      </rPr>
      <t>）←2~5の4段階評価で記入</t>
    </r>
    <rPh sb="44" eb="46">
      <t>ダンカイ</t>
    </rPh>
    <rPh sb="46" eb="48">
      <t>ヒョウカ</t>
    </rPh>
    <rPh sb="49" eb="51">
      <t>キニュウ</t>
    </rPh>
    <phoneticPr fontId="3"/>
  </si>
  <si>
    <r>
      <rPr>
        <u/>
        <sz val="11"/>
        <color rgb="FFFF0000"/>
        <rFont val="Calibri"/>
        <family val="3"/>
        <charset val="128"/>
        <scheme val="minor"/>
      </rPr>
      <t>男性中央値</t>
    </r>
    <r>
      <rPr>
        <sz val="11"/>
        <color rgb="FFFF0000"/>
        <rFont val="Calibri"/>
        <family val="3"/>
        <charset val="128"/>
        <scheme val="minor"/>
      </rPr>
      <t xml:space="preserve">
65－69歳　27.50
70－74歳　26.80
75－79歳　26.20
80－84歳　25.00
85歳－　　24.00　</t>
    </r>
    <rPh sb="0" eb="2">
      <t>ダンセイ</t>
    </rPh>
    <rPh sb="2" eb="5">
      <t>チュウオウチ</t>
    </rPh>
    <rPh sb="60" eb="61">
      <t>サイ</t>
    </rPh>
    <phoneticPr fontId="2"/>
  </si>
  <si>
    <r>
      <rPr>
        <u/>
        <sz val="11"/>
        <color rgb="FFFF0000"/>
        <rFont val="Calibri"/>
        <family val="3"/>
        <charset val="128"/>
        <scheme val="minor"/>
      </rPr>
      <t>女性中央値</t>
    </r>
    <r>
      <rPr>
        <sz val="11"/>
        <color rgb="FFFF0000"/>
        <rFont val="Calibri"/>
        <family val="3"/>
        <charset val="128"/>
        <scheme val="minor"/>
      </rPr>
      <t xml:space="preserve">
65－69歳　26.20
70－74歳　25.60
75－79歳　24.78
80－84歳　24.00
85歳－　　22.60</t>
    </r>
    <rPh sb="0" eb="2">
      <t>ジョセイ</t>
    </rPh>
    <rPh sb="2" eb="4">
      <t>チュウオウ</t>
    </rPh>
    <rPh sb="4" eb="5">
      <t>チ</t>
    </rPh>
    <rPh sb="60" eb="61">
      <t>サイ</t>
    </rPh>
    <phoneticPr fontId="2"/>
  </si>
  <si>
    <t>女性中央値</t>
    <rPh sb="0" eb="2">
      <t>ジョセイ</t>
    </rPh>
    <rPh sb="2" eb="5">
      <t>チュウオウチ</t>
    </rPh>
    <phoneticPr fontId="2"/>
  </si>
  <si>
    <t>男性中央値</t>
    <rPh sb="0" eb="2">
      <t>ダンセイ</t>
    </rPh>
    <rPh sb="2" eb="5">
      <t>チュウオウチ</t>
    </rPh>
    <phoneticPr fontId="2"/>
  </si>
  <si>
    <t>体脂肪率（％）</t>
    <rPh sb="0" eb="2">
      <t>シボウ</t>
    </rPh>
    <rPh sb="2" eb="3">
      <t>リツ</t>
    </rPh>
    <phoneticPr fontId="3"/>
  </si>
  <si>
    <t>基礎代謝量（kcal/日）</t>
    <rPh sb="0" eb="2">
      <t>キソ</t>
    </rPh>
    <rPh sb="2" eb="4">
      <t>タイシャ</t>
    </rPh>
    <rPh sb="4" eb="5">
      <t>リョウ</t>
    </rPh>
    <phoneticPr fontId="3"/>
  </si>
  <si>
    <t>上腕周囲長（cm）</t>
    <rPh sb="0" eb="2">
      <t>ジョウワン</t>
    </rPh>
    <rPh sb="2" eb="4">
      <t>シュウイ</t>
    </rPh>
    <rPh sb="4" eb="5">
      <t>ナガ</t>
    </rPh>
    <phoneticPr fontId="3"/>
  </si>
  <si>
    <t>口腔乾燥測定</t>
    <phoneticPr fontId="3"/>
  </si>
  <si>
    <t>咀嚼機能</t>
    <phoneticPr fontId="3"/>
  </si>
  <si>
    <t>舌圧測定 (キロパスカル)</t>
    <phoneticPr fontId="3"/>
  </si>
  <si>
    <t>←2~5の4段階評価で記入</t>
    <phoneticPr fontId="2"/>
  </si>
  <si>
    <t>運動機能計測</t>
    <rPh sb="0" eb="2">
      <t>ウンドウ</t>
    </rPh>
    <rPh sb="2" eb="4">
      <t>キノウ</t>
    </rPh>
    <rPh sb="4" eb="6">
      <t>ケイソク</t>
    </rPh>
    <phoneticPr fontId="2"/>
  </si>
  <si>
    <t>筋肉量（Kg）</t>
    <rPh sb="0" eb="3">
      <t>キンニクリョウ</t>
    </rPh>
    <phoneticPr fontId="3"/>
  </si>
  <si>
    <t>身体測定</t>
    <rPh sb="0" eb="2">
      <t>シンタイ</t>
    </rPh>
    <rPh sb="2" eb="4">
      <t>ソクテイ</t>
    </rPh>
    <phoneticPr fontId="2"/>
  </si>
  <si>
    <t>咀嚼機能
高め</t>
    <rPh sb="0" eb="2">
      <t>ソシャク</t>
    </rPh>
    <rPh sb="2" eb="4">
      <t>キノウ</t>
    </rPh>
    <rPh sb="5" eb="6">
      <t>タカ</t>
    </rPh>
    <phoneticPr fontId="2"/>
  </si>
  <si>
    <t>20は必要
30あるとよい
30以上
35以上</t>
    <rPh sb="21" eb="23">
      <t>イジョウ</t>
    </rPh>
    <phoneticPr fontId="2"/>
  </si>
  <si>
    <t>70歳以上高齢者
60歳代（60~69歳）
成人女性（20~59歳）
成人男性（20~59歳）</t>
    <phoneticPr fontId="2"/>
  </si>
  <si>
    <r>
      <rPr>
        <b/>
        <sz val="26"/>
        <rFont val="Calibri"/>
        <family val="3"/>
        <charset val="128"/>
        <scheme val="minor"/>
      </rPr>
      <t>BMI</t>
    </r>
    <r>
      <rPr>
        <b/>
        <sz val="20"/>
        <rFont val="Calibri"/>
        <family val="3"/>
        <charset val="128"/>
        <scheme val="minor"/>
      </rPr>
      <t xml:space="preserve">
※肥満度を表す指標として国際的に用いられている体格指数。</t>
    </r>
    <phoneticPr fontId="2"/>
  </si>
  <si>
    <t xml:space="preserve">
1,010
1,110
1,150
1,120</t>
    <phoneticPr fontId="2"/>
  </si>
  <si>
    <t>女性平均*
65－69歳　23.0
70－74歳　23.1
75－79歳　22.9
80歳以上　22.6</t>
    <phoneticPr fontId="2"/>
  </si>
  <si>
    <t>2021年 日本人の握力の5段階評価値
（GD Freak）
https://jp.gdfreak.com/public/detail/jp010110010010100010/1</t>
    <phoneticPr fontId="2"/>
  </si>
  <si>
    <t>１~５段階</t>
    <rPh sb="3" eb="5">
      <t>ダンカイ</t>
    </rPh>
    <phoneticPr fontId="2"/>
  </si>
  <si>
    <t xml:space="preserve">
</t>
    <phoneticPr fontId="3"/>
  </si>
  <si>
    <t>栄養状態良好　24～30ポイント
低栄養のおそれあり 17～23.5ポイント
低栄養　17ポイント未満</t>
    <phoneticPr fontId="2"/>
  </si>
  <si>
    <t xml:space="preserve">
</t>
    <phoneticPr fontId="2"/>
  </si>
  <si>
    <t>うつの傾向なし　5点未満
うつ傾向　5点以上9点以下
うつ状態　10点以上</t>
    <phoneticPr fontId="3"/>
  </si>
  <si>
    <t xml:space="preserve">
</t>
    <phoneticPr fontId="2"/>
  </si>
  <si>
    <t>※5段階評価見つけられず</t>
    <rPh sb="2" eb="4">
      <t>ダンカイ</t>
    </rPh>
    <rPh sb="4" eb="6">
      <t>ヒョウカ</t>
    </rPh>
    <rPh sb="6" eb="7">
      <t>ミ</t>
    </rPh>
    <phoneticPr fontId="2"/>
  </si>
  <si>
    <r>
      <t xml:space="preserve">成人男性（20~59歳）35以上
成人女性（20~59歳）30以上
60歳代（60~69歳）30あるとよい
</t>
    </r>
    <r>
      <rPr>
        <b/>
        <sz val="12"/>
        <color rgb="FFFF0000"/>
        <rFont val="Calibri"/>
        <family val="3"/>
        <charset val="128"/>
        <scheme val="minor"/>
      </rPr>
      <t>70歳以上高齢者</t>
    </r>
    <r>
      <rPr>
        <b/>
        <sz val="12"/>
        <color theme="1"/>
        <rFont val="Calibri"/>
        <family val="3"/>
        <charset val="128"/>
        <scheme val="minor"/>
      </rPr>
      <t>　</t>
    </r>
    <r>
      <rPr>
        <b/>
        <sz val="12"/>
        <color rgb="FFFF0000"/>
        <rFont val="Calibri"/>
        <family val="3"/>
        <charset val="128"/>
        <scheme val="minor"/>
      </rPr>
      <t>20は必要</t>
    </r>
    <phoneticPr fontId="2"/>
  </si>
  <si>
    <t>日本健康運動研究所
https://jhei.net/exer/measurement/me03.html</t>
    <rPh sb="0" eb="2">
      <t>ニホン</t>
    </rPh>
    <rPh sb="2" eb="4">
      <t>ケンコウ</t>
    </rPh>
    <rPh sb="4" eb="6">
      <t>ウンドウ</t>
    </rPh>
    <rPh sb="6" eb="9">
      <t>ケンキュウショ</t>
    </rPh>
    <phoneticPr fontId="2"/>
  </si>
  <si>
    <t>4秒以下</t>
    <rPh sb="1" eb="2">
      <t>ビョウ</t>
    </rPh>
    <rPh sb="2" eb="4">
      <t>イカ</t>
    </rPh>
    <phoneticPr fontId="2"/>
  </si>
  <si>
    <t>５~11秒</t>
    <rPh sb="4" eb="5">
      <t>ビョウ</t>
    </rPh>
    <phoneticPr fontId="2"/>
  </si>
  <si>
    <t>12~25秒</t>
    <rPh sb="5" eb="6">
      <t>ビョウ</t>
    </rPh>
    <phoneticPr fontId="2"/>
  </si>
  <si>
    <t>26~66秒</t>
    <rPh sb="5" eb="6">
      <t>ビョウ</t>
    </rPh>
    <phoneticPr fontId="2"/>
  </si>
  <si>
    <t>67秒以上</t>
    <rPh sb="2" eb="3">
      <t>ビョウ</t>
    </rPh>
    <rPh sb="3" eb="5">
      <t>イジョウ</t>
    </rPh>
    <phoneticPr fontId="2"/>
  </si>
  <si>
    <t>結果（女性65歳以上）</t>
    <rPh sb="0" eb="2">
      <t>ケッカ</t>
    </rPh>
    <rPh sb="3" eb="5">
      <t>ジョセイ</t>
    </rPh>
    <rPh sb="7" eb="8">
      <t>サイ</t>
    </rPh>
    <rPh sb="8" eb="10">
      <t>イジョウ</t>
    </rPh>
    <phoneticPr fontId="2"/>
  </si>
  <si>
    <t>6秒以下</t>
    <rPh sb="1" eb="2">
      <t>ビョウ</t>
    </rPh>
    <rPh sb="2" eb="4">
      <t>イカ</t>
    </rPh>
    <phoneticPr fontId="2"/>
  </si>
  <si>
    <t>７~14秒</t>
    <rPh sb="4" eb="5">
      <t>ビョウ</t>
    </rPh>
    <phoneticPr fontId="2"/>
  </si>
  <si>
    <t>15~30秒</t>
    <rPh sb="5" eb="6">
      <t>ビョウ</t>
    </rPh>
    <phoneticPr fontId="2"/>
  </si>
  <si>
    <t>31~72秒</t>
    <rPh sb="5" eb="6">
      <t>ビョウ</t>
    </rPh>
    <phoneticPr fontId="2"/>
  </si>
  <si>
    <t>73秒</t>
    <rPh sb="2" eb="3">
      <t>ビョウ</t>
    </rPh>
    <phoneticPr fontId="2"/>
  </si>
  <si>
    <t>結果（男性65歳以上）</t>
    <rPh sb="0" eb="2">
      <t>ケッカ</t>
    </rPh>
    <rPh sb="3" eb="5">
      <t>ダンセイ</t>
    </rPh>
    <rPh sb="7" eb="8">
      <t>サイ</t>
    </rPh>
    <rPh sb="8" eb="10">
      <t>イジョウ</t>
    </rPh>
    <phoneticPr fontId="2"/>
  </si>
  <si>
    <t>結果（男性）</t>
    <rPh sb="0" eb="2">
      <t>ケッカ</t>
    </rPh>
    <rPh sb="3" eb="5">
      <t>ダンセイ</t>
    </rPh>
    <phoneticPr fontId="2"/>
  </si>
  <si>
    <t>日本健康運動研究所
https://jhei.net/exer/measurement/me04.htmlS
文科省
https://www.mext.go.jp/component/a_menu/sports/detail/__icsFiles/afieldfile/2010/07/30/1295079_04.pdf</t>
    <rPh sb="56" eb="59">
      <t>モンカショウ</t>
    </rPh>
    <phoneticPr fontId="2"/>
  </si>
  <si>
    <t>転びの予防 体力チェック
https://www.jisha.or.jp/order/korobi/
korobi_check_sheet.pdf (menlosecurity.com)</t>
    <phoneticPr fontId="2"/>
  </si>
  <si>
    <t>~ 20cm</t>
    <phoneticPr fontId="2"/>
  </si>
  <si>
    <t>21～30cm</t>
    <phoneticPr fontId="2"/>
  </si>
  <si>
    <t>31～40cm</t>
    <phoneticPr fontId="2"/>
  </si>
  <si>
    <t>41～50cm</t>
    <phoneticPr fontId="2"/>
  </si>
  <si>
    <t>48以上</t>
    <phoneticPr fontId="2"/>
  </si>
  <si>
    <t>29以下</t>
    <phoneticPr fontId="2"/>
  </si>
  <si>
    <t>27以下</t>
    <phoneticPr fontId="2"/>
  </si>
  <si>
    <t>25以下</t>
    <rPh sb="2" eb="4">
      <t>イカ</t>
    </rPh>
    <phoneticPr fontId="2"/>
  </si>
  <si>
    <t>30～35</t>
    <phoneticPr fontId="2"/>
  </si>
  <si>
    <t xml:space="preserve">36～42	</t>
    <phoneticPr fontId="2"/>
  </si>
  <si>
    <t>43～47</t>
    <phoneticPr fontId="2"/>
  </si>
  <si>
    <t>47以上</t>
    <rPh sb="2" eb="4">
      <t>イジョウ</t>
    </rPh>
    <phoneticPr fontId="2"/>
  </si>
  <si>
    <t>44以上</t>
    <rPh sb="2" eb="4">
      <t>イジョウ</t>
    </rPh>
    <phoneticPr fontId="2"/>
  </si>
  <si>
    <t>28~33</t>
    <phoneticPr fontId="2"/>
  </si>
  <si>
    <t>34~40</t>
    <phoneticPr fontId="2"/>
  </si>
  <si>
    <t>41～46</t>
    <phoneticPr fontId="2"/>
  </si>
  <si>
    <t>26～31</t>
    <phoneticPr fontId="2"/>
  </si>
  <si>
    <t>32～38</t>
    <phoneticPr fontId="2"/>
  </si>
  <si>
    <t>39～43</t>
    <phoneticPr fontId="2"/>
  </si>
  <si>
    <t>17以下</t>
    <rPh sb="2" eb="4">
      <t>イカ</t>
    </rPh>
    <phoneticPr fontId="2"/>
  </si>
  <si>
    <t>18～22</t>
    <phoneticPr fontId="2"/>
  </si>
  <si>
    <t>18～21</t>
    <phoneticPr fontId="2"/>
  </si>
  <si>
    <t>23～27</t>
    <phoneticPr fontId="2"/>
  </si>
  <si>
    <t>28～30</t>
    <phoneticPr fontId="2"/>
  </si>
  <si>
    <t>31以上</t>
    <rPh sb="2" eb="4">
      <t>イジョウ</t>
    </rPh>
    <phoneticPr fontId="2"/>
  </si>
  <si>
    <t>30以上</t>
    <rPh sb="2" eb="4">
      <t>イジョウ</t>
    </rPh>
    <phoneticPr fontId="2"/>
  </si>
  <si>
    <t>22～26</t>
    <phoneticPr fontId="2"/>
  </si>
  <si>
    <t>27～29</t>
    <phoneticPr fontId="2"/>
  </si>
  <si>
    <t>結果（女性）</t>
    <rPh sb="0" eb="2">
      <t>ケッカ</t>
    </rPh>
    <rPh sb="3" eb="5">
      <t>ジョセイ</t>
    </rPh>
    <phoneticPr fontId="2"/>
  </si>
  <si>
    <t>結果（男性）65～69歳</t>
    <rPh sb="0" eb="2">
      <t>ケッカ</t>
    </rPh>
    <rPh sb="3" eb="5">
      <t>ダンセイ</t>
    </rPh>
    <rPh sb="11" eb="12">
      <t>サイ</t>
    </rPh>
    <phoneticPr fontId="2"/>
  </si>
  <si>
    <t>結果（男性）70～74歳</t>
    <rPh sb="0" eb="2">
      <t>ケッカ</t>
    </rPh>
    <rPh sb="3" eb="5">
      <t>ダンセイ</t>
    </rPh>
    <rPh sb="11" eb="12">
      <t>サイ</t>
    </rPh>
    <phoneticPr fontId="2"/>
  </si>
  <si>
    <t>結果（男性）75～79歳</t>
    <rPh sb="0" eb="2">
      <t>ケッカ</t>
    </rPh>
    <rPh sb="3" eb="5">
      <t>ダンセイ</t>
    </rPh>
    <rPh sb="11" eb="12">
      <t>サイ</t>
    </rPh>
    <phoneticPr fontId="2"/>
  </si>
  <si>
    <t>結果（女性）65～69歳</t>
    <rPh sb="0" eb="2">
      <t>ケッカ</t>
    </rPh>
    <rPh sb="3" eb="5">
      <t>ジョセイ</t>
    </rPh>
    <phoneticPr fontId="2"/>
  </si>
  <si>
    <t>結果（女性）70～74歳</t>
    <rPh sb="0" eb="2">
      <t>ケッカ</t>
    </rPh>
    <rPh sb="3" eb="5">
      <t>ジョセイ</t>
    </rPh>
    <phoneticPr fontId="2"/>
  </si>
  <si>
    <t>結果（女性）75～79歳</t>
    <rPh sb="0" eb="2">
      <t>ケッカ</t>
    </rPh>
    <rPh sb="3" eb="5">
      <t>ジョセイ</t>
    </rPh>
    <rPh sb="11" eb="12">
      <t>サイ</t>
    </rPh>
    <phoneticPr fontId="2"/>
  </si>
  <si>
    <t>運動機能計測</t>
    <phoneticPr fontId="2"/>
  </si>
  <si>
    <t>(*) 全国平均
国民健康・栄養調査報告（厚労省、2019）</t>
    <phoneticPr fontId="2"/>
  </si>
  <si>
    <t>https://www.mhlw.go.jp/content/000711007.pdf</t>
    <phoneticPr fontId="2"/>
  </si>
  <si>
    <t>5段階評価まとめ</t>
    <rPh sb="1" eb="3">
      <t>ダンカイ</t>
    </rPh>
    <rPh sb="3" eb="5">
      <t>ヒョウカ</t>
    </rPh>
    <phoneticPr fontId="2"/>
  </si>
  <si>
    <t>順天堂大学大学院医学研究科
グローバルヘルスリサーチ研究室</t>
    <phoneticPr fontId="2"/>
  </si>
  <si>
    <t>No.1：女性</t>
    <rPh sb="5" eb="7">
      <t>ジョセイ</t>
    </rPh>
    <phoneticPr fontId="2"/>
  </si>
  <si>
    <t>80歳</t>
    <phoneticPr fontId="2"/>
  </si>
  <si>
    <t>口腔乾燥測定、咀嚼機能、舌圧測定</t>
    <rPh sb="0" eb="2">
      <t>コウクウ</t>
    </rPh>
    <rPh sb="2" eb="4">
      <t>カンソウ</t>
    </rPh>
    <rPh sb="4" eb="6">
      <t>ソクテイ</t>
    </rPh>
    <rPh sb="7" eb="9">
      <t>ソシャク</t>
    </rPh>
    <rPh sb="9" eb="11">
      <t>キノウ</t>
    </rPh>
    <rPh sb="12" eb="13">
      <t>ゼツ</t>
    </rPh>
    <rPh sb="13" eb="14">
      <t>アツ</t>
    </rPh>
    <rPh sb="14" eb="16">
      <t>ソクテイ</t>
    </rPh>
    <phoneticPr fontId="2"/>
  </si>
  <si>
    <t>西部生協フレイル健診結果</t>
    <rPh sb="0" eb="1">
      <t>セイブ</t>
    </rPh>
    <rPh sb="1" eb="2">
      <t xml:space="preserve">ブ </t>
    </rPh>
    <rPh sb="2" eb="4">
      <t>セイキョ</t>
    </rPh>
    <rPh sb="8" eb="10">
      <t>ケンシn</t>
    </rPh>
    <rPh sb="10" eb="12">
      <t>ケッカ</t>
    </rPh>
    <phoneticPr fontId="2"/>
  </si>
  <si>
    <r>
      <rPr>
        <b/>
        <sz val="16"/>
        <color theme="1"/>
        <rFont val="Calibri"/>
        <family val="3"/>
        <charset val="128"/>
        <scheme val="minor"/>
      </rPr>
      <t>18.5</t>
    </r>
    <r>
      <rPr>
        <b/>
        <sz val="16"/>
        <rFont val="Calibri"/>
        <family val="3"/>
        <charset val="128"/>
        <scheme val="minor"/>
      </rPr>
      <t>未満</t>
    </r>
    <r>
      <rPr>
        <b/>
        <sz val="16"/>
        <color theme="1"/>
        <rFont val="Calibri"/>
        <family val="3"/>
        <charset val="128"/>
        <scheme val="minor"/>
      </rPr>
      <t xml:space="preserve">
18.5</t>
    </r>
    <r>
      <rPr>
        <b/>
        <sz val="16"/>
        <rFont val="Calibri"/>
        <family val="3"/>
        <charset val="128"/>
        <scheme val="minor"/>
      </rPr>
      <t>以上</t>
    </r>
    <r>
      <rPr>
        <b/>
        <sz val="16"/>
        <color theme="1"/>
        <rFont val="Calibri"/>
        <family val="3"/>
        <charset val="128"/>
        <scheme val="minor"/>
      </rPr>
      <t>25</t>
    </r>
    <r>
      <rPr>
        <b/>
        <sz val="16"/>
        <rFont val="Calibri"/>
        <family val="3"/>
        <charset val="128"/>
        <scheme val="minor"/>
      </rPr>
      <t>未満</t>
    </r>
    <r>
      <rPr>
        <b/>
        <sz val="16"/>
        <color theme="1"/>
        <rFont val="Calibri"/>
        <family val="3"/>
        <charset val="128"/>
        <scheme val="minor"/>
      </rPr>
      <t xml:space="preserve">
25</t>
    </r>
    <r>
      <rPr>
        <b/>
        <sz val="16"/>
        <rFont val="Calibri"/>
        <family val="3"/>
        <charset val="128"/>
        <scheme val="minor"/>
      </rPr>
      <t>以上</t>
    </r>
    <r>
      <rPr>
        <b/>
        <sz val="16"/>
        <color theme="1"/>
        <rFont val="Calibri"/>
        <family val="3"/>
        <charset val="128"/>
        <scheme val="minor"/>
      </rPr>
      <t>30</t>
    </r>
    <r>
      <rPr>
        <b/>
        <sz val="16"/>
        <rFont val="Calibri"/>
        <family val="3"/>
        <charset val="128"/>
        <scheme val="minor"/>
      </rPr>
      <t>未満</t>
    </r>
    <r>
      <rPr>
        <b/>
        <sz val="16"/>
        <color theme="1"/>
        <rFont val="Calibri"/>
        <family val="3"/>
        <charset val="128"/>
        <scheme val="minor"/>
      </rPr>
      <t xml:space="preserve">
30</t>
    </r>
    <r>
      <rPr>
        <b/>
        <sz val="16"/>
        <rFont val="Calibri"/>
        <family val="3"/>
        <charset val="128"/>
        <scheme val="minor"/>
      </rPr>
      <t>以上</t>
    </r>
    <phoneticPr fontId="2"/>
  </si>
  <si>
    <r>
      <rPr>
        <b/>
        <u/>
        <sz val="16"/>
        <color theme="1"/>
        <rFont val="Calibri"/>
        <family val="3"/>
        <charset val="128"/>
        <scheme val="minor"/>
      </rPr>
      <t>女性</t>
    </r>
    <r>
      <rPr>
        <b/>
        <sz val="16"/>
        <color theme="1"/>
        <rFont val="Calibri"/>
        <family val="3"/>
        <charset val="128"/>
        <scheme val="minor"/>
      </rPr>
      <t xml:space="preserve">
低い
標準
やや高い
高い</t>
    </r>
    <phoneticPr fontId="2"/>
  </si>
  <si>
    <r>
      <rPr>
        <b/>
        <u/>
        <sz val="16"/>
        <color theme="1"/>
        <rFont val="Calibri"/>
        <family val="3"/>
        <charset val="128"/>
        <scheme val="minor"/>
      </rPr>
      <t>女性（kcal/日）</t>
    </r>
    <r>
      <rPr>
        <b/>
        <sz val="16"/>
        <color theme="1"/>
        <rFont val="Calibri"/>
        <family val="3"/>
        <charset val="128"/>
        <scheme val="minor"/>
      </rPr>
      <t xml:space="preserve">
70才以上
50～69才
30～49才
18～29才</t>
    </r>
    <phoneticPr fontId="2"/>
  </si>
  <si>
    <r>
      <rPr>
        <b/>
        <sz val="26"/>
        <rFont val="游ゴシック"/>
        <family val="3"/>
        <charset val="128"/>
      </rPr>
      <t>【柔軟性】</t>
    </r>
    <r>
      <rPr>
        <b/>
        <sz val="20"/>
        <rFont val="Calibri"/>
        <family val="3"/>
        <charset val="128"/>
        <scheme val="minor"/>
      </rPr>
      <t xml:space="preserve">
長座位体前屈（cm）</t>
    </r>
    <phoneticPr fontId="3"/>
  </si>
  <si>
    <r>
      <rPr>
        <b/>
        <sz val="26"/>
        <rFont val="游ゴシック"/>
        <family val="3"/>
        <charset val="128"/>
      </rPr>
      <t>【動的バランス能力】</t>
    </r>
    <r>
      <rPr>
        <b/>
        <sz val="20"/>
        <rFont val="Calibri"/>
        <family val="3"/>
        <charset val="128"/>
        <scheme val="minor"/>
      </rPr>
      <t xml:space="preserve">
ファンクショナル・リーチ（cm）</t>
    </r>
    <phoneticPr fontId="3"/>
  </si>
  <si>
    <r>
      <rPr>
        <b/>
        <sz val="26"/>
        <rFont val="游ゴシック"/>
        <family val="3"/>
        <charset val="128"/>
      </rPr>
      <t>【静的バランス能力】</t>
    </r>
    <r>
      <rPr>
        <b/>
        <sz val="20"/>
        <rFont val="Calibri"/>
        <family val="3"/>
        <charset val="128"/>
        <scheme val="minor"/>
      </rPr>
      <t xml:space="preserve">
開眼片足立ち時間（秒）</t>
    </r>
    <rPh sb="20" eb="21">
      <t>ビョウ</t>
    </rPh>
    <phoneticPr fontId="3"/>
  </si>
  <si>
    <r>
      <rPr>
        <b/>
        <sz val="26"/>
        <rFont val="游ゴシック"/>
        <family val="3"/>
        <charset val="128"/>
      </rPr>
      <t>【機能的移動能力】</t>
    </r>
    <r>
      <rPr>
        <b/>
        <sz val="20"/>
        <rFont val="Calibri"/>
        <family val="3"/>
        <charset val="128"/>
        <scheme val="minor"/>
      </rPr>
      <t xml:space="preserve">
</t>
    </r>
    <r>
      <rPr>
        <b/>
        <sz val="18"/>
        <rFont val="Calibri"/>
        <family val="3"/>
        <charset val="128"/>
        <scheme val="minor"/>
      </rPr>
      <t>タイムアップ・アンド・ゴー・テスト（秒）</t>
    </r>
    <rPh sb="28" eb="29">
      <t>ビョウ</t>
    </rPh>
    <phoneticPr fontId="3"/>
  </si>
  <si>
    <r>
      <t>※参考</t>
    </r>
    <r>
      <rPr>
        <b/>
        <sz val="26"/>
        <rFont val="游ゴシック"/>
        <family val="3"/>
        <charset val="128"/>
      </rPr>
      <t>【移動能力】</t>
    </r>
    <r>
      <rPr>
        <b/>
        <sz val="20"/>
        <rFont val="Calibri"/>
        <family val="3"/>
        <charset val="128"/>
        <scheme val="minor"/>
      </rPr>
      <t xml:space="preserve">
最大歩行速度：５ｍ（秒）</t>
    </r>
    <rPh sb="1" eb="3">
      <t>サンコウ</t>
    </rPh>
    <rPh sb="20" eb="21">
      <t>ビョウ</t>
    </rPh>
    <phoneticPr fontId="3"/>
  </si>
  <si>
    <r>
      <rPr>
        <b/>
        <sz val="35"/>
        <rFont val="游ゴシック"/>
        <family val="3"/>
        <charset val="128"/>
      </rPr>
      <t>BMI</t>
    </r>
    <r>
      <rPr>
        <b/>
        <sz val="48"/>
        <rFont val="Calibri"/>
        <family val="3"/>
        <charset val="128"/>
        <scheme val="minor"/>
      </rPr>
      <t xml:space="preserve">
</t>
    </r>
    <r>
      <rPr>
        <b/>
        <sz val="20"/>
        <rFont val="游ゴシック"/>
        <family val="3"/>
        <charset val="128"/>
      </rPr>
      <t>※肥満度を表す指標として国際的に用いられている体格指数。</t>
    </r>
    <phoneticPr fontId="2"/>
  </si>
  <si>
    <r>
      <rPr>
        <b/>
        <sz val="26"/>
        <rFont val="游ゴシック"/>
        <family val="3"/>
        <charset val="128"/>
      </rPr>
      <t>【物を握るときに発揮される力】</t>
    </r>
    <r>
      <rPr>
        <b/>
        <sz val="20"/>
        <rFont val="Calibri"/>
        <family val="3"/>
        <charset val="128"/>
        <scheme val="minor"/>
      </rPr>
      <t xml:space="preserve">
握力 (kg)</t>
    </r>
    <rPh sb="1" eb="3">
      <t>アクリョク</t>
    </rPh>
    <phoneticPr fontId="3"/>
  </si>
  <si>
    <t>Lubben Scale
口腔乾燥測定</t>
    <phoneticPr fontId="3"/>
  </si>
  <si>
    <t>Ikigai-9
咀嚼機能</t>
    <phoneticPr fontId="3"/>
  </si>
  <si>
    <t>質問標による評価</t>
    <rPh sb="0" eb="2">
      <t>シツモン</t>
    </rPh>
    <rPh sb="2" eb="3">
      <t>シルベ</t>
    </rPh>
    <rPh sb="6" eb="8">
      <t>ヒョウカ</t>
    </rPh>
    <phoneticPr fontId="2"/>
  </si>
  <si>
    <r>
      <rPr>
        <b/>
        <u/>
        <sz val="16"/>
        <rFont val="Calibri"/>
        <family val="3"/>
        <charset val="128"/>
        <scheme val="minor"/>
      </rPr>
      <t>尺度合計（範囲：9～45点）</t>
    </r>
    <r>
      <rPr>
        <b/>
        <sz val="16"/>
        <rFont val="Calibri"/>
        <family val="3"/>
        <charset val="128"/>
        <scheme val="minor"/>
      </rPr>
      <t xml:space="preserve">
下位尺度Ⅰ（範囲：3～15点）
　生活・人生に対する楽天的・肯定的感情
下位尺度Ⅱ（範囲：3～15点）
　未来に対する積極的・肯定的姿勢
下位尺度III（範囲：3～15点）
　自己存在の意味の認識</t>
    </r>
    <rPh sb="21" eb="23">
      <t>ハンイ</t>
    </rPh>
    <rPh sb="28" eb="29">
      <t>テン</t>
    </rPh>
    <rPh sb="57" eb="59">
      <t>ハンイ</t>
    </rPh>
    <rPh sb="64" eb="65">
      <t>テン</t>
    </rPh>
    <rPh sb="84" eb="86">
      <t>カイ</t>
    </rPh>
    <rPh sb="86" eb="88">
      <t>シャクド</t>
    </rPh>
    <rPh sb="92" eb="94">
      <t>ハンイテン</t>
    </rPh>
    <phoneticPr fontId="2"/>
  </si>
  <si>
    <t>下位尺度III</t>
    <phoneticPr fontId="2"/>
  </si>
  <si>
    <t>下位尺度Ⅱ</t>
    <phoneticPr fontId="2"/>
  </si>
  <si>
    <t>下位尺度I</t>
    <phoneticPr fontId="2"/>
  </si>
  <si>
    <t>社会的孤立のスクリーニング
（LSNS-6）</t>
    <rPh sb="0" eb="3">
      <t>シャカイテキ</t>
    </rPh>
    <rPh sb="3" eb="5">
      <t>コリツ</t>
    </rPh>
    <phoneticPr fontId="2"/>
  </si>
  <si>
    <t>○評価は0～30点満点
○得点が高い方がソーシャルサポートネットワークが大きい
○得点が低いほどソーシャルサポートネットワークが小さい
○12点未満は社会的孤立状態</t>
    <rPh sb="1" eb="3">
      <t>ヒョウカ</t>
    </rPh>
    <phoneticPr fontId="2"/>
  </si>
  <si>
    <t>LSNS-6</t>
    <phoneticPr fontId="2"/>
  </si>
  <si>
    <t>生きがい意識尺度 / Ikigi-9</t>
    <phoneticPr fontId="69"/>
  </si>
  <si>
    <t>1.2.　年齢</t>
  </si>
  <si>
    <t>1.3． 性別</t>
  </si>
  <si>
    <t>5.1 自分は幸せだと感じることが多い (I)</t>
  </si>
  <si>
    <t xml:space="preserve">5.2 何か新しいことを学んだり,始めたいと思う(II) </t>
  </si>
  <si>
    <t xml:space="preserve">5.3 自分は何か他人や社会のために役立っていると思う (III) </t>
  </si>
  <si>
    <t>5.4 こころにゆとりがある (I)</t>
  </si>
  <si>
    <t>5.5 色々なものに興味がある (II)</t>
  </si>
  <si>
    <t>5.6 自分の存在は,何かや、誰かのために必要だと思う (III)</t>
  </si>
  <si>
    <t>5.7 生活がゆたかに充実している (I)</t>
  </si>
  <si>
    <t>5.8 自分の可能性を伸ばしたい(Ⅱ)</t>
  </si>
  <si>
    <t>5.9　自分は誰かに影響を与えていると思う（Ⅲ）</t>
  </si>
  <si>
    <t>5.10.　あなたの生きがいは何ですか？</t>
  </si>
  <si>
    <t>Sum up</t>
    <phoneticPr fontId="69"/>
  </si>
  <si>
    <t>Average</t>
    <phoneticPr fontId="69"/>
  </si>
  <si>
    <r>
      <rPr>
        <u/>
        <sz val="10"/>
        <color rgb="FF000000"/>
        <rFont val="Yu Gothic UI"/>
        <family val="3"/>
        <charset val="128"/>
      </rPr>
      <t>下位尺度Ⅰ</t>
    </r>
    <r>
      <rPr>
        <sz val="10"/>
        <color rgb="FF000000"/>
        <rFont val="Yu Gothic UI"/>
        <family val="3"/>
        <charset val="128"/>
      </rPr>
      <t xml:space="preserve">
生活・人生に対する楽天的・肯定的感情</t>
    </r>
    <rPh sb="0" eb="4">
      <t>カイシャクド</t>
    </rPh>
    <rPh sb="6" eb="8">
      <t>セイカツ</t>
    </rPh>
    <rPh sb="9" eb="11">
      <t>ジンセイ</t>
    </rPh>
    <rPh sb="12" eb="13">
      <t>タイ</t>
    </rPh>
    <rPh sb="15" eb="18">
      <t>ラクテンテキ</t>
    </rPh>
    <rPh sb="19" eb="21">
      <t>コウテイ</t>
    </rPh>
    <rPh sb="21" eb="22">
      <t>テキ</t>
    </rPh>
    <rPh sb="22" eb="24">
      <t>カンジョウ</t>
    </rPh>
    <phoneticPr fontId="69"/>
  </si>
  <si>
    <r>
      <rPr>
        <u/>
        <sz val="10"/>
        <color rgb="FF000000"/>
        <rFont val="Yu Gothic UI"/>
        <family val="3"/>
        <charset val="128"/>
      </rPr>
      <t>下位尺度Ⅱ</t>
    </r>
    <r>
      <rPr>
        <sz val="10"/>
        <color rgb="FF000000"/>
        <rFont val="Yu Gothic UI"/>
        <family val="3"/>
        <charset val="128"/>
      </rPr>
      <t xml:space="preserve">
未来に対する積極的・肯定的姿勢</t>
    </r>
    <rPh sb="0" eb="2">
      <t>カイ</t>
    </rPh>
    <rPh sb="2" eb="4">
      <t>シャクド</t>
    </rPh>
    <rPh sb="6" eb="8">
      <t>ミライ</t>
    </rPh>
    <rPh sb="9" eb="10">
      <t>タイ</t>
    </rPh>
    <rPh sb="12" eb="15">
      <t>セッキョクテキ</t>
    </rPh>
    <rPh sb="16" eb="19">
      <t>コウテイテキ</t>
    </rPh>
    <rPh sb="19" eb="21">
      <t>シセイ</t>
    </rPh>
    <phoneticPr fontId="69"/>
  </si>
  <si>
    <r>
      <rPr>
        <u/>
        <sz val="10"/>
        <color rgb="FF000000"/>
        <rFont val="Yu Gothic UI"/>
        <family val="3"/>
        <charset val="128"/>
      </rPr>
      <t>下位尺度Ⅲ</t>
    </r>
    <r>
      <rPr>
        <sz val="10"/>
        <color rgb="FF000000"/>
        <rFont val="Yu Gothic UI"/>
        <family val="3"/>
        <charset val="128"/>
      </rPr>
      <t xml:space="preserve">
自己存在の意味の認識</t>
    </r>
    <rPh sb="1" eb="3">
      <t>ジコ</t>
    </rPh>
    <rPh sb="3" eb="5">
      <t>ソンザイ</t>
    </rPh>
    <rPh sb="6" eb="8">
      <t>イミ</t>
    </rPh>
    <rPh sb="9" eb="11">
      <t>ニンシキ</t>
    </rPh>
    <phoneticPr fontId="69"/>
  </si>
  <si>
    <t>下位尺度Ⅰ</t>
    <rPh sb="0" eb="4">
      <t>カイシャクド</t>
    </rPh>
    <phoneticPr fontId="69"/>
  </si>
  <si>
    <t>下位尺度Ⅱ</t>
    <rPh sb="0" eb="4">
      <t>カイシャクド</t>
    </rPh>
    <phoneticPr fontId="69"/>
  </si>
  <si>
    <t>下位尺度Ⅲ</t>
    <rPh sb="0" eb="4">
      <t>カイシャクド</t>
    </rPh>
    <phoneticPr fontId="69"/>
  </si>
  <si>
    <t>Average±SD</t>
    <phoneticPr fontId="69"/>
  </si>
  <si>
    <t>Length（Max-length）</t>
    <phoneticPr fontId="69"/>
  </si>
  <si>
    <t>総得点</t>
    <rPh sb="0" eb="3">
      <t>ソウトクテン</t>
    </rPh>
    <phoneticPr fontId="69"/>
  </si>
  <si>
    <t>33.45±6.90</t>
    <phoneticPr fontId="69"/>
  </si>
  <si>
    <t>20-45(9-45)</t>
    <phoneticPr fontId="69"/>
  </si>
  <si>
    <t>11.32±2,45</t>
    <phoneticPr fontId="69"/>
  </si>
  <si>
    <t>6-15(3-15)</t>
    <phoneticPr fontId="69"/>
  </si>
  <si>
    <t>11.41±2.74</t>
    <phoneticPr fontId="69"/>
  </si>
  <si>
    <t>10.71±2.69</t>
    <phoneticPr fontId="69"/>
  </si>
  <si>
    <t>※小数点第三位四捨五入</t>
    <rPh sb="1" eb="4">
      <t>ショウスウテン</t>
    </rPh>
    <rPh sb="4" eb="7">
      <t>ダイサンイ</t>
    </rPh>
    <rPh sb="7" eb="11">
      <t>シシャゴニュウ</t>
    </rPh>
    <phoneticPr fontId="69"/>
  </si>
  <si>
    <t>①とてもあてはまる=5</t>
    <phoneticPr fontId="69"/>
  </si>
  <si>
    <t>②わりにあてはまる=4</t>
    <phoneticPr fontId="69"/>
  </si>
  <si>
    <t>③ややあてはまる=3</t>
    <phoneticPr fontId="69"/>
  </si>
  <si>
    <t>④あまりあてはまらない＝2</t>
    <phoneticPr fontId="69"/>
  </si>
  <si>
    <t>⑤ほとんどあてはまらない=1</t>
    <phoneticPr fontId="69"/>
  </si>
  <si>
    <t>社会的孤立のスクリーニング / Lubben Social Network Scale</t>
    <phoneticPr fontId="69"/>
  </si>
  <si>
    <t>ID</t>
    <phoneticPr fontId="69"/>
  </si>
  <si>
    <t>Age</t>
    <phoneticPr fontId="69"/>
  </si>
  <si>
    <t>Sex</t>
    <phoneticPr fontId="69"/>
  </si>
  <si>
    <t>1. 少なくとも月に 1 回，会ったり話をしたりする家族や親戚は何人いますか？</t>
    <phoneticPr fontId="69"/>
  </si>
  <si>
    <t>2. あなたが，個人的なことでも話すことができるくらい気楽に感じられる家族や親戚は何人いますか？</t>
    <phoneticPr fontId="69"/>
  </si>
  <si>
    <t>3．あなたが，助けを求めることができるくらい親しく感じられる家族や親戚は何人いますか？</t>
    <phoneticPr fontId="69"/>
  </si>
  <si>
    <t>4．少なくとも月に 1 回，会ったり話をしたりする友人は何人いますか？</t>
    <phoneticPr fontId="69"/>
  </si>
  <si>
    <t>5．あなたが，個人的なことでも話すことができるくらい気楽に感じられる友人は何人いますか？</t>
    <phoneticPr fontId="69"/>
  </si>
  <si>
    <t>6．あなたが，助けを求めることができるくらい親しく感じられる友人は何人いますか？</t>
    <phoneticPr fontId="69"/>
  </si>
  <si>
    <t>Score</t>
    <phoneticPr fontId="69"/>
  </si>
  <si>
    <t>Point</t>
    <phoneticPr fontId="69"/>
  </si>
  <si>
    <t>Answer</t>
    <phoneticPr fontId="69"/>
  </si>
  <si>
    <t>いない</t>
    <phoneticPr fontId="69"/>
  </si>
  <si>
    <t>1人</t>
    <rPh sb="1" eb="2">
      <t>ニン</t>
    </rPh>
    <phoneticPr fontId="69"/>
  </si>
  <si>
    <t>2人</t>
    <rPh sb="1" eb="2">
      <t>ニン</t>
    </rPh>
    <phoneticPr fontId="69"/>
  </si>
  <si>
    <t>3,4人</t>
    <rPh sb="3" eb="4">
      <t>ニン</t>
    </rPh>
    <phoneticPr fontId="69"/>
  </si>
  <si>
    <t>5～8人</t>
    <rPh sb="3" eb="4">
      <t>ニン</t>
    </rPh>
    <phoneticPr fontId="69"/>
  </si>
  <si>
    <t>9人以上</t>
    <rPh sb="1" eb="2">
      <t>ニン</t>
    </rPh>
    <rPh sb="2" eb="4">
      <t>イジョウ</t>
    </rPh>
    <phoneticPr fontId="69"/>
  </si>
  <si>
    <t>Assessment</t>
  </si>
  <si>
    <t>○30点満点（Total Score: 0～30 points）
○得点が高い方がソーシャルサポートネットワークが大きい
○得点が低いほどソーシャルサポートネットワークが小さい
○12点未満は社会的孤立状態</t>
    <rPh sb="65" eb="66">
      <t>ヒク</t>
    </rPh>
    <rPh sb="85" eb="86">
      <t>チイ</t>
    </rPh>
    <phoneticPr fontId="69"/>
  </si>
  <si>
    <t>Ref:</t>
    <phoneticPr fontId="69"/>
  </si>
  <si>
    <t>老年医学会雑誌第48巻2号 (jst.go.jp)</t>
  </si>
  <si>
    <t>女性</t>
    <phoneticPr fontId="2"/>
  </si>
  <si>
    <t>?</t>
    <phoneticPr fontId="2"/>
  </si>
  <si>
    <t>バッテリー、太陽光発電</t>
    <phoneticPr fontId="69"/>
  </si>
  <si>
    <t>Indiv. Result</t>
    <phoneticPr fontId="2"/>
  </si>
  <si>
    <t>↓</t>
    <phoneticPr fontId="2"/>
  </si>
  <si>
    <t>Score</t>
    <phoneticPr fontId="2"/>
  </si>
  <si>
    <t>ID No.</t>
    <phoneticPr fontId="2"/>
  </si>
  <si>
    <t>肥満（1度）</t>
    <rPh sb="0" eb="2">
      <t>ヒマン</t>
    </rPh>
    <rPh sb="4" eb="5">
      <t>ド</t>
    </rPh>
    <phoneticPr fontId="2"/>
  </si>
  <si>
    <t>肥満（2度）</t>
    <rPh sb="0" eb="2">
      <t>ヒマン</t>
    </rPh>
    <rPh sb="4" eb="5">
      <t>ド</t>
    </rPh>
    <phoneticPr fontId="2"/>
  </si>
  <si>
    <t>18.5未満</t>
    <phoneticPr fontId="2"/>
  </si>
  <si>
    <t>18.5以上25未満</t>
    <phoneticPr fontId="2"/>
  </si>
  <si>
    <t>25以上30未満</t>
    <phoneticPr fontId="2"/>
  </si>
  <si>
    <t>30以上</t>
    <phoneticPr fontId="2"/>
  </si>
  <si>
    <t>BMI</t>
    <phoneticPr fontId="2"/>
  </si>
  <si>
    <t>％</t>
    <phoneticPr fontId="2"/>
  </si>
  <si>
    <t>※坂田（2007）https://www.ayumieye.com/tug-test/</t>
    <phoneticPr fontId="2"/>
  </si>
  <si>
    <t>ファンクショナル・リーチ（動的バランス能力）</t>
    <phoneticPr fontId="2"/>
  </si>
  <si>
    <t>開眼片足立ち時間（静的バランス能力）</t>
    <phoneticPr fontId="2"/>
  </si>
  <si>
    <t>タイムアップ・アンド・ゴー・テスト（機能的移動能力）</t>
    <phoneticPr fontId="2"/>
  </si>
  <si>
    <t>握力
(物を握るときに発揮される力)</t>
    <phoneticPr fontId="2"/>
  </si>
  <si>
    <t>乾燥</t>
    <rPh sb="0" eb="2">
      <t>カンソウ</t>
    </rPh>
    <phoneticPr fontId="2"/>
  </si>
  <si>
    <t>境界域</t>
    <rPh sb="0" eb="3">
      <t>キョウカイイキ</t>
    </rPh>
    <phoneticPr fontId="2"/>
  </si>
  <si>
    <t>境界線</t>
    <rPh sb="0" eb="3">
      <t>キョウカイセン</t>
    </rPh>
    <phoneticPr fontId="2"/>
  </si>
  <si>
    <t>27.9以下</t>
    <rPh sb="4" eb="6">
      <t>イカ</t>
    </rPh>
    <phoneticPr fontId="2"/>
  </si>
  <si>
    <t>28.0～29.5％</t>
    <phoneticPr fontId="2"/>
  </si>
  <si>
    <t>29.6以上</t>
    <phoneticPr fontId="2"/>
  </si>
  <si>
    <t>Oral Moisture Meter Mucus/口腔乾燥測定</t>
    <phoneticPr fontId="2"/>
  </si>
  <si>
    <t>Chewing function/咀嚼機能</t>
    <phoneticPr fontId="2"/>
  </si>
  <si>
    <t>（１ ～５段階評価）</t>
    <phoneticPr fontId="2"/>
  </si>
  <si>
    <t>Tongue Pressure/舌圧測定</t>
    <phoneticPr fontId="2"/>
  </si>
  <si>
    <t>70歳以上高齢者</t>
    <rPh sb="2" eb="3">
      <t>サイ</t>
    </rPh>
    <rPh sb="3" eb="5">
      <t>イジョウ</t>
    </rPh>
    <rPh sb="5" eb="8">
      <t>コウレイシャ</t>
    </rPh>
    <phoneticPr fontId="2"/>
  </si>
  <si>
    <t>20は必要</t>
    <rPh sb="3" eb="5">
      <t>ヒツヨウ</t>
    </rPh>
    <phoneticPr fontId="2"/>
  </si>
  <si>
    <t>30あるとよい</t>
    <phoneticPr fontId="2"/>
  </si>
  <si>
    <t>35以上</t>
    <phoneticPr fontId="2"/>
  </si>
  <si>
    <t>※１が咀嚼機能が最も低く、５は咀嚼力が高い（良好）</t>
    <phoneticPr fontId="2"/>
  </si>
  <si>
    <t>咀嚼機能高め</t>
    <rPh sb="0" eb="2">
      <t>ソシャク</t>
    </rPh>
    <rPh sb="2" eb="4">
      <t>キノウ</t>
    </rPh>
    <rPh sb="4" eb="5">
      <t>タカ</t>
    </rPh>
    <phoneticPr fontId="2"/>
  </si>
  <si>
    <t>咀嚼機能低め</t>
    <rPh sb="0" eb="2">
      <t>ソシャク</t>
    </rPh>
    <rPh sb="2" eb="4">
      <t>キノウ</t>
    </rPh>
    <rPh sb="4" eb="5">
      <t>ヒク</t>
    </rPh>
    <phoneticPr fontId="2"/>
  </si>
  <si>
    <t>咀嚼機能低い</t>
    <rPh sb="0" eb="2">
      <t>ソシャク</t>
    </rPh>
    <rPh sb="2" eb="4">
      <t>キノウ</t>
    </rPh>
    <rPh sb="4" eb="5">
      <t>ヒク</t>
    </rPh>
    <phoneticPr fontId="2"/>
  </si>
  <si>
    <t>咀嚼機能中程度</t>
    <rPh sb="0" eb="2">
      <t>ソシャク</t>
    </rPh>
    <rPh sb="2" eb="4">
      <t>キノウ</t>
    </rPh>
    <rPh sb="4" eb="7">
      <t>チュウテイド</t>
    </rPh>
    <phoneticPr fontId="2"/>
  </si>
  <si>
    <t>咀嚼機能高い（良好）</t>
    <rPh sb="2" eb="4">
      <t>キノウ</t>
    </rPh>
    <rPh sb="4" eb="5">
      <t>タカ</t>
    </rPh>
    <rPh sb="7" eb="9">
      <t>リョウコウ</t>
    </rPh>
    <phoneticPr fontId="2"/>
  </si>
  <si>
    <t>握力★</t>
    <rPh sb="0" eb="2">
      <t>アクリョク</t>
    </rPh>
    <phoneticPr fontId="3"/>
  </si>
  <si>
    <t>★70歳以上の高齢者の場合</t>
    <rPh sb="3" eb="4">
      <t>サイ</t>
    </rPh>
    <rPh sb="4" eb="6">
      <t>イジョウ</t>
    </rPh>
    <rPh sb="7" eb="10">
      <t>コウレイシャ</t>
    </rPh>
    <rPh sb="11" eb="13">
      <t>バアイ</t>
    </rPh>
    <phoneticPr fontId="2"/>
  </si>
  <si>
    <t>1.1.　ID</t>
    <phoneticPr fontId="69"/>
  </si>
  <si>
    <r>
      <t>Body fat ratio（Male）/体脂肪率（男性）</t>
    </r>
    <r>
      <rPr>
        <b/>
        <sz val="22"/>
        <color rgb="FFFF0000"/>
        <rFont val="Calibri"/>
        <family val="3"/>
        <charset val="128"/>
        <scheme val="minor"/>
      </rPr>
      <t>★</t>
    </r>
    <rPh sb="21" eb="22">
      <t>タイ</t>
    </rPh>
    <rPh sb="22" eb="24">
      <t>シボウ</t>
    </rPh>
    <rPh sb="24" eb="25">
      <t>リツ</t>
    </rPh>
    <rPh sb="26" eb="28">
      <t>ダンセイ</t>
    </rPh>
    <phoneticPr fontId="3"/>
  </si>
  <si>
    <r>
      <t>Musclemass（Male）/筋肉量（男性）</t>
    </r>
    <r>
      <rPr>
        <b/>
        <sz val="18"/>
        <color rgb="FFFF0000"/>
        <rFont val="Calibri"/>
        <family val="3"/>
        <charset val="128"/>
        <scheme val="minor"/>
      </rPr>
      <t>★</t>
    </r>
    <rPh sb="21" eb="23">
      <t>ダンセイ</t>
    </rPh>
    <phoneticPr fontId="3"/>
  </si>
  <si>
    <t>Male C</t>
    <phoneticPr fontId="2"/>
  </si>
  <si>
    <t>Physical Function Measurement（Male）/身体機能計測（男性）※75歳以上</t>
    <rPh sb="43" eb="45">
      <t>ダンセイ</t>
    </rPh>
    <rPh sb="49" eb="50">
      <t>サイ</t>
    </rPh>
    <rPh sb="50" eb="52">
      <t>イジョウ</t>
    </rPh>
    <phoneticPr fontId="2"/>
  </si>
  <si>
    <t>結果（男性）★</t>
    <rPh sb="0" eb="2">
      <t>ケッカ</t>
    </rPh>
    <rPh sb="3" eb="5">
      <t>ダンセイ</t>
    </rPh>
    <phoneticPr fontId="2"/>
  </si>
  <si>
    <t>結果（男性65歳以上）★</t>
    <rPh sb="0" eb="2">
      <t>ケッカ</t>
    </rPh>
    <rPh sb="3" eb="5">
      <t>ダンセイ</t>
    </rPh>
    <rPh sb="7" eb="8">
      <t>サイ</t>
    </rPh>
    <rPh sb="8" eb="10">
      <t>イジョウ</t>
    </rPh>
    <phoneticPr fontId="2"/>
  </si>
  <si>
    <r>
      <rPr>
        <b/>
        <u/>
        <sz val="18"/>
        <color theme="1"/>
        <rFont val="Calibri"/>
        <family val="3"/>
        <charset val="128"/>
        <scheme val="minor"/>
      </rPr>
      <t>男性</t>
    </r>
    <r>
      <rPr>
        <b/>
        <sz val="18"/>
        <color theme="1"/>
        <rFont val="Calibri"/>
        <family val="3"/>
        <charset val="128"/>
        <scheme val="minor"/>
      </rPr>
      <t xml:space="preserve">
低い
標準
やや高い
高い</t>
    </r>
    <rPh sb="0" eb="2">
      <t>ダンセイ</t>
    </rPh>
    <phoneticPr fontId="2"/>
  </si>
  <si>
    <t>5.0％～32.8％	
32.9％～35.7％
35.8％～37.3％
37.4％～60.0％</t>
    <phoneticPr fontId="2"/>
  </si>
  <si>
    <r>
      <rPr>
        <b/>
        <u/>
        <sz val="20"/>
        <color theme="1"/>
        <rFont val="Calibri"/>
        <family val="3"/>
        <charset val="128"/>
        <scheme val="minor"/>
      </rPr>
      <t>男性</t>
    </r>
    <r>
      <rPr>
        <b/>
        <sz val="20"/>
        <color theme="1"/>
        <rFont val="Calibri"/>
        <family val="3"/>
        <charset val="128"/>
        <scheme val="minor"/>
      </rPr>
      <t xml:space="preserve">
低い
標準
やや高い
高い</t>
    </r>
    <rPh sb="0" eb="2">
      <t>ダンセイ</t>
    </rPh>
    <phoneticPr fontId="2"/>
  </si>
  <si>
    <t>5.0％～9.9％</t>
    <phoneticPr fontId="2"/>
  </si>
  <si>
    <t>10.0％～19.9％</t>
    <phoneticPr fontId="2"/>
  </si>
  <si>
    <t>20.0％～24.9％</t>
    <phoneticPr fontId="2"/>
  </si>
  <si>
    <t>25.0％～</t>
    <phoneticPr fontId="2"/>
  </si>
  <si>
    <t>男</t>
    <rPh sb="0" eb="1">
      <t>オトコ</t>
    </rPh>
    <phoneticPr fontId="2"/>
  </si>
  <si>
    <t>5.0％～32.8％</t>
    <phoneticPr fontId="2"/>
  </si>
  <si>
    <t>32.9％～35.7％</t>
    <phoneticPr fontId="2"/>
  </si>
  <si>
    <t>35.8％～37.3％</t>
    <phoneticPr fontId="2"/>
  </si>
  <si>
    <t>37.4％～60.0％</t>
    <phoneticPr fontId="2"/>
  </si>
  <si>
    <r>
      <t xml:space="preserve">生きがい意識尺度
</t>
    </r>
    <r>
      <rPr>
        <b/>
        <sz val="16"/>
        <color rgb="FFFF0000"/>
        <rFont val="Calibri"/>
        <family val="2"/>
        <scheme val="minor"/>
      </rPr>
      <t>※得点が高い程、生きがい意識が良好</t>
    </r>
  </si>
  <si>
    <t>合計値</t>
  </si>
  <si>
    <t xml:space="preserve">生きがい
意識 </t>
  </si>
  <si>
    <t>ID</t>
  </si>
  <si>
    <t>Fat %（体脂肪率）</t>
  </si>
  <si>
    <t>Muscle mass</t>
  </si>
  <si>
    <t>Seated foward bent stretch2（長座位体前屈2回目）</t>
  </si>
  <si>
    <t>Grip Strength2（握力２回目）</t>
  </si>
  <si>
    <t>Functional reach test2（ファンクショナル・リーチ２回目）</t>
  </si>
  <si>
    <t>Standing on one leg with eye open2（開眼片足立ち時間２回目）</t>
  </si>
  <si>
    <t>Timed up &amp; Go test2(タイムアップアンド＆ゴーテスト２回目)</t>
  </si>
  <si>
    <t>Maximum walking speed(5m)2（最大歩行速度5m2回目）</t>
  </si>
  <si>
    <t>Oral Moisture Meter Mucus3（口腔乾燥測定３回目）</t>
  </si>
  <si>
    <t>Chewing function（咀嚼機能）</t>
  </si>
  <si>
    <t>Tongue Pressure3（舌圧測定３回目）</t>
  </si>
  <si>
    <t>Ⅱ.1.Talking family number（話す家族）</t>
  </si>
  <si>
    <t>Ⅱ.2.Easygoing family number（気楽な家族）</t>
  </si>
  <si>
    <t>Ⅱ.2.Intimate family number（親しい家族）</t>
  </si>
  <si>
    <t>Ⅱ.3.Talking friends number（話す友人）</t>
  </si>
  <si>
    <t>Ⅱ.4.Easygoing friends number（気楽な友人）</t>
  </si>
  <si>
    <t>Ⅱ.5.Intimate friends number（親しい友人）</t>
  </si>
  <si>
    <t>Ⅲ.1.Happy（自分は幸せ）</t>
  </si>
  <si>
    <t>Ⅲ.2.New things（新しいこと）</t>
  </si>
  <si>
    <t>Ⅲ.3.Effect on people and society（他人や社会のため）</t>
  </si>
  <si>
    <t>Ⅲ.4.Peace of mind（こころにゆとり）</t>
  </si>
  <si>
    <t>Ⅲ.5.Interested in various things（色々なものに興味）</t>
  </si>
  <si>
    <t>Ⅲ.6.Existential meaning（自分の存在）</t>
  </si>
  <si>
    <t>Ⅲ.7.life is rich（生活が豊か）</t>
  </si>
  <si>
    <t>Ⅲ.8.My potential（自分の可能性）</t>
  </si>
  <si>
    <t>Ⅲ.9.Influence someone（誰かに影響）</t>
  </si>
  <si>
    <t>Standing on one leg with eye open1（開眼片足立ち時間１回目）</t>
  </si>
  <si>
    <t>Grip Strength1（握力１回目）</t>
  </si>
  <si>
    <t>Seated foward bent stretch1（長座位体前屈1回目）</t>
  </si>
  <si>
    <t>Functional reach test1（ファンクショナル・リーチ１回目）</t>
  </si>
  <si>
    <t>Timed up &amp; Go test1(タイムアップアンド＆ゴーテスト1回目)</t>
  </si>
  <si>
    <t>Maximum walking speed(5m)1（最大歩行速度5m1回目）</t>
  </si>
  <si>
    <t>Oral Moisture Meter Mucus1（口腔乾燥測定１回目）</t>
  </si>
  <si>
    <t>Oral Moisture Meter Mucus2（口腔乾燥測定２回目）</t>
  </si>
  <si>
    <t>Tongue Pressure1（舌圧測定１回目）</t>
  </si>
  <si>
    <t>Tongue Pressure2（舌圧測定２回目）</t>
  </si>
  <si>
    <t>FALSE</t>
  </si>
  <si>
    <t>1</t>
  </si>
  <si>
    <t>29.3</t>
  </si>
  <si>
    <t>4</t>
  </si>
  <si>
    <t>2</t>
  </si>
  <si>
    <t>3</t>
  </si>
  <si>
    <t>5</t>
  </si>
  <si>
    <t>20</t>
  </si>
  <si>
    <t>-</t>
  </si>
  <si>
    <t>40.3</t>
  </si>
  <si>
    <t>24.5</t>
  </si>
  <si>
    <t>20.4</t>
  </si>
  <si>
    <t>6</t>
  </si>
  <si>
    <t>19.9</t>
  </si>
  <si>
    <t>27.5</t>
  </si>
  <si>
    <t>23.5</t>
  </si>
  <si>
    <t>15.7</t>
  </si>
  <si>
    <t>28.2</t>
  </si>
  <si>
    <t>39.6</t>
  </si>
  <si>
    <t>7</t>
  </si>
  <si>
    <t>31.1</t>
  </si>
  <si>
    <t>8</t>
  </si>
  <si>
    <t>14.2</t>
  </si>
  <si>
    <t>9</t>
  </si>
  <si>
    <t>22.1</t>
  </si>
  <si>
    <t>37.4</t>
  </si>
  <si>
    <t>10</t>
  </si>
  <si>
    <t>19.7</t>
  </si>
  <si>
    <t>11</t>
  </si>
  <si>
    <t>1.3</t>
  </si>
  <si>
    <t>12</t>
  </si>
  <si>
    <t>20.9</t>
  </si>
  <si>
    <t>27.3</t>
  </si>
  <si>
    <t>13</t>
  </si>
  <si>
    <t>22.3</t>
  </si>
  <si>
    <t>36.6</t>
  </si>
  <si>
    <t>14</t>
  </si>
  <si>
    <t>20.7</t>
  </si>
  <si>
    <t>31.5</t>
  </si>
  <si>
    <t>15</t>
  </si>
  <si>
    <t>34.3</t>
  </si>
  <si>
    <t>16</t>
  </si>
  <si>
    <t>24.7</t>
  </si>
  <si>
    <t>33.8</t>
  </si>
  <si>
    <t>17</t>
  </si>
  <si>
    <t>23</t>
  </si>
  <si>
    <t>25.6</t>
  </si>
  <si>
    <t>18</t>
  </si>
  <si>
    <t>32.7</t>
  </si>
  <si>
    <t>19</t>
  </si>
  <si>
    <t>18.3</t>
  </si>
  <si>
    <t>36.9</t>
  </si>
  <si>
    <t>28.1</t>
  </si>
  <si>
    <t>23.4</t>
  </si>
  <si>
    <t>21</t>
  </si>
  <si>
    <t>21.9</t>
  </si>
  <si>
    <t>35</t>
  </si>
  <si>
    <t>22</t>
  </si>
  <si>
    <t>33.7</t>
  </si>
  <si>
    <t>24</t>
  </si>
  <si>
    <t>35.1</t>
  </si>
  <si>
    <t>25</t>
  </si>
  <si>
    <t>17.6</t>
  </si>
  <si>
    <t>35.9</t>
  </si>
  <si>
    <t>26</t>
  </si>
  <si>
    <t>25.4</t>
  </si>
  <si>
    <t>41.7</t>
  </si>
  <si>
    <t>27</t>
  </si>
  <si>
    <t>28.6</t>
  </si>
  <si>
    <t>28</t>
  </si>
  <si>
    <t>29</t>
  </si>
  <si>
    <t>16.6</t>
  </si>
  <si>
    <t>18.6</t>
  </si>
  <si>
    <t>30</t>
  </si>
  <si>
    <t>38.4</t>
  </si>
  <si>
    <t>31</t>
  </si>
  <si>
    <t>17.9</t>
  </si>
  <si>
    <t>32</t>
  </si>
  <si>
    <t>40.7</t>
  </si>
  <si>
    <t>33</t>
  </si>
  <si>
    <t>34</t>
  </si>
  <si>
    <t>21.6</t>
  </si>
  <si>
    <t>28.8</t>
  </si>
  <si>
    <t>19.3</t>
  </si>
  <si>
    <t>26.9</t>
  </si>
  <si>
    <t>36</t>
  </si>
  <si>
    <t>16.7</t>
  </si>
  <si>
    <t>36.4</t>
  </si>
  <si>
    <t>37</t>
  </si>
  <si>
    <t>17.7</t>
  </si>
  <si>
    <t>25.5</t>
  </si>
  <si>
    <t>38</t>
  </si>
  <si>
    <t>24.4</t>
  </si>
  <si>
    <t>39</t>
  </si>
  <si>
    <t>20.5</t>
  </si>
  <si>
    <t>40.5</t>
  </si>
  <si>
    <t>40</t>
  </si>
  <si>
    <t>19.6</t>
  </si>
  <si>
    <t>24.1</t>
  </si>
  <si>
    <t>41</t>
  </si>
  <si>
    <t>23.1</t>
  </si>
  <si>
    <t>48.2</t>
  </si>
  <si>
    <t>42</t>
  </si>
  <si>
    <t>43</t>
  </si>
  <si>
    <t>23.6</t>
  </si>
  <si>
    <t>44</t>
  </si>
  <si>
    <t>27.7</t>
  </si>
  <si>
    <t>22.7</t>
  </si>
  <si>
    <t>45</t>
  </si>
  <si>
    <t>46</t>
  </si>
  <si>
    <t>27.4</t>
  </si>
  <si>
    <t>47</t>
  </si>
  <si>
    <t>30.6</t>
  </si>
  <si>
    <t>48</t>
  </si>
  <si>
    <t>30.4</t>
  </si>
  <si>
    <t>49</t>
  </si>
  <si>
    <t>34.1</t>
  </si>
  <si>
    <t>50</t>
  </si>
  <si>
    <t>21.8</t>
  </si>
  <si>
    <t>37.2</t>
  </si>
  <si>
    <t>51</t>
  </si>
  <si>
    <t>19.1</t>
  </si>
  <si>
    <t>24.9</t>
  </si>
  <si>
    <t>52</t>
  </si>
  <si>
    <t>28.9</t>
  </si>
  <si>
    <t>53</t>
  </si>
  <si>
    <t>23.9</t>
  </si>
  <si>
    <t>24.2</t>
  </si>
  <si>
    <t>54</t>
  </si>
  <si>
    <t>20.8</t>
  </si>
  <si>
    <t>28.4</t>
  </si>
  <si>
    <t>55</t>
  </si>
  <si>
    <t>23.7</t>
  </si>
  <si>
    <t>26.2</t>
  </si>
  <si>
    <t>56</t>
  </si>
  <si>
    <t>57</t>
  </si>
  <si>
    <t>23.8</t>
  </si>
  <si>
    <t>33.5</t>
  </si>
  <si>
    <t>58</t>
  </si>
  <si>
    <t>33.1</t>
  </si>
  <si>
    <t>59</t>
  </si>
  <si>
    <t>29.4</t>
  </si>
  <si>
    <t>60</t>
  </si>
  <si>
    <t>61</t>
  </si>
  <si>
    <t>7.3</t>
  </si>
  <si>
    <t>62</t>
  </si>
  <si>
    <t>30.3</t>
  </si>
  <si>
    <t>63</t>
  </si>
  <si>
    <t>26.1</t>
  </si>
  <si>
    <t>34.7</t>
  </si>
  <si>
    <t>64</t>
  </si>
  <si>
    <t>30.7</t>
  </si>
  <si>
    <t>65</t>
  </si>
  <si>
    <t>17.2</t>
  </si>
  <si>
    <t>66</t>
  </si>
  <si>
    <t>14.4</t>
  </si>
  <si>
    <t>67</t>
  </si>
  <si>
    <t>68</t>
  </si>
  <si>
    <t>22.9</t>
  </si>
  <si>
    <t>37.7</t>
  </si>
  <si>
    <t>69</t>
  </si>
  <si>
    <t>47.6</t>
  </si>
  <si>
    <t>70</t>
  </si>
  <si>
    <t>31.7</t>
  </si>
  <si>
    <t>71</t>
  </si>
  <si>
    <t>16.8</t>
  </si>
  <si>
    <t>72</t>
  </si>
  <si>
    <t>11.5</t>
  </si>
  <si>
    <t>73</t>
  </si>
  <si>
    <t>32.6</t>
  </si>
  <si>
    <t>74</t>
  </si>
  <si>
    <t>51.6</t>
  </si>
  <si>
    <t>75</t>
  </si>
  <si>
    <t>27.2</t>
  </si>
  <si>
    <t>27.6</t>
  </si>
  <si>
    <t>76</t>
  </si>
  <si>
    <t>77</t>
  </si>
  <si>
    <t>35.3</t>
  </si>
  <si>
    <t>78</t>
  </si>
  <si>
    <t>22.6</t>
  </si>
  <si>
    <t>79</t>
  </si>
  <si>
    <t>44.9</t>
  </si>
  <si>
    <t>80</t>
  </si>
  <si>
    <t>20.1</t>
  </si>
  <si>
    <t>27.8</t>
  </si>
  <si>
    <t>81</t>
  </si>
  <si>
    <t>82</t>
  </si>
  <si>
    <t>19.8</t>
  </si>
  <si>
    <t>32.9</t>
  </si>
  <si>
    <t>83</t>
  </si>
  <si>
    <t>29.8</t>
  </si>
  <si>
    <t>84</t>
  </si>
  <si>
    <t>15.2</t>
  </si>
  <si>
    <t>85</t>
  </si>
  <si>
    <t>36.2</t>
  </si>
  <si>
    <t>86</t>
  </si>
  <si>
    <t>18.5</t>
  </si>
  <si>
    <t>87</t>
  </si>
  <si>
    <t>88</t>
  </si>
  <si>
    <t>17.1</t>
  </si>
  <si>
    <t>89</t>
  </si>
  <si>
    <t>20.2</t>
  </si>
  <si>
    <t>90</t>
  </si>
  <si>
    <t>20.3</t>
  </si>
  <si>
    <t>39.5</t>
  </si>
  <si>
    <t>91</t>
  </si>
  <si>
    <t>92</t>
  </si>
  <si>
    <t>18.8</t>
  </si>
  <si>
    <t>22.8</t>
  </si>
  <si>
    <t>93</t>
  </si>
  <si>
    <t>94</t>
  </si>
  <si>
    <t>21.7</t>
  </si>
  <si>
    <t>95</t>
  </si>
  <si>
    <t>18.1</t>
  </si>
  <si>
    <t>31.3</t>
  </si>
  <si>
    <t>96</t>
  </si>
  <si>
    <t>30.1</t>
  </si>
  <si>
    <t>97</t>
  </si>
  <si>
    <t>21.5</t>
  </si>
  <si>
    <t>25.7</t>
  </si>
  <si>
    <t>98</t>
  </si>
  <si>
    <t>99</t>
  </si>
  <si>
    <t>25.2</t>
  </si>
  <si>
    <t>40.8</t>
  </si>
  <si>
    <t>100</t>
  </si>
  <si>
    <t>101</t>
  </si>
  <si>
    <t>22.5</t>
  </si>
  <si>
    <t>102</t>
  </si>
  <si>
    <t>18.4</t>
  </si>
  <si>
    <t>103</t>
  </si>
  <si>
    <t>22.2</t>
  </si>
  <si>
    <t>2.7</t>
  </si>
  <si>
    <t>104</t>
  </si>
  <si>
    <t>105</t>
  </si>
  <si>
    <t>23.24</t>
  </si>
  <si>
    <t>18.9</t>
  </si>
  <si>
    <t>106</t>
  </si>
  <si>
    <t>107</t>
  </si>
  <si>
    <t>33.4</t>
  </si>
  <si>
    <t>108</t>
  </si>
  <si>
    <t>109</t>
  </si>
  <si>
    <t>32.5</t>
  </si>
  <si>
    <t>110</t>
  </si>
  <si>
    <t>18.2</t>
  </si>
  <si>
    <t>111</t>
  </si>
  <si>
    <t>112</t>
  </si>
  <si>
    <t>21.4</t>
  </si>
  <si>
    <t>27.9</t>
  </si>
  <si>
    <t>113</t>
  </si>
  <si>
    <t>114</t>
  </si>
  <si>
    <t>115</t>
  </si>
  <si>
    <t>12.7</t>
  </si>
  <si>
    <t>116</t>
  </si>
  <si>
    <t>117</t>
  </si>
  <si>
    <t>38.2</t>
  </si>
  <si>
    <t>118</t>
  </si>
  <si>
    <t>25.9</t>
  </si>
  <si>
    <t>119</t>
  </si>
  <si>
    <t>58.3</t>
  </si>
  <si>
    <t>120</t>
  </si>
  <si>
    <t>121</t>
  </si>
  <si>
    <t>122</t>
  </si>
  <si>
    <t>123</t>
  </si>
  <si>
    <t>124</t>
  </si>
  <si>
    <t>20.6</t>
  </si>
  <si>
    <t>125</t>
  </si>
  <si>
    <t>126</t>
  </si>
  <si>
    <t>46.2</t>
  </si>
  <si>
    <t>127</t>
  </si>
  <si>
    <t>128</t>
  </si>
  <si>
    <t>129</t>
  </si>
  <si>
    <t>34.9</t>
  </si>
  <si>
    <t>130</t>
  </si>
  <si>
    <t>13.6</t>
  </si>
  <si>
    <t>131</t>
  </si>
  <si>
    <t>132</t>
  </si>
  <si>
    <t>22.4</t>
  </si>
  <si>
    <t>133</t>
  </si>
  <si>
    <t>24.6</t>
  </si>
  <si>
    <t>134</t>
  </si>
  <si>
    <t>41.3</t>
  </si>
  <si>
    <t>135</t>
  </si>
  <si>
    <t>43.5</t>
  </si>
  <si>
    <t>136</t>
  </si>
  <si>
    <t>33.6</t>
  </si>
  <si>
    <t>137</t>
  </si>
  <si>
    <t>25.8</t>
  </si>
  <si>
    <t>138</t>
  </si>
  <si>
    <t>139</t>
  </si>
  <si>
    <t>140</t>
  </si>
  <si>
    <t>26.7</t>
  </si>
  <si>
    <t>141</t>
  </si>
  <si>
    <t>142</t>
  </si>
  <si>
    <t>143</t>
  </si>
  <si>
    <t>144</t>
  </si>
  <si>
    <t>17.3</t>
  </si>
  <si>
    <t>145</t>
  </si>
  <si>
    <t>27.1</t>
  </si>
  <si>
    <t>146</t>
  </si>
  <si>
    <t>32.4</t>
  </si>
  <si>
    <t>147</t>
  </si>
  <si>
    <t>31.2</t>
  </si>
  <si>
    <t>148</t>
  </si>
  <si>
    <t>149</t>
  </si>
  <si>
    <t>150</t>
  </si>
  <si>
    <t>151</t>
  </si>
  <si>
    <t>15.1</t>
  </si>
  <si>
    <t>152</t>
  </si>
  <si>
    <t>153</t>
  </si>
  <si>
    <t>26.3</t>
  </si>
  <si>
    <t>154</t>
  </si>
  <si>
    <t>2.1</t>
  </si>
  <si>
    <t>155</t>
  </si>
  <si>
    <t>38.1</t>
  </si>
  <si>
    <t>156</t>
  </si>
  <si>
    <t>157</t>
  </si>
  <si>
    <t>42.2</t>
  </si>
  <si>
    <t>158</t>
  </si>
  <si>
    <t>26.5</t>
  </si>
  <si>
    <t>159</t>
  </si>
  <si>
    <t>160</t>
  </si>
  <si>
    <t>161</t>
  </si>
  <si>
    <t>162</t>
  </si>
  <si>
    <t>15.4</t>
  </si>
  <si>
    <t>163</t>
  </si>
  <si>
    <t>28.3</t>
  </si>
  <si>
    <t>164</t>
  </si>
  <si>
    <t>165</t>
  </si>
  <si>
    <t>166</t>
  </si>
  <si>
    <t>13.5</t>
  </si>
  <si>
    <t>167</t>
  </si>
  <si>
    <t>168</t>
  </si>
  <si>
    <t>169</t>
  </si>
  <si>
    <t>21.2</t>
  </si>
  <si>
    <t>170</t>
  </si>
  <si>
    <t>171</t>
  </si>
  <si>
    <t>172</t>
  </si>
  <si>
    <t>42.1</t>
  </si>
  <si>
    <t>173</t>
  </si>
  <si>
    <t>19.5</t>
  </si>
  <si>
    <t>174</t>
  </si>
  <si>
    <t>175</t>
  </si>
  <si>
    <t>32.1</t>
  </si>
  <si>
    <t>176</t>
  </si>
  <si>
    <t>39.2</t>
  </si>
  <si>
    <t>177</t>
  </si>
  <si>
    <t>23.2</t>
  </si>
  <si>
    <t>178</t>
  </si>
  <si>
    <t>179</t>
  </si>
  <si>
    <t>180</t>
  </si>
  <si>
    <t>15.6</t>
  </si>
  <si>
    <t>181</t>
  </si>
  <si>
    <t>182</t>
  </si>
  <si>
    <t>13.3</t>
  </si>
  <si>
    <t>183</t>
  </si>
  <si>
    <t>184</t>
  </si>
  <si>
    <t>185</t>
  </si>
  <si>
    <t>34.5</t>
  </si>
  <si>
    <t>186</t>
  </si>
  <si>
    <t>187</t>
  </si>
  <si>
    <t>188</t>
  </si>
  <si>
    <t>189</t>
  </si>
  <si>
    <t>30.8</t>
  </si>
  <si>
    <t>190</t>
  </si>
  <si>
    <t>191</t>
  </si>
  <si>
    <t>38.6</t>
  </si>
  <si>
    <t>192</t>
  </si>
  <si>
    <t>193</t>
  </si>
  <si>
    <t>194</t>
  </si>
  <si>
    <t>26.6</t>
  </si>
  <si>
    <t>195</t>
  </si>
  <si>
    <t>196</t>
  </si>
  <si>
    <t>197</t>
  </si>
  <si>
    <t>25.3</t>
  </si>
  <si>
    <t>198</t>
  </si>
  <si>
    <t>34.2</t>
  </si>
  <si>
    <t>199</t>
  </si>
  <si>
    <t>200</t>
  </si>
  <si>
    <t>34.4</t>
  </si>
  <si>
    <t>5inSNS(リアルでは2</t>
  </si>
  <si>
    <t>201</t>
  </si>
  <si>
    <t>202</t>
  </si>
  <si>
    <t>32.8</t>
  </si>
  <si>
    <t>203</t>
  </si>
  <si>
    <t>29.1</t>
  </si>
  <si>
    <t>204</t>
  </si>
  <si>
    <t>205</t>
  </si>
  <si>
    <t>206</t>
  </si>
  <si>
    <t>207</t>
  </si>
  <si>
    <t>48.1</t>
  </si>
  <si>
    <t>208</t>
  </si>
  <si>
    <t>39.1</t>
  </si>
  <si>
    <t>209</t>
  </si>
  <si>
    <t>210</t>
  </si>
  <si>
    <t>53.1</t>
  </si>
  <si>
    <t>211</t>
  </si>
  <si>
    <t>212</t>
  </si>
  <si>
    <t>213</t>
  </si>
  <si>
    <t>214</t>
  </si>
  <si>
    <t>24.3</t>
  </si>
  <si>
    <t>215</t>
  </si>
  <si>
    <t>216</t>
  </si>
  <si>
    <t>217</t>
  </si>
  <si>
    <t>218</t>
  </si>
  <si>
    <t>219</t>
  </si>
  <si>
    <t>220</t>
  </si>
  <si>
    <t>45.9</t>
  </si>
  <si>
    <t>221</t>
  </si>
  <si>
    <t>42.3</t>
  </si>
  <si>
    <t>222</t>
  </si>
  <si>
    <t>223</t>
  </si>
  <si>
    <t>224</t>
  </si>
  <si>
    <t>11(41)</t>
  </si>
  <si>
    <t>28.5</t>
  </si>
  <si>
    <t>16(36)</t>
  </si>
  <si>
    <t>225</t>
  </si>
  <si>
    <t>226</t>
  </si>
  <si>
    <t>227</t>
  </si>
  <si>
    <t>228</t>
  </si>
  <si>
    <t>27,9</t>
  </si>
  <si>
    <t>229</t>
  </si>
  <si>
    <t>230</t>
  </si>
  <si>
    <t>31.4</t>
  </si>
  <si>
    <t>231</t>
  </si>
  <si>
    <t>45.2</t>
  </si>
  <si>
    <t>232</t>
  </si>
  <si>
    <t>233</t>
  </si>
  <si>
    <t>234</t>
  </si>
  <si>
    <t>235</t>
  </si>
  <si>
    <t>35.8</t>
  </si>
  <si>
    <t>236</t>
  </si>
  <si>
    <t>237</t>
  </si>
  <si>
    <t>238</t>
  </si>
  <si>
    <t>37.5</t>
  </si>
  <si>
    <t>239</t>
  </si>
  <si>
    <t>240</t>
  </si>
  <si>
    <t>26.8</t>
  </si>
  <si>
    <t>241</t>
  </si>
  <si>
    <t>242</t>
  </si>
  <si>
    <t>4.5</t>
  </si>
  <si>
    <t>243</t>
  </si>
  <si>
    <t>244</t>
  </si>
  <si>
    <t>245</t>
  </si>
  <si>
    <t>246</t>
  </si>
  <si>
    <t>247</t>
  </si>
  <si>
    <t>248</t>
  </si>
  <si>
    <t>249</t>
  </si>
  <si>
    <t>250</t>
  </si>
  <si>
    <t>251</t>
  </si>
  <si>
    <t>15.5</t>
  </si>
  <si>
    <t>252</t>
  </si>
  <si>
    <t>253</t>
  </si>
  <si>
    <t>254</t>
  </si>
  <si>
    <t>255</t>
  </si>
  <si>
    <t>256</t>
  </si>
  <si>
    <t>30.5</t>
  </si>
  <si>
    <t>257</t>
  </si>
  <si>
    <t>258</t>
  </si>
  <si>
    <t>259</t>
  </si>
  <si>
    <t>260</t>
  </si>
  <si>
    <t>261</t>
  </si>
  <si>
    <t>262</t>
  </si>
  <si>
    <t>263</t>
  </si>
  <si>
    <t>33.9</t>
  </si>
  <si>
    <t>264</t>
  </si>
  <si>
    <t>265</t>
  </si>
  <si>
    <t>266</t>
  </si>
  <si>
    <t>267</t>
  </si>
  <si>
    <t>268</t>
  </si>
  <si>
    <t>一回目</t>
    <phoneticPr fontId="2"/>
  </si>
  <si>
    <t>二回目</t>
    <phoneticPr fontId="2"/>
  </si>
  <si>
    <t>大き</t>
    <phoneticPr fontId="2"/>
  </si>
  <si>
    <t>小さい</t>
    <phoneticPr fontId="2"/>
  </si>
  <si>
    <t>三回目</t>
    <phoneticPr fontId="2"/>
  </si>
  <si>
    <t>大きな</t>
  </si>
  <si>
    <t>男</t>
  </si>
  <si>
    <t>Western Co-op Frailty Medical Examination Results</t>
  </si>
  <si>
    <t>Juntendo University Graduate School of Medicine
Global Health Research Laboratory</t>
  </si>
  <si>
    <t>Standard value explanation</t>
  </si>
  <si>
    <t>evaluation</t>
  </si>
  <si>
    <t>This time result</t>
  </si>
  <si>
    <t>body measurements</t>
  </si>
  <si>
    <r>
      <rPr>
        <b/>
        <sz val="35"/>
        <rFont val="游ゴシック"/>
        <family val="3"/>
        <charset val="128"/>
      </rPr>
      <t>BMI</t>
    </r>
    <r>
      <rPr>
        <b/>
        <sz val="48"/>
        <rFont val="Calibri"/>
        <family val="3"/>
        <charset val="128"/>
        <scheme val="minor"/>
      </rPr>
      <t xml:space="preserve">
</t>
    </r>
    <r>
      <rPr>
        <b/>
        <sz val="20"/>
        <rFont val="游ゴシック"/>
        <family val="3"/>
        <charset val="128"/>
      </rPr>
      <t>*Body mass index is used internationally as an indicator of obesity.</t>
    </r>
  </si>
  <si>
    <t>Body fat percentage (%)</t>
  </si>
  <si>
    <t>Muscle mass (%)</t>
  </si>
  <si>
    <t>Less than 18.5
18.5 or more but less than 25
25 or more but less than 30
30 or more</t>
  </si>
  <si>
    <t xml:space="preserve">
5.0％～9.9％
10.0％～19.9％
20.0％～24.9％
25.0％～</t>
  </si>
  <si>
    <t>Lose weight
Normal
Obesity (1 degree)
Obesity (2nd degree) or higher</t>
  </si>
  <si>
    <t>[Flexibility]
Long sitting body forward bending (cm)</t>
  </si>
  <si>
    <r>
      <rPr>
        <b/>
        <sz val="26"/>
        <rFont val="游ゴシック"/>
        <family val="3"/>
        <charset val="128"/>
      </rPr>
      <t>【動的バランス能力】</t>
    </r>
    <r>
      <rPr>
        <b/>
        <sz val="20"/>
        <rFont val="Calibri"/>
        <family val="3"/>
        <charset val="128"/>
        <scheme val="minor"/>
      </rPr>
      <t xml:space="preserve">
ファンクショナル・リーチ（cm）</t>
    </r>
  </si>
  <si>
    <t>[Force exerted when grasping something]
Grip strength (kg)</t>
  </si>
  <si>
    <r>
      <rPr>
        <b/>
        <sz val="26"/>
        <rFont val="游ゴシック"/>
        <family val="3"/>
        <charset val="128"/>
      </rPr>
      <t>【静的バランス能力】</t>
    </r>
    <r>
      <rPr>
        <b/>
        <sz val="20"/>
        <rFont val="Calibri"/>
        <family val="3"/>
        <charset val="128"/>
        <scheme val="minor"/>
      </rPr>
      <t xml:space="preserve">
開眼片足立ち時間（秒）</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</si>
</sst>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_);[Red]\(0\)"/>
  </numFmts>
  <fonts count="97">
    <font>
      <sz val="11"/>
      <color theme="1"/>
      <name val="Calibri"/>
      <family val="2"/>
      <charset val="128"/>
      <scheme val="minor"/>
    </font>
    <font>
      <sz val="10"/>
      <name val="Calibri"/>
      <family val="3"/>
      <charset val="128"/>
      <scheme val="minor"/>
    </font>
    <font>
      <sz val="6"/>
      <name val="Calibri"/>
      <family val="2"/>
      <charset val="128"/>
      <scheme val="minor"/>
    </font>
    <font>
      <sz val="6"/>
      <name val="ＭＳ Ｐゴシック"/>
      <family val="3"/>
      <charset val="128"/>
    </font>
    <font>
      <sz val="10"/>
      <name val="ＭＳ Ｐゴシック"/>
      <family val="3"/>
      <charset val="128"/>
    </font>
    <font>
      <sz val="10.5"/>
      <name val="Calibri"/>
      <family val="3"/>
      <charset val="128"/>
      <scheme val="minor"/>
    </font>
    <font>
      <sz val="10"/>
      <name val="Arial"/>
      <family val="2"/>
      <charset val="128"/>
    </font>
    <font>
      <u/>
      <sz val="11"/>
      <color theme="1"/>
      <name val="Calibri"/>
      <family val="3"/>
      <charset val="128"/>
      <scheme val="minor"/>
    </font>
    <font>
      <sz val="11"/>
      <color theme="1"/>
      <name val="Calibri"/>
      <family val="3"/>
      <charset val="128"/>
      <scheme val="minor"/>
    </font>
    <font>
      <b/>
      <sz val="10"/>
      <name val="Calibri"/>
      <family val="3"/>
      <charset val="128"/>
      <scheme val="minor"/>
    </font>
    <font>
      <b/>
      <sz val="11"/>
      <color theme="1"/>
      <name val="Calibri"/>
      <family val="3"/>
      <charset val="128"/>
      <scheme val="minor"/>
    </font>
    <font>
      <sz val="11"/>
      <color rgb="FF333333"/>
      <name val="Arial"/>
      <family val="2"/>
    </font>
    <font>
      <sz val="11"/>
      <color rgb="FF333333"/>
      <name val="ＭＳ Ｐゴシック"/>
      <family val="3"/>
      <charset val="128"/>
    </font>
    <font>
      <sz val="11"/>
      <color rgb="FF333333"/>
      <name val="ＭＳ ゴシック"/>
      <family val="3"/>
      <charset val="128"/>
    </font>
    <font>
      <sz val="11"/>
      <color rgb="FF333333"/>
      <name val="游ゴシック"/>
      <family val="2"/>
      <charset val="128"/>
    </font>
    <font>
      <sz val="11"/>
      <color rgb="FF333333"/>
      <name val="Arial"/>
      <family val="3"/>
    </font>
    <font>
      <sz val="11"/>
      <color rgb="FF333333"/>
      <name val="ＭＳ Ｐゴシック"/>
      <family val="2"/>
      <charset val="128"/>
    </font>
    <font>
      <sz val="11"/>
      <color rgb="FF333333"/>
      <name val="Arial"/>
      <family val="3"/>
      <charset val="128"/>
    </font>
    <font>
      <sz val="11"/>
      <color rgb="FFFF0000"/>
      <name val="Calibri"/>
      <family val="2"/>
      <charset val="128"/>
      <scheme val="minor"/>
    </font>
    <font>
      <b/>
      <sz val="11"/>
      <color theme="1"/>
      <name val="Calibri"/>
      <family val="2"/>
      <charset val="128"/>
      <scheme val="minor"/>
    </font>
    <font>
      <b/>
      <sz val="12"/>
      <color theme="1"/>
      <name val="Calibri"/>
      <family val="3"/>
      <charset val="128"/>
      <scheme val="minor"/>
    </font>
    <font>
      <b/>
      <sz val="14"/>
      <color theme="1"/>
      <name val="Calibri"/>
      <family val="3"/>
      <charset val="128"/>
      <scheme val="minor"/>
    </font>
    <font>
      <b/>
      <sz val="16"/>
      <color theme="1"/>
      <name val="Calibri"/>
      <family val="3"/>
      <charset val="128"/>
      <scheme val="minor"/>
    </font>
    <font>
      <sz val="12"/>
      <color theme="1"/>
      <name val="Calibri"/>
      <family val="3"/>
      <charset val="128"/>
      <scheme val="minor"/>
    </font>
    <font>
      <sz val="12"/>
      <name val="Calibri"/>
      <family val="3"/>
      <charset val="128"/>
      <scheme val="minor"/>
    </font>
    <font>
      <b/>
      <sz val="12"/>
      <name val="Calibri"/>
      <family val="3"/>
      <charset val="128"/>
      <scheme val="minor"/>
    </font>
    <font>
      <sz val="11"/>
      <color rgb="FFFF0000"/>
      <name val="Calibri"/>
      <family val="3"/>
      <charset val="128"/>
      <scheme val="minor"/>
    </font>
    <font>
      <b/>
      <sz val="12"/>
      <color rgb="FFFF0000"/>
      <name val="Calibri"/>
      <family val="3"/>
      <charset val="128"/>
      <scheme val="minor"/>
    </font>
    <font>
      <u/>
      <sz val="11"/>
      <color theme="10"/>
      <name val="Calibri"/>
      <family val="2"/>
      <charset val="128"/>
      <scheme val="minor"/>
    </font>
    <font>
      <b/>
      <sz val="14"/>
      <name val="Calibri"/>
      <family val="3"/>
      <charset val="128"/>
      <scheme val="minor"/>
    </font>
    <font>
      <b/>
      <sz val="14"/>
      <color rgb="FFFF0000"/>
      <name val="Calibri"/>
      <family val="3"/>
      <charset val="128"/>
      <scheme val="minor"/>
    </font>
    <font>
      <b/>
      <sz val="18"/>
      <color theme="1"/>
      <name val="Calibri"/>
      <family val="3"/>
      <charset val="128"/>
      <scheme val="minor"/>
    </font>
    <font>
      <b/>
      <sz val="16"/>
      <name val="Calibri"/>
      <family val="3"/>
      <charset val="128"/>
      <scheme val="minor"/>
    </font>
    <font>
      <b/>
      <u/>
      <sz val="14"/>
      <color theme="1"/>
      <name val="Calibri"/>
      <family val="3"/>
      <charset val="128"/>
      <scheme val="minor"/>
    </font>
    <font>
      <b/>
      <sz val="16"/>
      <color rgb="FFFF0000"/>
      <name val="Calibri"/>
      <family val="3"/>
      <charset val="128"/>
      <scheme val="minor"/>
    </font>
    <font>
      <sz val="16"/>
      <color rgb="FFFF0000"/>
      <name val="Calibri"/>
      <family val="3"/>
      <charset val="128"/>
      <scheme val="minor"/>
    </font>
    <font>
      <sz val="16"/>
      <color rgb="FFFF0000"/>
      <name val="Calibri"/>
      <family val="2"/>
      <charset val="128"/>
      <scheme val="minor"/>
    </font>
    <font>
      <u/>
      <sz val="11"/>
      <color rgb="FFFF0000"/>
      <name val="Calibri"/>
      <family val="3"/>
      <charset val="128"/>
      <scheme val="minor"/>
    </font>
    <font>
      <b/>
      <u/>
      <sz val="14"/>
      <name val="Calibri"/>
      <family val="3"/>
      <charset val="128"/>
      <scheme val="minor"/>
    </font>
    <font>
      <b/>
      <sz val="18"/>
      <color rgb="FFFF0000"/>
      <name val="Calibri"/>
      <family val="3"/>
      <charset val="128"/>
      <scheme val="minor"/>
    </font>
    <font>
      <b/>
      <sz val="20"/>
      <color theme="1"/>
      <name val="Calibri"/>
      <family val="3"/>
      <charset val="128"/>
      <scheme val="minor"/>
    </font>
    <font>
      <b/>
      <sz val="18"/>
      <name val="Calibri"/>
      <family val="3"/>
      <charset val="128"/>
      <scheme val="minor"/>
    </font>
    <font>
      <b/>
      <sz val="20"/>
      <name val="Calibri"/>
      <family val="3"/>
      <charset val="128"/>
      <scheme val="minor"/>
    </font>
    <font>
      <b/>
      <sz val="20"/>
      <color rgb="FFFF0000"/>
      <name val="Calibri"/>
      <family val="3"/>
      <charset val="128"/>
      <scheme val="minor"/>
    </font>
    <font>
      <sz val="20"/>
      <name val="Calibri"/>
      <family val="3"/>
      <charset val="128"/>
      <scheme val="minor"/>
    </font>
    <font>
      <b/>
      <sz val="28"/>
      <color theme="1"/>
      <name val="Calibri"/>
      <family val="3"/>
      <charset val="128"/>
      <scheme val="minor"/>
    </font>
    <font>
      <b/>
      <sz val="26"/>
      <name val="Calibri"/>
      <family val="3"/>
      <charset val="128"/>
      <scheme val="minor"/>
    </font>
    <font>
      <sz val="20"/>
      <color theme="1"/>
      <name val="Calibri"/>
      <family val="3"/>
      <charset val="128"/>
      <scheme val="minor"/>
    </font>
    <font>
      <sz val="16"/>
      <color theme="1"/>
      <name val="Calibri"/>
      <family val="2"/>
      <charset val="128"/>
      <scheme val="minor"/>
    </font>
    <font>
      <sz val="12"/>
      <color rgb="FFFF0000"/>
      <name val="Calibri"/>
      <family val="2"/>
      <charset val="128"/>
      <scheme val="minor"/>
    </font>
    <font>
      <sz val="11"/>
      <name val="Calibri"/>
      <family val="3"/>
      <charset val="128"/>
      <scheme val="minor"/>
    </font>
    <font>
      <sz val="14"/>
      <color rgb="FFFF0000"/>
      <name val="Calibri"/>
      <family val="2"/>
      <charset val="128"/>
      <scheme val="minor"/>
    </font>
    <font>
      <b/>
      <sz val="22"/>
      <color theme="1"/>
      <name val="Calibri"/>
      <family val="3"/>
      <charset val="128"/>
      <scheme val="minor"/>
    </font>
    <font>
      <b/>
      <sz val="36"/>
      <color theme="1"/>
      <name val="Calibri"/>
      <family val="3"/>
      <charset val="128"/>
      <scheme val="minor"/>
    </font>
    <font>
      <b/>
      <sz val="36"/>
      <color rgb="FFFF0000"/>
      <name val="Calibri"/>
      <family val="3"/>
      <charset val="128"/>
      <scheme val="minor"/>
    </font>
    <font>
      <b/>
      <sz val="48"/>
      <name val="Calibri"/>
      <family val="3"/>
      <charset val="128"/>
      <scheme val="minor"/>
    </font>
    <font>
      <b/>
      <sz val="20"/>
      <name val="游ゴシック"/>
      <family val="3"/>
      <charset val="128"/>
    </font>
    <font>
      <b/>
      <u/>
      <sz val="16"/>
      <color theme="1"/>
      <name val="Calibri"/>
      <family val="3"/>
      <charset val="128"/>
      <scheme val="minor"/>
    </font>
    <font>
      <b/>
      <u/>
      <sz val="16"/>
      <name val="Calibri"/>
      <family val="3"/>
      <charset val="128"/>
      <scheme val="minor"/>
    </font>
    <font>
      <b/>
      <sz val="26"/>
      <name val="游ゴシック"/>
      <family val="3"/>
      <charset val="128"/>
    </font>
    <font>
      <b/>
      <sz val="13"/>
      <color theme="1"/>
      <name val="Calibri"/>
      <family val="3"/>
      <charset val="128"/>
      <scheme val="minor"/>
    </font>
    <font>
      <b/>
      <sz val="35"/>
      <name val="Calibri"/>
      <family val="3"/>
      <charset val="128"/>
      <scheme val="minor"/>
    </font>
    <font>
      <b/>
      <sz val="35"/>
      <name val="游ゴシック"/>
      <family val="3"/>
      <charset val="128"/>
    </font>
    <font>
      <b/>
      <sz val="33"/>
      <name val="Calibri"/>
      <family val="3"/>
      <charset val="128"/>
      <scheme val="minor"/>
    </font>
    <font>
      <b/>
      <sz val="24"/>
      <color theme="1"/>
      <name val="Calibri"/>
      <family val="3"/>
      <charset val="128"/>
      <scheme val="minor"/>
    </font>
    <font>
      <b/>
      <sz val="22"/>
      <name val="Calibri"/>
      <family val="3"/>
      <charset val="128"/>
      <scheme val="minor"/>
    </font>
    <font>
      <b/>
      <sz val="36"/>
      <name val="Calibri"/>
      <family val="3"/>
      <charset val="128"/>
      <scheme val="minor"/>
    </font>
    <font>
      <b/>
      <sz val="26"/>
      <color theme="1"/>
      <name val="Calibri"/>
      <family val="3"/>
      <charset val="128"/>
      <scheme val="minor"/>
    </font>
    <font>
      <b/>
      <sz val="16"/>
      <color rgb="FF000000"/>
      <name val="Yu Gothic UI"/>
      <family val="3"/>
      <charset val="128"/>
    </font>
    <font>
      <sz val="6"/>
      <name val="Calibri"/>
      <family val="3"/>
      <charset val="128"/>
      <scheme val="minor"/>
    </font>
    <font>
      <sz val="10"/>
      <color rgb="FF000000"/>
      <name val="Yu Gothic UI"/>
      <family val="3"/>
      <charset val="128"/>
    </font>
    <font>
      <b/>
      <sz val="10"/>
      <color theme="1"/>
      <name val="Yu Gothic UI"/>
      <family val="3"/>
      <charset val="128"/>
    </font>
    <font>
      <sz val="10"/>
      <color theme="1"/>
      <name val="Yu Gothic UI"/>
      <family val="3"/>
      <charset val="128"/>
    </font>
    <font>
      <u/>
      <sz val="10"/>
      <color rgb="FF000000"/>
      <name val="Yu Gothic UI"/>
      <family val="3"/>
      <charset val="128"/>
    </font>
    <font>
      <b/>
      <sz val="10"/>
      <color rgb="FF000000"/>
      <name val="Calibri"/>
      <family val="2"/>
      <scheme val="minor"/>
    </font>
    <font>
      <b/>
      <sz val="24"/>
      <name val="Calibri"/>
      <family val="3"/>
      <charset val="128"/>
      <scheme val="minor"/>
    </font>
    <font>
      <sz val="14"/>
      <color theme="1"/>
      <name val="Calibri"/>
      <family val="3"/>
      <charset val="128"/>
      <scheme val="minor"/>
    </font>
    <font>
      <sz val="14"/>
      <name val="Calibri"/>
      <family val="3"/>
      <charset val="128"/>
      <scheme val="minor"/>
    </font>
    <font>
      <b/>
      <u/>
      <sz val="18"/>
      <color theme="1"/>
      <name val="Calibri"/>
      <family val="3"/>
      <charset val="128"/>
      <scheme val="minor"/>
    </font>
    <font>
      <b/>
      <u/>
      <sz val="20"/>
      <color theme="1"/>
      <name val="Calibri"/>
      <family val="3"/>
      <charset val="128"/>
      <scheme val="minor"/>
    </font>
    <font>
      <b/>
      <sz val="22"/>
      <color rgb="FFFF0000"/>
      <name val="Calibri"/>
      <family val="3"/>
      <charset val="128"/>
      <scheme val="minor"/>
    </font>
    <font>
      <sz val="11"/>
      <color rgb="FF000000"/>
      <name val="Calibri"/>
      <family val="3"/>
      <charset val="128"/>
      <scheme val="minor"/>
    </font>
    <font>
      <b/>
      <sz val="14"/>
      <color theme="1"/>
      <name val="Yu Gothic UI"/>
      <family val="3"/>
      <charset val="128"/>
    </font>
    <font>
      <b/>
      <sz val="14"/>
      <color theme="1"/>
      <name val="Calibri"/>
      <family val="2"/>
      <charset val="128"/>
      <scheme val="minor"/>
    </font>
    <font>
      <b/>
      <sz val="16"/>
      <color theme="1"/>
      <name val="Yu Gothic UI"/>
      <family val="3"/>
      <charset val="128"/>
    </font>
    <font>
      <b/>
      <sz val="16"/>
      <color rgb="FFFF0000"/>
      <name val="Calibri"/>
      <family val="2"/>
      <scheme val="minor"/>
    </font>
    <font>
      <b/>
      <sz val="26"/>
      <color theme="1"/>
      <name val="Calibri"/>
      <family val="2"/>
      <scheme val="minor"/>
    </font>
    <font>
      <b/>
      <sz val="20"/>
      <color theme="1"/>
      <name val="Calibri"/>
      <family val="2"/>
      <scheme val="minor"/>
    </font>
    <font>
      <b/>
      <sz val="12"/>
      <color theme="1"/>
      <name val="Times New Roman"/>
      <family val="1"/>
    </font>
    <font>
      <b/>
      <sz val="12"/>
      <color theme="1"/>
      <name val="游ゴシック"/>
      <charset val="128"/>
    </font>
    <font>
      <b/>
      <sz val="11"/>
      <color theme="1"/>
      <name val="Times New Roman"/>
      <family val="1"/>
    </font>
    <font>
      <b/>
      <sz val="11"/>
      <color rgb="FF000000"/>
      <name val="Times New Roman"/>
      <family val="1"/>
    </font>
    <font>
      <sz val="11"/>
      <color rgb="FF000000"/>
      <name val="Times New Roman"/>
      <family val="1"/>
    </font>
    <font>
      <sz val="11"/>
      <color theme="1"/>
      <name val="游ゴシック"/>
      <charset val="128"/>
    </font>
    <font>
      <sz val="11"/>
      <color theme="1"/>
      <name val="Times New Roman"/>
      <family val="1"/>
    </font>
    <font>
      <sz val="11"/>
      <color theme="1"/>
      <name val="Calibri"/>
      <family val="1"/>
      <charset val="136"/>
      <scheme val="minor"/>
    </font>
    <font>
      <b/>
      <sz val="36"/>
      <color theme="1"/>
      <name val="Calibri"/>
      <family val="2"/>
      <scheme val="minor"/>
    </font>
  </fonts>
  <fills count="26">
    <fill>
      <patternFill patternType="none"/>
    </fill>
    <fill>
      <patternFill patternType="gray125"/>
    </fill>
    <fill>
      <patternFill patternType="solid">
        <fgColor theme="7" tint="0.79998168889431442"/>
        <bgColor indexed="64"/>
      </patternFill>
    </fill>
    <fill>
      <patternFill patternType="solid">
        <fgColor rgb="FFFFFFFF"/>
        <bgColor indexed="64"/>
      </patternFill>
    </fill>
    <fill>
      <patternFill patternType="solid">
        <fgColor theme="7"/>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FFCCCC"/>
        <bgColor indexed="64"/>
      </patternFill>
    </fill>
    <fill>
      <patternFill patternType="solid">
        <fgColor theme="9" tint="0.59999389629810485"/>
        <bgColor indexed="64"/>
      </patternFill>
    </fill>
    <fill>
      <patternFill patternType="solid">
        <fgColor theme="9"/>
        <bgColor theme="9"/>
      </patternFill>
    </fill>
    <fill>
      <patternFill patternType="solid">
        <fgColor rgb="FF6AA84F"/>
        <bgColor rgb="FF6AA84F"/>
      </patternFill>
    </fill>
    <fill>
      <patternFill patternType="solid">
        <fgColor rgb="FFE69138"/>
        <bgColor rgb="FFE69138"/>
      </patternFill>
    </fill>
    <fill>
      <patternFill patternType="solid">
        <fgColor rgb="FFFFFFFF"/>
        <bgColor rgb="FFFFFFFF"/>
      </patternFill>
    </fill>
    <fill>
      <patternFill patternType="solid">
        <fgColor rgb="FFC27BA0"/>
        <bgColor rgb="FFC27BA0"/>
      </patternFill>
    </fill>
    <fill>
      <patternFill patternType="solid">
        <fgColor rgb="FFDEEAF6"/>
        <bgColor rgb="FFDEEAF6"/>
      </patternFill>
    </fill>
    <fill>
      <patternFill patternType="solid">
        <fgColor rgb="FFFFFF00"/>
        <bgColor rgb="FFFFFF00"/>
      </patternFill>
    </fill>
  </fills>
  <borders count="7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auto="1"/>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auto="1"/>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bottom/>
      <diagonal/>
    </border>
    <border>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n">
        <color indexed="64"/>
      </left>
      <right/>
      <top style="thick">
        <color indexed="64"/>
      </top>
      <bottom style="thin">
        <color indexed="64"/>
      </bottom>
      <diagonal/>
    </border>
    <border>
      <left style="thick">
        <color indexed="64"/>
      </left>
      <right/>
      <top style="thick">
        <color indexed="64"/>
      </top>
      <bottom/>
      <diagonal/>
    </border>
    <border>
      <left/>
      <right style="thick">
        <color indexed="64"/>
      </right>
      <top/>
      <bottom/>
      <diagonal/>
    </border>
    <border>
      <left/>
      <right style="thick">
        <color indexed="64"/>
      </right>
      <top/>
      <bottom style="thick">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64"/>
      </bottom>
      <diagonal/>
    </border>
    <border>
      <left style="thin">
        <color indexed="64"/>
      </left>
      <right style="thin">
        <color indexed="64"/>
      </right>
      <top/>
      <bottom style="thick">
        <color auto="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bottom style="medium">
        <color indexed="64"/>
      </bottom>
      <diagonal/>
    </border>
    <border>
      <left/>
      <right style="thin">
        <color indexed="64"/>
      </right>
      <top/>
      <bottom style="thick">
        <color auto="1"/>
      </bottom>
      <diagonal/>
    </border>
    <border diagonalUp="1" diagonalDown="1">
      <left style="thin">
        <color indexed="64"/>
      </left>
      <right style="thin">
        <color indexed="64"/>
      </right>
      <top style="thin">
        <color indexed="64"/>
      </top>
      <bottom style="thick">
        <color indexed="64"/>
      </bottom>
      <diagonal style="thin">
        <color indexed="64"/>
      </diagonal>
    </border>
    <border>
      <left style="thin">
        <color indexed="64"/>
      </left>
      <right/>
      <top/>
      <bottom style="thick">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ck">
        <color indexed="64"/>
      </bottom>
      <diagonal/>
    </border>
    <border>
      <left style="thin">
        <color indexed="64"/>
      </left>
      <right/>
      <top/>
      <bottom style="thin">
        <color indexed="64"/>
      </bottom>
      <diagonal/>
    </border>
    <border>
      <left/>
      <right style="thick">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2">
    <xf numFmtId="0" fontId="0" fillId="0" borderId="0">
      <alignment vertical="center"/>
    </xf>
    <xf numFmtId="0" fontId="28" fillId="0" borderId="0" applyNumberFormat="0" applyFill="0" applyBorder="0" applyAlignment="0" applyProtection="0">
      <alignment vertical="center"/>
    </xf>
  </cellStyleXfs>
  <cellXfs count="588">
    <xf numFmtId="0" fontId="0" fillId="0" borderId="0" xfId="0">
      <alignment vertical="center"/>
    </xf>
    <xf numFmtId="0" fontId="1" fillId="0" borderId="0" xfId="0" applyFont="1" applyAlignment="1"/>
    <xf numFmtId="0" fontId="0" fillId="0" borderId="0" xfId="0" applyAlignment="1"/>
    <xf numFmtId="0" fontId="0" fillId="0" borderId="0" xfId="0" applyAlignment="1">
      <alignment vertical="center" wrapText="1"/>
    </xf>
    <xf numFmtId="0" fontId="4" fillId="0" borderId="0" xfId="0" applyFont="1">
      <alignment vertical="center"/>
    </xf>
    <xf numFmtId="0" fontId="6" fillId="0" borderId="0" xfId="0" applyFont="1" applyAlignment="1">
      <alignment vertical="center" wrapText="1"/>
    </xf>
    <xf numFmtId="0" fontId="0" fillId="2" borderId="0" xfId="0" applyFill="1">
      <alignment vertical="center"/>
    </xf>
    <xf numFmtId="0" fontId="1" fillId="2" borderId="0" xfId="0" applyFont="1" applyFill="1">
      <alignment vertical="center"/>
    </xf>
    <xf numFmtId="0" fontId="0" fillId="0" borderId="0" xfId="0" applyAlignment="1">
      <alignment horizontal="center"/>
    </xf>
    <xf numFmtId="0" fontId="9" fillId="0" borderId="0" xfId="0" applyFont="1" applyAlignment="1"/>
    <xf numFmtId="0" fontId="10" fillId="0" borderId="0" xfId="0" applyFont="1" applyAlignment="1"/>
    <xf numFmtId="0" fontId="8" fillId="0" borderId="0" xfId="0" applyFont="1" applyAlignment="1"/>
    <xf numFmtId="0" fontId="8" fillId="0" borderId="0" xfId="0" applyFont="1" applyAlignment="1">
      <alignment horizontal="left"/>
    </xf>
    <xf numFmtId="14" fontId="8" fillId="0" borderId="0" xfId="0" applyNumberFormat="1" applyFont="1" applyAlignment="1">
      <alignment horizontal="left"/>
    </xf>
    <xf numFmtId="0" fontId="10" fillId="0" borderId="0" xfId="0" applyFont="1" applyAlignment="1">
      <alignment horizontal="center"/>
    </xf>
    <xf numFmtId="0" fontId="5" fillId="2" borderId="0" xfId="0" applyFont="1" applyFill="1">
      <alignment vertical="center"/>
    </xf>
    <xf numFmtId="0" fontId="0" fillId="0" borderId="0" xfId="0" applyAlignment="1">
      <alignment wrapText="1"/>
    </xf>
    <xf numFmtId="0" fontId="0" fillId="0" borderId="0" xfId="0" applyAlignment="1">
      <alignment horizontal="left"/>
    </xf>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8" fillId="0" borderId="5" xfId="0" applyFont="1" applyBorder="1" applyAlignment="1">
      <alignment vertical="center" wrapText="1"/>
    </xf>
    <xf numFmtId="0" fontId="8" fillId="0" borderId="6" xfId="0" applyFont="1" applyBorder="1" applyAlignment="1">
      <alignment vertical="center" wrapText="1"/>
    </xf>
    <xf numFmtId="0" fontId="0" fillId="0" borderId="4" xfId="0" applyBorder="1">
      <alignment vertical="center"/>
    </xf>
    <xf numFmtId="0" fontId="9" fillId="0" borderId="7" xfId="0" applyFont="1" applyBorder="1" applyAlignment="1"/>
    <xf numFmtId="0" fontId="22" fillId="0" borderId="7" xfId="0" applyFont="1" applyBorder="1" applyAlignment="1"/>
    <xf numFmtId="0" fontId="8" fillId="0" borderId="7" xfId="0" applyFont="1" applyBorder="1" applyAlignment="1">
      <alignment horizontal="left"/>
    </xf>
    <xf numFmtId="0" fontId="10" fillId="0" borderId="7" xfId="0" applyFont="1" applyBorder="1" applyAlignment="1">
      <alignment horizontal="center"/>
    </xf>
    <xf numFmtId="0" fontId="10" fillId="0" borderId="7" xfId="0" applyFont="1" applyBorder="1" applyAlignment="1"/>
    <xf numFmtId="0" fontId="1" fillId="2" borderId="0" xfId="0" applyFont="1" applyFill="1" applyAlignment="1">
      <alignment vertical="center" wrapText="1"/>
    </xf>
    <xf numFmtId="0" fontId="23" fillId="0" borderId="0" xfId="0" applyFont="1">
      <alignment vertical="center"/>
    </xf>
    <xf numFmtId="0" fontId="24" fillId="0" borderId="0" xfId="0" applyFont="1">
      <alignment vertical="center"/>
    </xf>
    <xf numFmtId="0" fontId="20" fillId="0" borderId="0" xfId="0" applyFont="1" applyAlignment="1">
      <alignment horizontal="center" vertical="center"/>
    </xf>
    <xf numFmtId="0" fontId="24" fillId="0" borderId="0" xfId="0" applyFont="1" applyAlignment="1">
      <alignment vertical="center" wrapText="1"/>
    </xf>
    <xf numFmtId="0" fontId="24" fillId="0" borderId="0" xfId="0" applyFont="1" applyAlignment="1">
      <alignment horizontal="left" vertical="center"/>
    </xf>
    <xf numFmtId="0" fontId="23" fillId="0" borderId="0" xfId="0" applyFont="1" applyAlignment="1">
      <alignment horizontal="right" vertical="center"/>
    </xf>
    <xf numFmtId="0" fontId="24" fillId="0" borderId="0" xfId="0" applyFont="1" applyAlignment="1">
      <alignment horizontal="left" vertical="center" wrapText="1"/>
    </xf>
    <xf numFmtId="0" fontId="8" fillId="0" borderId="3" xfId="0" applyFont="1" applyBorder="1" applyAlignment="1">
      <alignment vertical="center" wrapText="1"/>
    </xf>
    <xf numFmtId="0" fontId="8" fillId="0" borderId="4" xfId="0" applyFont="1" applyBorder="1" applyAlignment="1">
      <alignment vertical="center" wrapText="1"/>
    </xf>
    <xf numFmtId="0" fontId="18" fillId="0" borderId="0" xfId="0" applyFont="1" applyAlignment="1">
      <alignment vertical="center" wrapText="1"/>
    </xf>
    <xf numFmtId="0" fontId="19" fillId="0" borderId="0" xfId="0" applyFont="1" applyAlignment="1">
      <alignment horizontal="center" vertical="center"/>
    </xf>
    <xf numFmtId="0" fontId="8" fillId="0" borderId="0" xfId="0" applyFont="1">
      <alignment vertical="center"/>
    </xf>
    <xf numFmtId="0" fontId="26" fillId="0" borderId="0" xfId="0" applyFont="1" applyAlignment="1">
      <alignment vertical="center" wrapText="1"/>
    </xf>
    <xf numFmtId="0" fontId="28" fillId="0" borderId="0" xfId="1" applyAlignment="1">
      <alignment vertical="center" wrapText="1"/>
    </xf>
    <xf numFmtId="0" fontId="27" fillId="0" borderId="0" xfId="0" applyFont="1" applyAlignment="1">
      <alignment horizontal="center" vertical="center"/>
    </xf>
    <xf numFmtId="0" fontId="25" fillId="2" borderId="0" xfId="0" applyFont="1" applyFill="1" applyAlignment="1">
      <alignment horizontal="center" vertical="center"/>
    </xf>
    <xf numFmtId="0" fontId="0" fillId="2" borderId="0" xfId="0" applyFill="1" applyAlignment="1"/>
    <xf numFmtId="0" fontId="18" fillId="0" borderId="0" xfId="0" applyFont="1">
      <alignment vertical="center"/>
    </xf>
    <xf numFmtId="0" fontId="17" fillId="3" borderId="0" xfId="0" applyFont="1" applyFill="1" applyAlignment="1">
      <alignment horizontal="left" vertical="top" wrapText="1" indent="1"/>
    </xf>
    <xf numFmtId="0" fontId="0" fillId="0" borderId="0" xfId="0" applyAlignment="1">
      <alignment horizontal="left" vertical="center"/>
    </xf>
    <xf numFmtId="0" fontId="8" fillId="0" borderId="0" xfId="0" applyFont="1" applyAlignment="1">
      <alignment vertical="center" wrapText="1"/>
    </xf>
    <xf numFmtId="0" fontId="0" fillId="0" borderId="10" xfId="0" applyBorder="1">
      <alignment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2" xfId="0" applyBorder="1">
      <alignment vertical="center"/>
    </xf>
    <xf numFmtId="0" fontId="0" fillId="0" borderId="12" xfId="0" applyBorder="1" applyAlignment="1">
      <alignment horizontal="center" vertical="center" wrapText="1"/>
    </xf>
    <xf numFmtId="0" fontId="0" fillId="0" borderId="0" xfId="0" applyAlignment="1">
      <alignment horizontal="right" vertical="center"/>
    </xf>
    <xf numFmtId="0" fontId="36" fillId="7" borderId="0" xfId="0" applyFont="1" applyFill="1">
      <alignment vertical="center"/>
    </xf>
    <xf numFmtId="0" fontId="22" fillId="0" borderId="14" xfId="0" applyFont="1" applyBorder="1">
      <alignment vertical="center"/>
    </xf>
    <xf numFmtId="0" fontId="4" fillId="0" borderId="16" xfId="0" applyFont="1" applyBorder="1">
      <alignment vertical="center"/>
    </xf>
    <xf numFmtId="0" fontId="32" fillId="0" borderId="14" xfId="0" applyFont="1" applyBorder="1" applyAlignment="1">
      <alignment vertical="center" wrapText="1"/>
    </xf>
    <xf numFmtId="0" fontId="22" fillId="0" borderId="15" xfId="0" applyFont="1" applyBorder="1" applyAlignment="1">
      <alignment horizontal="center" vertical="center"/>
    </xf>
    <xf numFmtId="0" fontId="0" fillId="0" borderId="16" xfId="0" applyBorder="1">
      <alignment vertical="center"/>
    </xf>
    <xf numFmtId="0" fontId="21" fillId="0" borderId="15" xfId="0" applyFont="1" applyBorder="1" applyAlignment="1">
      <alignment vertical="center" wrapText="1"/>
    </xf>
    <xf numFmtId="0" fontId="21" fillId="0" borderId="16" xfId="0" applyFont="1" applyBorder="1" applyAlignment="1">
      <alignment vertical="center" wrapText="1"/>
    </xf>
    <xf numFmtId="0" fontId="0" fillId="2" borderId="20" xfId="0" applyFill="1" applyBorder="1">
      <alignment vertical="center"/>
    </xf>
    <xf numFmtId="0" fontId="0" fillId="2" borderId="21" xfId="0" applyFill="1" applyBorder="1">
      <alignment vertical="center"/>
    </xf>
    <xf numFmtId="0" fontId="31" fillId="2" borderId="9" xfId="0" applyFont="1" applyFill="1" applyBorder="1">
      <alignment vertical="center"/>
    </xf>
    <xf numFmtId="0" fontId="1" fillId="2" borderId="22" xfId="0" applyFont="1" applyFill="1" applyBorder="1" applyAlignment="1">
      <alignment vertical="center" wrapText="1"/>
    </xf>
    <xf numFmtId="0" fontId="0" fillId="2" borderId="22" xfId="0" applyFill="1" applyBorder="1">
      <alignment vertical="center"/>
    </xf>
    <xf numFmtId="0" fontId="21" fillId="2" borderId="22" xfId="0" applyFont="1" applyFill="1" applyBorder="1" applyAlignment="1">
      <alignment horizontal="center" vertical="center"/>
    </xf>
    <xf numFmtId="0" fontId="8" fillId="2" borderId="22" xfId="0" applyFont="1" applyFill="1" applyBorder="1">
      <alignment vertical="center"/>
    </xf>
    <xf numFmtId="0" fontId="8" fillId="2" borderId="16" xfId="0" applyFont="1" applyFill="1" applyBorder="1" applyAlignment="1">
      <alignment vertical="center" wrapText="1"/>
    </xf>
    <xf numFmtId="0" fontId="8" fillId="0" borderId="12" xfId="0" applyFont="1" applyBorder="1">
      <alignment vertical="center"/>
    </xf>
    <xf numFmtId="0" fontId="0" fillId="0" borderId="17" xfId="0" applyBorder="1">
      <alignment vertical="center"/>
    </xf>
    <xf numFmtId="0" fontId="8" fillId="0" borderId="17" xfId="0" applyFont="1" applyBorder="1">
      <alignment vertical="center"/>
    </xf>
    <xf numFmtId="0" fontId="0" fillId="0" borderId="13" xfId="0" applyBorder="1">
      <alignment vertical="center"/>
    </xf>
    <xf numFmtId="0" fontId="19" fillId="2" borderId="22" xfId="0" applyFont="1" applyFill="1" applyBorder="1" applyAlignment="1">
      <alignment horizontal="center" vertical="center"/>
    </xf>
    <xf numFmtId="0" fontId="0" fillId="2" borderId="16" xfId="0" applyFill="1" applyBorder="1">
      <alignment vertical="center"/>
    </xf>
    <xf numFmtId="0" fontId="31" fillId="2" borderId="19" xfId="0" applyFont="1" applyFill="1" applyBorder="1">
      <alignment vertical="center"/>
    </xf>
    <xf numFmtId="0" fontId="21" fillId="0" borderId="0" xfId="0" applyFont="1" applyAlignment="1">
      <alignment vertical="center" wrapText="1"/>
    </xf>
    <xf numFmtId="0" fontId="0" fillId="0" borderId="22" xfId="0" applyBorder="1">
      <alignment vertical="center"/>
    </xf>
    <xf numFmtId="0" fontId="32" fillId="0" borderId="0" xfId="0" applyFont="1" applyAlignment="1">
      <alignment vertical="center" wrapText="1"/>
    </xf>
    <xf numFmtId="0" fontId="22" fillId="0" borderId="0" xfId="0" applyFont="1">
      <alignment vertical="center"/>
    </xf>
    <xf numFmtId="0" fontId="25" fillId="0" borderId="14" xfId="0" applyFont="1" applyBorder="1" applyAlignment="1">
      <alignment vertical="center" wrapText="1"/>
    </xf>
    <xf numFmtId="0" fontId="26" fillId="0" borderId="18" xfId="0" applyFont="1" applyBorder="1" applyAlignment="1">
      <alignment vertical="center" wrapText="1"/>
    </xf>
    <xf numFmtId="0" fontId="26" fillId="0" borderId="8" xfId="0" applyFont="1" applyBorder="1" applyAlignment="1">
      <alignment vertical="center" wrapText="1"/>
    </xf>
    <xf numFmtId="0" fontId="22" fillId="0" borderId="14" xfId="0" applyFont="1" applyBorder="1" applyAlignment="1">
      <alignment horizontal="center" vertical="center"/>
    </xf>
    <xf numFmtId="0" fontId="0" fillId="4" borderId="25" xfId="0" applyFill="1" applyBorder="1" applyAlignment="1"/>
    <xf numFmtId="0" fontId="5" fillId="4" borderId="26" xfId="0" applyFont="1" applyFill="1" applyBorder="1">
      <alignment vertical="center"/>
    </xf>
    <xf numFmtId="0" fontId="32" fillId="4" borderId="23" xfId="0" applyFont="1" applyFill="1" applyBorder="1" applyAlignment="1">
      <alignment horizontal="center" vertical="center"/>
    </xf>
    <xf numFmtId="0" fontId="35" fillId="0" borderId="0" xfId="0" applyFont="1" applyAlignment="1">
      <alignment vertical="center" wrapText="1"/>
    </xf>
    <xf numFmtId="0" fontId="22" fillId="0" borderId="0" xfId="0" applyFont="1" applyAlignment="1"/>
    <xf numFmtId="0" fontId="9" fillId="0" borderId="27" xfId="0" applyFont="1" applyBorder="1" applyAlignment="1"/>
    <xf numFmtId="0" fontId="40" fillId="0" borderId="15" xfId="0" applyFont="1" applyBorder="1" applyAlignment="1">
      <alignment horizontal="center" vertical="center"/>
    </xf>
    <xf numFmtId="0" fontId="42" fillId="0" borderId="14" xfId="0" applyFont="1" applyBorder="1" applyAlignment="1">
      <alignment horizontal="center" vertical="center"/>
    </xf>
    <xf numFmtId="0" fontId="46" fillId="0" borderId="14" xfId="0" applyFont="1" applyBorder="1" applyAlignment="1">
      <alignment horizontal="left" vertical="center" wrapText="1" indent="1"/>
    </xf>
    <xf numFmtId="0" fontId="42" fillId="0" borderId="14" xfId="0" applyFont="1" applyBorder="1" applyAlignment="1">
      <alignment horizontal="left" vertical="center" wrapText="1" indent="1"/>
    </xf>
    <xf numFmtId="0" fontId="0" fillId="9" borderId="0" xfId="0" applyFill="1">
      <alignment vertical="center"/>
    </xf>
    <xf numFmtId="0" fontId="8" fillId="9" borderId="0" xfId="0" applyFont="1" applyFill="1">
      <alignment vertical="center"/>
    </xf>
    <xf numFmtId="0" fontId="8" fillId="2" borderId="29" xfId="0" applyFont="1" applyFill="1" applyBorder="1">
      <alignment vertical="center"/>
    </xf>
    <xf numFmtId="0" fontId="43" fillId="0" borderId="35" xfId="0" applyFont="1" applyBorder="1" applyAlignment="1">
      <alignment horizontal="center" vertical="center" wrapText="1"/>
    </xf>
    <xf numFmtId="0" fontId="39" fillId="2" borderId="28" xfId="0" applyFont="1" applyFill="1" applyBorder="1">
      <alignment vertical="center"/>
    </xf>
    <xf numFmtId="0" fontId="1" fillId="2" borderId="38" xfId="0" applyFont="1" applyFill="1" applyBorder="1" applyAlignment="1">
      <alignment vertical="center" wrapText="1"/>
    </xf>
    <xf numFmtId="0" fontId="0" fillId="2" borderId="29" xfId="0" applyFill="1" applyBorder="1">
      <alignment vertical="center"/>
    </xf>
    <xf numFmtId="0" fontId="19" fillId="2" borderId="29" xfId="0" applyFont="1" applyFill="1" applyBorder="1" applyAlignment="1">
      <alignment horizontal="center" vertical="center"/>
    </xf>
    <xf numFmtId="0" fontId="0" fillId="2" borderId="30" xfId="0" applyFill="1" applyBorder="1">
      <alignment vertical="center"/>
    </xf>
    <xf numFmtId="0" fontId="0" fillId="2" borderId="31" xfId="0" applyFill="1" applyBorder="1">
      <alignment vertical="center"/>
    </xf>
    <xf numFmtId="0" fontId="0" fillId="2" borderId="33" xfId="0" applyFill="1" applyBorder="1">
      <alignment vertical="center"/>
    </xf>
    <xf numFmtId="0" fontId="0" fillId="0" borderId="36" xfId="0" applyBorder="1">
      <alignment vertical="center"/>
    </xf>
    <xf numFmtId="0" fontId="40" fillId="2" borderId="39" xfId="0" applyFont="1" applyFill="1" applyBorder="1">
      <alignment vertical="center"/>
    </xf>
    <xf numFmtId="0" fontId="44" fillId="2" borderId="29" xfId="0" applyFont="1" applyFill="1" applyBorder="1" applyAlignment="1">
      <alignment vertical="center" wrapText="1"/>
    </xf>
    <xf numFmtId="0" fontId="31" fillId="2" borderId="29" xfId="0" applyFont="1" applyFill="1" applyBorder="1" applyAlignment="1">
      <alignment horizontal="center" vertical="center"/>
    </xf>
    <xf numFmtId="0" fontId="8" fillId="2" borderId="30" xfId="0" applyFont="1" applyFill="1" applyBorder="1" applyAlignment="1">
      <alignment vertical="center" wrapText="1"/>
    </xf>
    <xf numFmtId="0" fontId="0" fillId="9" borderId="40" xfId="0" applyFill="1" applyBorder="1">
      <alignment vertical="center"/>
    </xf>
    <xf numFmtId="0" fontId="8" fillId="9" borderId="40" xfId="0" applyFont="1" applyFill="1" applyBorder="1">
      <alignment vertical="center"/>
    </xf>
    <xf numFmtId="0" fontId="8" fillId="9" borderId="7" xfId="0" applyFont="1" applyFill="1" applyBorder="1">
      <alignment vertical="center"/>
    </xf>
    <xf numFmtId="0" fontId="0" fillId="9" borderId="41" xfId="0" applyFill="1" applyBorder="1">
      <alignment vertical="center"/>
    </xf>
    <xf numFmtId="0" fontId="5" fillId="2" borderId="42" xfId="0" applyFont="1" applyFill="1" applyBorder="1">
      <alignment vertical="center"/>
    </xf>
    <xf numFmtId="0" fontId="25" fillId="2" borderId="42" xfId="0" applyFont="1" applyFill="1" applyBorder="1" applyAlignment="1">
      <alignment horizontal="center" vertical="center"/>
    </xf>
    <xf numFmtId="0" fontId="0" fillId="2" borderId="44" xfId="0" applyFill="1" applyBorder="1">
      <alignment vertical="center"/>
    </xf>
    <xf numFmtId="0" fontId="0" fillId="0" borderId="40" xfId="0" applyBorder="1" applyAlignment="1">
      <alignment vertical="center" wrapText="1"/>
    </xf>
    <xf numFmtId="0" fontId="5" fillId="0" borderId="0" xfId="0" applyFont="1">
      <alignment vertical="center"/>
    </xf>
    <xf numFmtId="0" fontId="32" fillId="0" borderId="0" xfId="0" applyFont="1" applyAlignment="1">
      <alignment horizontal="center" vertical="center"/>
    </xf>
    <xf numFmtId="0" fontId="47" fillId="4" borderId="0" xfId="0" applyFont="1" applyFill="1" applyAlignment="1"/>
    <xf numFmtId="0" fontId="44" fillId="4" borderId="17" xfId="0" applyFont="1" applyFill="1" applyBorder="1">
      <alignment vertical="center"/>
    </xf>
    <xf numFmtId="0" fontId="42" fillId="4" borderId="20" xfId="0" applyFont="1" applyFill="1" applyBorder="1" applyAlignment="1">
      <alignment horizontal="center" vertical="center"/>
    </xf>
    <xf numFmtId="2" fontId="43" fillId="0" borderId="0" xfId="0" applyNumberFormat="1" applyFont="1" applyAlignment="1">
      <alignment vertical="center" wrapText="1"/>
    </xf>
    <xf numFmtId="0" fontId="43" fillId="8" borderId="0" xfId="0" applyFont="1" applyFill="1" applyAlignment="1">
      <alignment horizontal="right" vertical="center"/>
    </xf>
    <xf numFmtId="2" fontId="43" fillId="0" borderId="0" xfId="0" applyNumberFormat="1" applyFont="1" applyAlignment="1">
      <alignment horizontal="right" vertical="center" wrapText="1"/>
    </xf>
    <xf numFmtId="0" fontId="29" fillId="0" borderId="0" xfId="0" applyFont="1" applyAlignment="1">
      <alignment vertical="center" wrapText="1"/>
    </xf>
    <xf numFmtId="0" fontId="49" fillId="0" borderId="0" xfId="0" applyFont="1">
      <alignment vertical="center"/>
    </xf>
    <xf numFmtId="0" fontId="20" fillId="0" borderId="15" xfId="0" applyFont="1" applyBorder="1" applyAlignment="1">
      <alignment vertical="center" wrapText="1"/>
    </xf>
    <xf numFmtId="0" fontId="23" fillId="2" borderId="0" xfId="0" applyFont="1" applyFill="1">
      <alignment vertical="center"/>
    </xf>
    <xf numFmtId="0" fontId="25" fillId="0" borderId="0" xfId="0" applyFont="1" applyAlignment="1">
      <alignment vertical="center" wrapText="1"/>
    </xf>
    <xf numFmtId="0" fontId="0" fillId="0" borderId="0" xfId="0" applyAlignment="1">
      <alignment horizontal="center" vertical="center"/>
    </xf>
    <xf numFmtId="0" fontId="0" fillId="5" borderId="10" xfId="0" applyFill="1" applyBorder="1">
      <alignment vertical="center"/>
    </xf>
    <xf numFmtId="0" fontId="0" fillId="5" borderId="10" xfId="0" applyFill="1" applyBorder="1" applyAlignment="1">
      <alignment horizontal="center" vertical="center"/>
    </xf>
    <xf numFmtId="0" fontId="50" fillId="0" borderId="0" xfId="0" applyFont="1" applyAlignment="1">
      <alignment vertical="center" wrapText="1"/>
    </xf>
    <xf numFmtId="0" fontId="50" fillId="0" borderId="12" xfId="0" applyFont="1" applyBorder="1" applyAlignment="1">
      <alignment vertical="center" wrapText="1"/>
    </xf>
    <xf numFmtId="0" fontId="50" fillId="0" borderId="0" xfId="0" applyFont="1">
      <alignment vertical="center"/>
    </xf>
    <xf numFmtId="0" fontId="51" fillId="0" borderId="0" xfId="0" applyFont="1">
      <alignment vertical="center"/>
    </xf>
    <xf numFmtId="0" fontId="40" fillId="0" borderId="49" xfId="0" applyFont="1" applyBorder="1">
      <alignment vertical="center"/>
    </xf>
    <xf numFmtId="0" fontId="40" fillId="0" borderId="50" xfId="0" applyFont="1" applyBorder="1">
      <alignment vertical="center"/>
    </xf>
    <xf numFmtId="0" fontId="40" fillId="0" borderId="51" xfId="0" applyFont="1" applyBorder="1">
      <alignment vertical="center"/>
    </xf>
    <xf numFmtId="0" fontId="52" fillId="0" borderId="46" xfId="0" applyFont="1" applyBorder="1">
      <alignment vertical="center"/>
    </xf>
    <xf numFmtId="0" fontId="52" fillId="0" borderId="47" xfId="0" applyFont="1" applyBorder="1">
      <alignment vertical="center"/>
    </xf>
    <xf numFmtId="0" fontId="52" fillId="0" borderId="48" xfId="0" applyFont="1" applyBorder="1">
      <alignment vertical="center"/>
    </xf>
    <xf numFmtId="0" fontId="52" fillId="0" borderId="54" xfId="0" applyFont="1" applyBorder="1">
      <alignment vertical="center"/>
    </xf>
    <xf numFmtId="0" fontId="52" fillId="0" borderId="14" xfId="0" applyFont="1" applyBorder="1">
      <alignment vertical="center"/>
    </xf>
    <xf numFmtId="0" fontId="52" fillId="0" borderId="55" xfId="0" applyFont="1" applyBorder="1">
      <alignment vertical="center"/>
    </xf>
    <xf numFmtId="0" fontId="52" fillId="0" borderId="49" xfId="0" applyFont="1" applyBorder="1">
      <alignment vertical="center"/>
    </xf>
    <xf numFmtId="0" fontId="52" fillId="0" borderId="50" xfId="0" applyFont="1" applyBorder="1">
      <alignment vertical="center"/>
    </xf>
    <xf numFmtId="0" fontId="52" fillId="0" borderId="51" xfId="0" applyFont="1" applyBorder="1">
      <alignment vertical="center"/>
    </xf>
    <xf numFmtId="0" fontId="21" fillId="0" borderId="46" xfId="0" applyFont="1" applyBorder="1" applyAlignment="1">
      <alignment vertical="center" wrapText="1"/>
    </xf>
    <xf numFmtId="0" fontId="21" fillId="0" borderId="47" xfId="0" applyFont="1" applyBorder="1">
      <alignment vertical="center"/>
    </xf>
    <xf numFmtId="0" fontId="21" fillId="0" borderId="47" xfId="0" applyFont="1" applyBorder="1" applyAlignment="1">
      <alignment vertical="center" wrapText="1"/>
    </xf>
    <xf numFmtId="0" fontId="21" fillId="0" borderId="48" xfId="0" applyFont="1" applyBorder="1" applyAlignment="1">
      <alignment vertical="center" wrapText="1"/>
    </xf>
    <xf numFmtId="0" fontId="22" fillId="0" borderId="0" xfId="0" applyFont="1" applyAlignment="1">
      <alignment vertical="center" wrapText="1"/>
    </xf>
    <xf numFmtId="0" fontId="32" fillId="2" borderId="0" xfId="0" applyFont="1" applyFill="1" applyAlignment="1">
      <alignment vertical="center" wrapText="1"/>
    </xf>
    <xf numFmtId="0" fontId="28" fillId="0" borderId="0" xfId="1" applyFill="1" applyBorder="1" applyAlignment="1">
      <alignment vertical="center" wrapText="1"/>
    </xf>
    <xf numFmtId="0" fontId="25" fillId="0" borderId="1" xfId="0" applyFont="1" applyBorder="1" applyAlignment="1">
      <alignment vertical="center" wrapText="1"/>
    </xf>
    <xf numFmtId="0" fontId="25" fillId="0" borderId="3" xfId="0" applyFont="1" applyBorder="1" applyAlignment="1">
      <alignment vertical="center" wrapText="1"/>
    </xf>
    <xf numFmtId="0" fontId="0" fillId="0" borderId="4" xfId="0" applyBorder="1" applyAlignment="1">
      <alignment horizontal="center" vertical="center"/>
    </xf>
    <xf numFmtId="0" fontId="25" fillId="0" borderId="57" xfId="0" applyFont="1" applyBorder="1" applyAlignment="1">
      <alignment vertical="center" wrapText="1"/>
    </xf>
    <xf numFmtId="0" fontId="0" fillId="0" borderId="58" xfId="0" applyBorder="1" applyAlignment="1">
      <alignment horizontal="center" vertical="center"/>
    </xf>
    <xf numFmtId="0" fontId="25" fillId="0" borderId="59" xfId="0" applyFont="1" applyBorder="1" applyAlignment="1">
      <alignment vertical="center" wrapText="1"/>
    </xf>
    <xf numFmtId="0" fontId="0" fillId="5" borderId="60" xfId="0" applyFill="1" applyBorder="1" applyAlignment="1">
      <alignment horizontal="center" vertical="center"/>
    </xf>
    <xf numFmtId="0" fontId="0" fillId="0" borderId="58" xfId="0" applyBorder="1" applyAlignment="1">
      <alignment horizontal="center" vertical="center" wrapText="1"/>
    </xf>
    <xf numFmtId="0" fontId="0" fillId="0" borderId="60" xfId="0" applyBorder="1" applyAlignment="1">
      <alignment horizontal="center" vertical="center"/>
    </xf>
    <xf numFmtId="0" fontId="25" fillId="0" borderId="5" xfId="0" applyFont="1" applyBorder="1" applyAlignment="1">
      <alignment vertical="center" wrapText="1"/>
    </xf>
    <xf numFmtId="0" fontId="0" fillId="0" borderId="61" xfId="0" applyBorder="1">
      <alignment vertical="center"/>
    </xf>
    <xf numFmtId="0" fontId="0" fillId="0" borderId="61" xfId="0" applyBorder="1" applyAlignment="1">
      <alignment horizontal="center" vertical="center"/>
    </xf>
    <xf numFmtId="0" fontId="0" fillId="0" borderId="61" xfId="0" applyBorder="1" applyAlignment="1">
      <alignment horizontal="center" vertical="center" wrapText="1"/>
    </xf>
    <xf numFmtId="0" fontId="0" fillId="0" borderId="6" xfId="0" applyBorder="1" applyAlignment="1">
      <alignment horizontal="center" vertical="center" wrapText="1"/>
    </xf>
    <xf numFmtId="0" fontId="10" fillId="5" borderId="56" xfId="0" applyFont="1" applyFill="1" applyBorder="1">
      <alignment vertical="center"/>
    </xf>
    <xf numFmtId="0" fontId="10" fillId="5" borderId="56"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10" xfId="0" applyFont="1" applyFill="1" applyBorder="1">
      <alignment vertical="center"/>
    </xf>
    <xf numFmtId="0" fontId="10" fillId="5" borderId="10" xfId="0" applyFont="1" applyFill="1" applyBorder="1" applyAlignment="1">
      <alignment horizontal="center" vertical="center"/>
    </xf>
    <xf numFmtId="0" fontId="10" fillId="5" borderId="60" xfId="0" applyFont="1" applyFill="1" applyBorder="1" applyAlignment="1">
      <alignment horizontal="center" vertical="center"/>
    </xf>
    <xf numFmtId="0" fontId="48" fillId="0" borderId="0" xfId="0" applyFont="1" applyAlignment="1">
      <alignment vertical="center" wrapText="1"/>
    </xf>
    <xf numFmtId="0" fontId="0" fillId="9" borderId="7" xfId="0" applyFill="1" applyBorder="1">
      <alignment vertical="center"/>
    </xf>
    <xf numFmtId="0" fontId="45" fillId="0" borderId="27" xfId="0" applyFont="1" applyBorder="1">
      <alignment vertical="center"/>
    </xf>
    <xf numFmtId="0" fontId="40" fillId="0" borderId="15" xfId="0" applyFont="1" applyBorder="1" applyAlignment="1">
      <alignment horizontal="center" vertical="center" wrapText="1"/>
    </xf>
    <xf numFmtId="0" fontId="42" fillId="0" borderId="53" xfId="0" applyFont="1" applyBorder="1" applyAlignment="1">
      <alignment horizontal="left" vertical="center" wrapText="1" indent="1"/>
    </xf>
    <xf numFmtId="0" fontId="53" fillId="0" borderId="14" xfId="0" applyFont="1" applyBorder="1">
      <alignment vertical="center"/>
    </xf>
    <xf numFmtId="0" fontId="54" fillId="0" borderId="14" xfId="0" applyFont="1" applyBorder="1">
      <alignment vertical="center"/>
    </xf>
    <xf numFmtId="0" fontId="55" fillId="0" borderId="14" xfId="0" applyFont="1" applyBorder="1" applyAlignment="1">
      <alignment horizontal="left" vertical="center" wrapText="1" indent="1"/>
    </xf>
    <xf numFmtId="0" fontId="42" fillId="10" borderId="14" xfId="0" applyFont="1" applyFill="1" applyBorder="1" applyAlignment="1">
      <alignment horizontal="center" vertical="center"/>
    </xf>
    <xf numFmtId="0" fontId="40" fillId="10" borderId="14" xfId="0" applyFont="1" applyFill="1" applyBorder="1" applyAlignment="1">
      <alignment horizontal="center" vertical="center"/>
    </xf>
    <xf numFmtId="0" fontId="43" fillId="10" borderId="14" xfId="0" applyFont="1" applyFill="1" applyBorder="1" applyAlignment="1">
      <alignment horizontal="center" vertical="center" wrapText="1"/>
    </xf>
    <xf numFmtId="0" fontId="32" fillId="0" borderId="15" xfId="0" applyFont="1" applyBorder="1" applyAlignment="1">
      <alignment horizontal="left" vertical="center" wrapText="1" indent="1"/>
    </xf>
    <xf numFmtId="0" fontId="32" fillId="0" borderId="32" xfId="0" applyFont="1" applyBorder="1" applyAlignment="1">
      <alignment vertical="center" wrapText="1"/>
    </xf>
    <xf numFmtId="0" fontId="22" fillId="0" borderId="15" xfId="0" applyFont="1" applyBorder="1" applyAlignment="1">
      <alignment horizontal="left" vertical="center" wrapText="1" indent="1"/>
    </xf>
    <xf numFmtId="0" fontId="22" fillId="0" borderId="32" xfId="0" applyFont="1" applyBorder="1" applyAlignment="1">
      <alignment vertical="center" wrapText="1"/>
    </xf>
    <xf numFmtId="0" fontId="53" fillId="0" borderId="34" xfId="0" applyFont="1" applyBorder="1">
      <alignment vertical="center"/>
    </xf>
    <xf numFmtId="0" fontId="22" fillId="10" borderId="14" xfId="0" applyFont="1" applyFill="1" applyBorder="1" applyAlignment="1">
      <alignment horizontal="center" vertical="center"/>
    </xf>
    <xf numFmtId="0" fontId="22" fillId="11" borderId="14" xfId="0" applyFont="1" applyFill="1" applyBorder="1" applyAlignment="1">
      <alignment horizontal="center" vertical="center"/>
    </xf>
    <xf numFmtId="0" fontId="22" fillId="0" borderId="63" xfId="0" applyFont="1" applyBorder="1" applyAlignment="1">
      <alignment horizontal="center" vertical="center"/>
    </xf>
    <xf numFmtId="0" fontId="60" fillId="0" borderId="35" xfId="0" applyFont="1" applyBorder="1" applyAlignment="1">
      <alignment horizontal="left" vertical="center" wrapText="1" indent="1"/>
    </xf>
    <xf numFmtId="0" fontId="60" fillId="0" borderId="37" xfId="0" applyFont="1" applyBorder="1" applyAlignment="1">
      <alignment vertical="center" wrapText="1"/>
    </xf>
    <xf numFmtId="0" fontId="61" fillId="0" borderId="14" xfId="0" applyFont="1" applyBorder="1" applyAlignment="1">
      <alignment horizontal="left" vertical="center" wrapText="1" indent="1"/>
    </xf>
    <xf numFmtId="0" fontId="63" fillId="0" borderId="34" xfId="0" applyFont="1" applyBorder="1" applyAlignment="1">
      <alignment horizontal="left" vertical="center" wrapText="1" indent="1"/>
    </xf>
    <xf numFmtId="0" fontId="63" fillId="0" borderId="14" xfId="0" applyFont="1" applyBorder="1" applyAlignment="1">
      <alignment horizontal="left" vertical="center" wrapText="1" indent="1"/>
    </xf>
    <xf numFmtId="0" fontId="64" fillId="0" borderId="15" xfId="0" applyFont="1" applyBorder="1" applyAlignment="1">
      <alignment horizontal="left" vertical="center" wrapText="1" indent="1"/>
    </xf>
    <xf numFmtId="0" fontId="64" fillId="0" borderId="32" xfId="0" applyFont="1" applyBorder="1" applyAlignment="1">
      <alignment vertical="center" wrapText="1"/>
    </xf>
    <xf numFmtId="0" fontId="34" fillId="12" borderId="15" xfId="0" applyFont="1" applyFill="1" applyBorder="1" applyAlignment="1">
      <alignment horizontal="center" vertical="center" wrapText="1"/>
    </xf>
    <xf numFmtId="0" fontId="65" fillId="0" borderId="14" xfId="0" applyFont="1" applyBorder="1" applyAlignment="1">
      <alignment vertical="center" wrapText="1"/>
    </xf>
    <xf numFmtId="0" fontId="34" fillId="12" borderId="14" xfId="0" applyFont="1" applyFill="1" applyBorder="1">
      <alignment vertical="center"/>
    </xf>
    <xf numFmtId="0" fontId="32" fillId="0" borderId="14" xfId="0" applyFont="1" applyBorder="1" applyAlignment="1">
      <alignment horizontal="center" vertical="center"/>
    </xf>
    <xf numFmtId="0" fontId="34" fillId="12" borderId="14" xfId="0" applyFont="1" applyFill="1" applyBorder="1" applyAlignment="1">
      <alignment horizontal="center" vertical="center" wrapText="1"/>
    </xf>
    <xf numFmtId="0" fontId="34" fillId="12" borderId="14" xfId="0" applyFont="1" applyFill="1" applyBorder="1" applyAlignment="1">
      <alignment horizontal="center" vertical="center"/>
    </xf>
    <xf numFmtId="0" fontId="4" fillId="0" borderId="14" xfId="0" applyFont="1" applyBorder="1">
      <alignment vertical="center"/>
    </xf>
    <xf numFmtId="0" fontId="29" fillId="0" borderId="14" xfId="0" applyFont="1" applyBorder="1" applyAlignment="1">
      <alignment vertical="center" wrapText="1"/>
    </xf>
    <xf numFmtId="0" fontId="0" fillId="0" borderId="14" xfId="0" applyBorder="1">
      <alignment vertical="center"/>
    </xf>
    <xf numFmtId="0" fontId="21" fillId="0" borderId="14" xfId="0" applyFont="1" applyBorder="1" applyAlignment="1">
      <alignment vertical="center" wrapText="1"/>
    </xf>
    <xf numFmtId="0" fontId="34" fillId="0" borderId="14" xfId="0" applyFont="1" applyBorder="1" applyAlignment="1">
      <alignment horizontal="center" vertical="center" wrapText="1"/>
    </xf>
    <xf numFmtId="0" fontId="41" fillId="2" borderId="28" xfId="0" applyFont="1" applyFill="1" applyBorder="1">
      <alignment vertical="center"/>
    </xf>
    <xf numFmtId="0" fontId="42" fillId="0" borderId="35" xfId="0" applyFont="1" applyBorder="1" applyAlignment="1">
      <alignment horizontal="center" vertical="center" wrapText="1"/>
    </xf>
    <xf numFmtId="0" fontId="65" fillId="2" borderId="28" xfId="0" applyFont="1" applyFill="1" applyBorder="1">
      <alignment vertical="center"/>
    </xf>
    <xf numFmtId="0" fontId="1" fillId="2" borderId="29" xfId="0" applyFont="1" applyFill="1" applyBorder="1">
      <alignment vertical="center"/>
    </xf>
    <xf numFmtId="0" fontId="10" fillId="2" borderId="29" xfId="0" applyFont="1" applyFill="1" applyBorder="1" applyAlignment="1">
      <alignment horizontal="center" vertical="center"/>
    </xf>
    <xf numFmtId="0" fontId="8" fillId="2" borderId="30" xfId="0" applyFont="1" applyFill="1" applyBorder="1">
      <alignment vertical="center"/>
    </xf>
    <xf numFmtId="0" fontId="31" fillId="0" borderId="46" xfId="0" applyFont="1" applyBorder="1" applyAlignment="1">
      <alignment horizontal="center" vertical="center"/>
    </xf>
    <xf numFmtId="0" fontId="31" fillId="0" borderId="47" xfId="0" applyFont="1" applyBorder="1" applyAlignment="1">
      <alignment horizontal="center" vertical="center"/>
    </xf>
    <xf numFmtId="0" fontId="31" fillId="0" borderId="48" xfId="0" applyFont="1" applyBorder="1" applyAlignment="1">
      <alignment horizontal="center" vertical="center"/>
    </xf>
    <xf numFmtId="0" fontId="31" fillId="0" borderId="6" xfId="0" applyFont="1" applyBorder="1" applyAlignment="1">
      <alignment horizontal="center" vertical="center"/>
    </xf>
    <xf numFmtId="0" fontId="31" fillId="0" borderId="49" xfId="0" applyFont="1" applyBorder="1" applyAlignment="1">
      <alignment horizontal="center" vertical="center"/>
    </xf>
    <xf numFmtId="0" fontId="31" fillId="0" borderId="50" xfId="0" applyFont="1" applyBorder="1" applyAlignment="1">
      <alignment horizontal="center" vertical="center"/>
    </xf>
    <xf numFmtId="0" fontId="31" fillId="0" borderId="51" xfId="0" applyFont="1" applyBorder="1" applyAlignment="1">
      <alignment horizontal="center" vertical="center"/>
    </xf>
    <xf numFmtId="0" fontId="68" fillId="0" borderId="0" xfId="0" applyFont="1">
      <alignment vertical="center"/>
    </xf>
    <xf numFmtId="0" fontId="70" fillId="0" borderId="0" xfId="0" applyFont="1" applyAlignment="1"/>
    <xf numFmtId="0" fontId="70" fillId="0" borderId="61" xfId="0" applyFont="1" applyBorder="1" applyAlignment="1"/>
    <xf numFmtId="0" fontId="71" fillId="0" borderId="61" xfId="0" applyFont="1" applyBorder="1" applyAlignment="1"/>
    <xf numFmtId="0" fontId="72" fillId="0" borderId="61" xfId="0" applyFont="1" applyBorder="1" applyAlignment="1"/>
    <xf numFmtId="0" fontId="72" fillId="13" borderId="61" xfId="0" applyFont="1" applyFill="1" applyBorder="1" applyAlignment="1">
      <alignment vertical="center" wrapText="1"/>
    </xf>
    <xf numFmtId="0" fontId="72" fillId="14" borderId="61" xfId="0" applyFont="1" applyFill="1" applyBorder="1" applyAlignment="1">
      <alignment vertical="center" wrapText="1"/>
    </xf>
    <xf numFmtId="0" fontId="72" fillId="0" borderId="61" xfId="0" applyFont="1" applyBorder="1" applyAlignment="1">
      <alignment vertical="center" wrapText="1"/>
    </xf>
    <xf numFmtId="0" fontId="70" fillId="13" borderId="61" xfId="0" applyFont="1" applyFill="1" applyBorder="1" applyAlignment="1">
      <alignment vertical="center" wrapText="1"/>
    </xf>
    <xf numFmtId="0" fontId="70" fillId="14" borderId="61" xfId="0" applyFont="1" applyFill="1" applyBorder="1" applyAlignment="1">
      <alignment vertical="center" wrapText="1"/>
    </xf>
    <xf numFmtId="0" fontId="72" fillId="0" borderId="0" xfId="0" applyFont="1" applyAlignment="1"/>
    <xf numFmtId="0" fontId="70" fillId="13" borderId="0" xfId="0" applyFont="1" applyFill="1" applyAlignment="1"/>
    <xf numFmtId="0" fontId="70" fillId="0" borderId="1" xfId="0" applyFont="1" applyBorder="1" applyAlignment="1"/>
    <xf numFmtId="0" fontId="70" fillId="0" borderId="2" xfId="0" applyFont="1" applyBorder="1" applyAlignment="1"/>
    <xf numFmtId="0" fontId="70" fillId="13" borderId="3" xfId="0" applyFont="1" applyFill="1" applyBorder="1" applyAlignment="1"/>
    <xf numFmtId="0" fontId="70" fillId="13" borderId="4" xfId="0" applyFont="1" applyFill="1" applyBorder="1" applyAlignment="1"/>
    <xf numFmtId="0" fontId="70" fillId="14" borderId="5" xfId="0" applyFont="1" applyFill="1" applyBorder="1" applyAlignment="1"/>
    <xf numFmtId="0" fontId="70" fillId="14" borderId="6" xfId="0" applyFont="1" applyFill="1" applyBorder="1" applyAlignment="1"/>
    <xf numFmtId="0" fontId="70" fillId="0" borderId="56" xfId="0" applyFont="1" applyBorder="1" applyAlignment="1"/>
    <xf numFmtId="0" fontId="70" fillId="0" borderId="3" xfId="0" applyFont="1" applyBorder="1" applyAlignment="1"/>
    <xf numFmtId="0" fontId="70" fillId="0" borderId="4" xfId="0" applyFont="1" applyBorder="1" applyAlignment="1"/>
    <xf numFmtId="0" fontId="70" fillId="14" borderId="61" xfId="0" applyFont="1" applyFill="1" applyBorder="1" applyAlignment="1"/>
    <xf numFmtId="0" fontId="70" fillId="0" borderId="1" xfId="0" applyFont="1" applyBorder="1">
      <alignment vertical="center"/>
    </xf>
    <xf numFmtId="0" fontId="70" fillId="0" borderId="3" xfId="0" applyFont="1" applyBorder="1">
      <alignment vertical="center"/>
    </xf>
    <xf numFmtId="0" fontId="70" fillId="0" borderId="5" xfId="0" applyFont="1" applyBorder="1">
      <alignment vertical="center"/>
    </xf>
    <xf numFmtId="0" fontId="70" fillId="0" borderId="6" xfId="0" applyFont="1" applyBorder="1" applyAlignment="1"/>
    <xf numFmtId="0" fontId="31" fillId="0" borderId="35" xfId="0" applyFont="1" applyBorder="1" applyAlignment="1">
      <alignment horizontal="left" vertical="center" wrapText="1" indent="1"/>
    </xf>
    <xf numFmtId="0" fontId="31" fillId="0" borderId="37" xfId="0" applyFont="1" applyBorder="1" applyAlignment="1">
      <alignment vertical="center" wrapText="1"/>
    </xf>
    <xf numFmtId="0" fontId="71" fillId="0" borderId="61" xfId="0" applyFont="1" applyBorder="1" applyAlignment="1">
      <alignment horizontal="center"/>
    </xf>
    <xf numFmtId="0" fontId="72" fillId="0" borderId="61" xfId="0" applyFont="1" applyBorder="1" applyAlignment="1">
      <alignment horizontal="center"/>
    </xf>
    <xf numFmtId="0" fontId="74" fillId="15" borderId="0" xfId="0" applyFont="1" applyFill="1" applyAlignment="1">
      <alignment horizontal="center"/>
    </xf>
    <xf numFmtId="0" fontId="70" fillId="0" borderId="3" xfId="0" applyFont="1" applyBorder="1" applyAlignment="1">
      <alignment horizontal="center"/>
    </xf>
    <xf numFmtId="0" fontId="70" fillId="0" borderId="0" xfId="0" applyFont="1" applyAlignment="1">
      <alignment horizontal="center"/>
    </xf>
    <xf numFmtId="0" fontId="70" fillId="0" borderId="4" xfId="0" applyFont="1" applyBorder="1" applyAlignment="1">
      <alignment horizontal="center"/>
    </xf>
    <xf numFmtId="0" fontId="70" fillId="0" borderId="5" xfId="0" applyFont="1" applyBorder="1" applyAlignment="1">
      <alignment horizontal="center"/>
    </xf>
    <xf numFmtId="0" fontId="28" fillId="0" borderId="0" xfId="1" applyAlignment="1"/>
    <xf numFmtId="0" fontId="70" fillId="4" borderId="1" xfId="0" applyFont="1" applyFill="1" applyBorder="1" applyAlignment="1"/>
    <xf numFmtId="0" fontId="70" fillId="4" borderId="56" xfId="0" applyFont="1" applyFill="1" applyBorder="1" applyAlignment="1"/>
    <xf numFmtId="0" fontId="70" fillId="4" borderId="2" xfId="0" applyFont="1" applyFill="1" applyBorder="1" applyAlignment="1"/>
    <xf numFmtId="0" fontId="70" fillId="4" borderId="3" xfId="0" applyFont="1" applyFill="1" applyBorder="1" applyAlignment="1"/>
    <xf numFmtId="0" fontId="70" fillId="4" borderId="0" xfId="0" applyFont="1" applyFill="1" applyAlignment="1"/>
    <xf numFmtId="0" fontId="70" fillId="4" borderId="4" xfId="0" applyFont="1" applyFill="1" applyBorder="1" applyAlignment="1"/>
    <xf numFmtId="0" fontId="72" fillId="6" borderId="61" xfId="0" applyFont="1" applyFill="1" applyBorder="1" applyAlignment="1">
      <alignment vertical="center" wrapText="1"/>
    </xf>
    <xf numFmtId="0" fontId="70" fillId="6" borderId="0" xfId="0" applyFont="1" applyFill="1" applyAlignment="1"/>
    <xf numFmtId="0" fontId="70" fillId="6" borderId="3" xfId="0" applyFont="1" applyFill="1" applyBorder="1" applyAlignment="1"/>
    <xf numFmtId="0" fontId="70" fillId="6" borderId="4" xfId="0" applyFont="1" applyFill="1" applyBorder="1" applyAlignment="1"/>
    <xf numFmtId="0" fontId="72" fillId="0" borderId="0" xfId="0" applyFont="1" applyAlignment="1">
      <alignment horizontal="right"/>
    </xf>
    <xf numFmtId="0" fontId="29" fillId="0" borderId="0" xfId="0" applyFont="1" applyAlignment="1">
      <alignment horizontal="left" vertical="center"/>
    </xf>
    <xf numFmtId="0" fontId="40" fillId="2" borderId="2" xfId="0" applyFont="1" applyFill="1" applyBorder="1" applyAlignment="1">
      <alignment horizontal="center" vertical="center"/>
    </xf>
    <xf numFmtId="0" fontId="64" fillId="0" borderId="0" xfId="0" applyFont="1">
      <alignment vertical="center"/>
    </xf>
    <xf numFmtId="0" fontId="24" fillId="0" borderId="0" xfId="0" applyFont="1" applyAlignment="1">
      <alignment horizontal="center" vertical="center" wrapText="1"/>
    </xf>
    <xf numFmtId="0" fontId="29" fillId="16" borderId="0" xfId="0" applyFont="1" applyFill="1" applyAlignment="1">
      <alignment horizontal="left" vertical="center"/>
    </xf>
    <xf numFmtId="0" fontId="0" fillId="16" borderId="0" xfId="0" applyFill="1">
      <alignment vertical="center"/>
    </xf>
    <xf numFmtId="0" fontId="22" fillId="16" borderId="0" xfId="0" applyFont="1" applyFill="1">
      <alignment vertical="center"/>
    </xf>
    <xf numFmtId="0" fontId="75" fillId="0" borderId="0" xfId="0" quotePrefix="1" applyFont="1" applyAlignment="1">
      <alignment horizontal="left" vertical="center"/>
    </xf>
    <xf numFmtId="0" fontId="64" fillId="16" borderId="0" xfId="0" applyFont="1" applyFill="1">
      <alignment vertical="center"/>
    </xf>
    <xf numFmtId="0" fontId="40" fillId="0" borderId="66" xfId="0" applyFont="1" applyBorder="1">
      <alignment vertical="center"/>
    </xf>
    <xf numFmtId="0" fontId="41" fillId="16" borderId="0" xfId="0" applyFont="1" applyFill="1" applyAlignment="1">
      <alignment horizontal="left" vertical="center"/>
    </xf>
    <xf numFmtId="0" fontId="65" fillId="16" borderId="0" xfId="0" applyFont="1" applyFill="1" applyAlignment="1">
      <alignment horizontal="left" vertical="center"/>
    </xf>
    <xf numFmtId="0" fontId="52" fillId="16" borderId="0" xfId="0" applyFont="1" applyFill="1">
      <alignment vertical="center"/>
    </xf>
    <xf numFmtId="0" fontId="22" fillId="0" borderId="67" xfId="0" applyFont="1" applyBorder="1">
      <alignment vertical="center"/>
    </xf>
    <xf numFmtId="0" fontId="40" fillId="2" borderId="65" xfId="0" applyFont="1" applyFill="1" applyBorder="1" applyAlignment="1">
      <alignment horizontal="center" vertical="center"/>
    </xf>
    <xf numFmtId="0" fontId="40" fillId="2" borderId="2" xfId="0" applyFont="1" applyFill="1" applyBorder="1" applyAlignment="1">
      <alignment horizontal="left" vertical="center"/>
    </xf>
    <xf numFmtId="0" fontId="0" fillId="0" borderId="1" xfId="0" applyBorder="1">
      <alignment vertical="center"/>
    </xf>
    <xf numFmtId="0" fontId="0" fillId="0" borderId="56" xfId="0" applyBorder="1">
      <alignment vertical="center"/>
    </xf>
    <xf numFmtId="0" fontId="76" fillId="0" borderId="61" xfId="0" applyFont="1" applyBorder="1">
      <alignment vertical="center"/>
    </xf>
    <xf numFmtId="0" fontId="22" fillId="0" borderId="2" xfId="0" applyFont="1" applyBorder="1">
      <alignment vertical="center"/>
    </xf>
    <xf numFmtId="0" fontId="22" fillId="0" borderId="4" xfId="0" applyFont="1" applyBorder="1">
      <alignment vertical="center"/>
    </xf>
    <xf numFmtId="0" fontId="22" fillId="0" borderId="61" xfId="0" applyFont="1" applyBorder="1">
      <alignment vertical="center"/>
    </xf>
    <xf numFmtId="0" fontId="22" fillId="0" borderId="6" xfId="0" applyFont="1" applyBorder="1">
      <alignment vertical="center"/>
    </xf>
    <xf numFmtId="0" fontId="22" fillId="0" borderId="66" xfId="0" applyFont="1" applyBorder="1">
      <alignment vertical="center"/>
    </xf>
    <xf numFmtId="0" fontId="48" fillId="0" borderId="0" xfId="0" applyFont="1">
      <alignment vertical="center"/>
    </xf>
    <xf numFmtId="0" fontId="29" fillId="0" borderId="1" xfId="0" applyFont="1" applyBorder="1" applyAlignment="1">
      <alignment vertical="center" wrapText="1"/>
    </xf>
    <xf numFmtId="0" fontId="21" fillId="5" borderId="56" xfId="0" applyFont="1" applyFill="1" applyBorder="1">
      <alignment vertical="center"/>
    </xf>
    <xf numFmtId="0" fontId="21" fillId="5" borderId="56" xfId="0" applyFont="1" applyFill="1" applyBorder="1" applyAlignment="1">
      <alignment horizontal="center" vertical="center"/>
    </xf>
    <xf numFmtId="0" fontId="21" fillId="5" borderId="2" xfId="0" applyFont="1" applyFill="1" applyBorder="1" applyAlignment="1">
      <alignment horizontal="center" vertical="center"/>
    </xf>
    <xf numFmtId="0" fontId="29" fillId="0" borderId="3" xfId="0" applyFont="1" applyBorder="1" applyAlignment="1">
      <alignment vertical="center" wrapText="1"/>
    </xf>
    <xf numFmtId="0" fontId="76" fillId="0" borderId="4" xfId="0" applyFont="1" applyBorder="1" applyAlignment="1">
      <alignment horizontal="center" vertical="center"/>
    </xf>
    <xf numFmtId="0" fontId="29" fillId="0" borderId="57" xfId="0" applyFont="1" applyBorder="1" applyAlignment="1">
      <alignment vertical="center" wrapText="1"/>
    </xf>
    <xf numFmtId="0" fontId="77" fillId="0" borderId="12" xfId="0" applyFont="1" applyBorder="1" applyAlignment="1">
      <alignment vertical="center" wrapText="1"/>
    </xf>
    <xf numFmtId="0" fontId="76" fillId="0" borderId="12" xfId="0" applyFont="1" applyBorder="1" applyAlignment="1">
      <alignment horizontal="center" vertical="center"/>
    </xf>
    <xf numFmtId="0" fontId="76" fillId="0" borderId="58" xfId="0" applyFont="1" applyBorder="1" applyAlignment="1">
      <alignment horizontal="center" vertical="center"/>
    </xf>
    <xf numFmtId="0" fontId="29" fillId="0" borderId="59" xfId="0" applyFont="1" applyBorder="1" applyAlignment="1">
      <alignment vertical="center" wrapText="1"/>
    </xf>
    <xf numFmtId="0" fontId="76" fillId="5" borderId="10" xfId="0" applyFont="1" applyFill="1" applyBorder="1">
      <alignment vertical="center"/>
    </xf>
    <xf numFmtId="0" fontId="76" fillId="5" borderId="10" xfId="0" applyFont="1" applyFill="1" applyBorder="1" applyAlignment="1">
      <alignment horizontal="center" vertical="center"/>
    </xf>
    <xf numFmtId="0" fontId="76" fillId="5" borderId="60" xfId="0" applyFont="1" applyFill="1" applyBorder="1" applyAlignment="1">
      <alignment horizontal="center" vertical="center"/>
    </xf>
    <xf numFmtId="0" fontId="76" fillId="0" borderId="12" xfId="0" applyFont="1" applyBorder="1" applyAlignment="1">
      <alignment horizontal="center" vertical="center" wrapText="1"/>
    </xf>
    <xf numFmtId="0" fontId="76" fillId="0" borderId="58" xfId="0" applyFont="1" applyBorder="1" applyAlignment="1">
      <alignment horizontal="center" vertical="center" wrapText="1"/>
    </xf>
    <xf numFmtId="0" fontId="21" fillId="5" borderId="10" xfId="0" applyFont="1" applyFill="1" applyBorder="1">
      <alignment vertical="center"/>
    </xf>
    <xf numFmtId="0" fontId="21" fillId="5" borderId="10" xfId="0" applyFont="1" applyFill="1" applyBorder="1" applyAlignment="1">
      <alignment horizontal="center" vertical="center"/>
    </xf>
    <xf numFmtId="0" fontId="21" fillId="5" borderId="60" xfId="0" applyFont="1" applyFill="1" applyBorder="1" applyAlignment="1">
      <alignment horizontal="center" vertical="center"/>
    </xf>
    <xf numFmtId="0" fontId="76" fillId="0" borderId="12" xfId="0" applyFont="1" applyBorder="1">
      <alignment vertical="center"/>
    </xf>
    <xf numFmtId="0" fontId="29" fillId="0" borderId="5" xfId="0" applyFont="1" applyBorder="1" applyAlignment="1">
      <alignment vertical="center" wrapText="1"/>
    </xf>
    <xf numFmtId="0" fontId="76" fillId="0" borderId="61" xfId="0" applyFont="1" applyBorder="1" applyAlignment="1">
      <alignment horizontal="center" vertical="center"/>
    </xf>
    <xf numFmtId="0" fontId="76" fillId="0" borderId="61" xfId="0" applyFont="1" applyBorder="1" applyAlignment="1">
      <alignment horizontal="center" vertical="center" wrapText="1"/>
    </xf>
    <xf numFmtId="0" fontId="76" fillId="0" borderId="6" xfId="0" applyFont="1" applyBorder="1" applyAlignment="1">
      <alignment horizontal="center" vertical="center" wrapText="1"/>
    </xf>
    <xf numFmtId="0" fontId="22" fillId="2" borderId="4" xfId="0" applyFont="1" applyFill="1" applyBorder="1" applyAlignment="1">
      <alignment horizontal="center" vertical="center"/>
    </xf>
    <xf numFmtId="0" fontId="76" fillId="0" borderId="0" xfId="0" applyFont="1" applyAlignment="1">
      <alignment horizontal="center" vertical="center"/>
    </xf>
    <xf numFmtId="0" fontId="77" fillId="0" borderId="0" xfId="0" applyFont="1" applyAlignment="1">
      <alignment vertical="center" wrapText="1"/>
    </xf>
    <xf numFmtId="0" fontId="0" fillId="0" borderId="56" xfId="0" applyBorder="1" applyAlignment="1">
      <alignment horizontal="center" vertical="center"/>
    </xf>
    <xf numFmtId="0" fontId="0" fillId="0" borderId="56" xfId="0" applyBorder="1" applyAlignment="1">
      <alignment horizontal="center" vertical="center" wrapText="1"/>
    </xf>
    <xf numFmtId="0" fontId="25" fillId="0" borderId="65" xfId="0" applyFont="1" applyBorder="1" applyAlignment="1">
      <alignment vertical="center" wrapText="1"/>
    </xf>
    <xf numFmtId="0" fontId="0" fillId="0" borderId="18" xfId="0" applyBorder="1">
      <alignment vertical="center"/>
    </xf>
    <xf numFmtId="0" fontId="0" fillId="0" borderId="18" xfId="0" applyBorder="1" applyAlignment="1">
      <alignment horizontal="center" vertical="center"/>
    </xf>
    <xf numFmtId="0" fontId="0" fillId="0" borderId="8" xfId="0" applyBorder="1" applyAlignment="1">
      <alignment horizontal="center" vertical="center"/>
    </xf>
    <xf numFmtId="0" fontId="40" fillId="0" borderId="5" xfId="0" applyFont="1" applyBorder="1" applyAlignment="1">
      <alignment horizontal="center" vertical="center"/>
    </xf>
    <xf numFmtId="0" fontId="20" fillId="0" borderId="1"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2" xfId="0" applyFont="1" applyBorder="1" applyAlignment="1">
      <alignment horizontal="center" vertical="center" wrapText="1"/>
    </xf>
    <xf numFmtId="0" fontId="75" fillId="0" borderId="0" xfId="0" applyFont="1">
      <alignment vertical="center"/>
    </xf>
    <xf numFmtId="0" fontId="40" fillId="0" borderId="61" xfId="0" applyFont="1" applyBorder="1" applyAlignment="1">
      <alignment horizontal="center" vertical="center"/>
    </xf>
    <xf numFmtId="0" fontId="40" fillId="0" borderId="6" xfId="0" applyFont="1" applyBorder="1" applyAlignment="1">
      <alignment horizontal="center" vertical="center"/>
    </xf>
    <xf numFmtId="0" fontId="40" fillId="0" borderId="0" xfId="0" applyFont="1" applyAlignment="1">
      <alignment horizontal="center" vertical="center"/>
    </xf>
    <xf numFmtId="0" fontId="40" fillId="0" borderId="0" xfId="0" applyFont="1">
      <alignment vertical="center"/>
    </xf>
    <xf numFmtId="0" fontId="31" fillId="0" borderId="56" xfId="0" applyFont="1" applyBorder="1" applyAlignment="1">
      <alignment horizontal="left" vertical="center"/>
    </xf>
    <xf numFmtId="0" fontId="31" fillId="0" borderId="2" xfId="0" applyFont="1" applyBorder="1">
      <alignment vertical="center"/>
    </xf>
    <xf numFmtId="0" fontId="31" fillId="0" borderId="0" xfId="0" applyFont="1" applyAlignment="1">
      <alignment horizontal="left" vertical="center"/>
    </xf>
    <xf numFmtId="0" fontId="31" fillId="0" borderId="4" xfId="0" applyFont="1" applyBorder="1">
      <alignment vertical="center"/>
    </xf>
    <xf numFmtId="0" fontId="31" fillId="0" borderId="61" xfId="0" applyFont="1" applyBorder="1" applyAlignment="1">
      <alignment horizontal="left" vertical="center"/>
    </xf>
    <xf numFmtId="0" fontId="31" fillId="0" borderId="6" xfId="0" applyFont="1" applyBorder="1">
      <alignment vertical="center"/>
    </xf>
    <xf numFmtId="0" fontId="31" fillId="0" borderId="66" xfId="0" applyFont="1" applyBorder="1" applyAlignment="1">
      <alignment horizontal="center" vertical="center"/>
    </xf>
    <xf numFmtId="0" fontId="31" fillId="0" borderId="18" xfId="0" applyFont="1" applyBorder="1" applyAlignment="1">
      <alignment horizontal="center" vertical="center"/>
    </xf>
    <xf numFmtId="0" fontId="31" fillId="0" borderId="8" xfId="0" applyFont="1" applyBorder="1" applyAlignment="1">
      <alignment horizontal="center" vertical="center"/>
    </xf>
    <xf numFmtId="0" fontId="31" fillId="0" borderId="68" xfId="0" applyFont="1" applyBorder="1" applyAlignment="1">
      <alignment horizontal="center" vertical="center"/>
    </xf>
    <xf numFmtId="0" fontId="31" fillId="0" borderId="0" xfId="0" applyFont="1" applyAlignment="1">
      <alignment horizontal="center" vertical="center"/>
    </xf>
    <xf numFmtId="0" fontId="31" fillId="0" borderId="4" xfId="0" applyFont="1" applyBorder="1" applyAlignment="1">
      <alignment horizontal="center" vertical="center"/>
    </xf>
    <xf numFmtId="0" fontId="31" fillId="0" borderId="69" xfId="0" applyFont="1" applyBorder="1" applyAlignment="1">
      <alignment horizontal="center" vertical="center"/>
    </xf>
    <xf numFmtId="0" fontId="31" fillId="0" borderId="61" xfId="0" applyFont="1" applyBorder="1" applyAlignment="1">
      <alignment horizontal="center" vertical="center"/>
    </xf>
    <xf numFmtId="0" fontId="40" fillId="0" borderId="18" xfId="0" applyFont="1" applyBorder="1">
      <alignment vertical="center"/>
    </xf>
    <xf numFmtId="0" fontId="40" fillId="0" borderId="68" xfId="0" applyFont="1" applyBorder="1">
      <alignment vertical="center"/>
    </xf>
    <xf numFmtId="0" fontId="40" fillId="0" borderId="4" xfId="0" applyFont="1" applyBorder="1">
      <alignment vertical="center"/>
    </xf>
    <xf numFmtId="0" fontId="40" fillId="0" borderId="69" xfId="0" applyFont="1" applyBorder="1">
      <alignment vertical="center"/>
    </xf>
    <xf numFmtId="0" fontId="40" fillId="0" borderId="61" xfId="0" applyFont="1" applyBorder="1">
      <alignment vertical="center"/>
    </xf>
    <xf numFmtId="0" fontId="40" fillId="0" borderId="18" xfId="0" applyFont="1" applyBorder="1" applyAlignment="1">
      <alignment horizontal="center" vertical="center"/>
    </xf>
    <xf numFmtId="0" fontId="40" fillId="0" borderId="8" xfId="0" applyFont="1" applyBorder="1" applyAlignment="1">
      <alignment horizontal="center" vertical="center"/>
    </xf>
    <xf numFmtId="0" fontId="61" fillId="0" borderId="34" xfId="0" applyFont="1" applyBorder="1" applyAlignment="1">
      <alignment horizontal="left" vertical="center" wrapText="1" indent="1"/>
    </xf>
    <xf numFmtId="0" fontId="0" fillId="0" borderId="70" xfId="0" applyBorder="1">
      <alignment vertical="center"/>
    </xf>
    <xf numFmtId="0" fontId="53" fillId="0" borderId="14" xfId="0" applyFont="1" applyBorder="1" applyAlignment="1">
      <alignment horizontal="center" vertical="center"/>
    </xf>
    <xf numFmtId="0" fontId="31" fillId="0" borderId="49" xfId="0" applyFont="1" applyBorder="1">
      <alignment vertical="center"/>
    </xf>
    <xf numFmtId="0" fontId="31" fillId="0" borderId="50" xfId="0" applyFont="1" applyBorder="1">
      <alignment vertical="center"/>
    </xf>
    <xf numFmtId="0" fontId="31" fillId="0" borderId="51" xfId="0" applyFont="1" applyBorder="1">
      <alignment vertical="center"/>
    </xf>
    <xf numFmtId="0" fontId="64" fillId="0" borderId="49" xfId="0" applyFont="1" applyBorder="1">
      <alignment vertical="center"/>
    </xf>
    <xf numFmtId="0" fontId="64" fillId="0" borderId="50" xfId="0" applyFont="1" applyBorder="1">
      <alignment vertical="center"/>
    </xf>
    <xf numFmtId="0" fontId="64" fillId="0" borderId="51" xfId="0" applyFont="1" applyBorder="1">
      <alignment vertical="center"/>
    </xf>
    <xf numFmtId="0" fontId="22" fillId="0" borderId="46" xfId="0" applyFont="1" applyBorder="1" applyAlignment="1">
      <alignment horizontal="center" vertical="center" wrapText="1"/>
    </xf>
    <xf numFmtId="0" fontId="22" fillId="0" borderId="47" xfId="0" applyFont="1" applyBorder="1" applyAlignment="1">
      <alignment horizontal="center" vertical="center" wrapText="1"/>
    </xf>
    <xf numFmtId="0" fontId="22" fillId="0" borderId="48" xfId="0" applyFont="1" applyBorder="1" applyAlignment="1">
      <alignment horizontal="center" vertical="center" wrapText="1"/>
    </xf>
    <xf numFmtId="0" fontId="0" fillId="0" borderId="73" xfId="0" applyBorder="1">
      <alignment vertical="center"/>
    </xf>
    <xf numFmtId="0" fontId="31" fillId="0" borderId="46" xfId="0" applyFont="1" applyBorder="1" applyAlignment="1">
      <alignment horizontal="center"/>
    </xf>
    <xf numFmtId="0" fontId="40" fillId="0" borderId="35" xfId="0" applyFont="1" applyBorder="1" applyAlignment="1">
      <alignment horizontal="left" vertical="center" wrapText="1" indent="1"/>
    </xf>
    <xf numFmtId="0" fontId="40" fillId="0" borderId="37" xfId="0" applyFont="1" applyBorder="1" applyAlignment="1">
      <alignment vertical="center" wrapText="1"/>
    </xf>
    <xf numFmtId="0" fontId="41" fillId="0" borderId="15" xfId="0" applyFont="1" applyBorder="1" applyAlignment="1">
      <alignment horizontal="left" vertical="center" wrapText="1" indent="1"/>
    </xf>
    <xf numFmtId="0" fontId="41" fillId="0" borderId="32" xfId="0" applyFont="1" applyBorder="1" applyAlignment="1">
      <alignment vertical="center" wrapText="1"/>
    </xf>
    <xf numFmtId="0" fontId="31" fillId="0" borderId="15" xfId="0" applyFont="1" applyBorder="1" applyAlignment="1">
      <alignment horizontal="left" vertical="center" wrapText="1" indent="1"/>
    </xf>
    <xf numFmtId="0" fontId="31" fillId="17" borderId="0" xfId="0" applyFont="1" applyFill="1">
      <alignment vertical="center"/>
    </xf>
    <xf numFmtId="0" fontId="0" fillId="17" borderId="0" xfId="0" applyFill="1">
      <alignment vertical="center"/>
    </xf>
    <xf numFmtId="0" fontId="31" fillId="18" borderId="0" xfId="0" applyFont="1" applyFill="1">
      <alignment vertical="center"/>
    </xf>
    <xf numFmtId="0" fontId="0" fillId="18" borderId="0" xfId="0" applyFill="1">
      <alignment vertical="center"/>
    </xf>
    <xf numFmtId="0" fontId="48" fillId="18" borderId="0" xfId="0" applyFont="1" applyFill="1">
      <alignment vertical="center"/>
    </xf>
    <xf numFmtId="0" fontId="31" fillId="0" borderId="56" xfId="0" applyFont="1" applyBorder="1" applyAlignment="1">
      <alignment horizontal="center" vertical="center"/>
    </xf>
    <xf numFmtId="0" fontId="31" fillId="0" borderId="4" xfId="0" applyFont="1" applyBorder="1" applyAlignment="1">
      <alignment horizontal="left" vertical="center" wrapText="1"/>
    </xf>
    <xf numFmtId="0" fontId="31" fillId="0" borderId="0" xfId="0" applyFont="1">
      <alignment vertical="center"/>
    </xf>
    <xf numFmtId="0" fontId="39" fillId="0" borderId="0" xfId="0" applyFont="1" applyAlignment="1">
      <alignment horizontal="left" vertical="center" wrapText="1"/>
    </xf>
    <xf numFmtId="0" fontId="22" fillId="0" borderId="1" xfId="0" applyFont="1" applyBorder="1">
      <alignment vertical="center"/>
    </xf>
    <xf numFmtId="0" fontId="22" fillId="0" borderId="56" xfId="0" applyFont="1" applyBorder="1">
      <alignment vertical="center"/>
    </xf>
    <xf numFmtId="0" fontId="22" fillId="0" borderId="5" xfId="0" applyFont="1" applyBorder="1">
      <alignment vertical="center"/>
    </xf>
    <xf numFmtId="0" fontId="43" fillId="17" borderId="0" xfId="0" applyFont="1" applyFill="1">
      <alignment vertical="center"/>
    </xf>
    <xf numFmtId="0" fontId="30" fillId="0" borderId="59" xfId="0" applyFont="1" applyBorder="1" applyAlignment="1">
      <alignment vertical="center" wrapText="1"/>
    </xf>
    <xf numFmtId="0" fontId="70" fillId="6" borderId="61" xfId="0" applyFont="1" applyFill="1" applyBorder="1" applyAlignment="1">
      <alignment vertical="center" wrapText="1"/>
    </xf>
    <xf numFmtId="0" fontId="70" fillId="17" borderId="61" xfId="0" applyFont="1" applyFill="1" applyBorder="1" applyAlignment="1"/>
    <xf numFmtId="164" fontId="70" fillId="6" borderId="0" xfId="0" applyNumberFormat="1" applyFont="1" applyFill="1" applyAlignment="1"/>
    <xf numFmtId="164" fontId="70" fillId="13" borderId="0" xfId="0" applyNumberFormat="1" applyFont="1" applyFill="1" applyAlignment="1"/>
    <xf numFmtId="164" fontId="70" fillId="14" borderId="0" xfId="0" applyNumberFormat="1" applyFont="1" applyFill="1" applyAlignment="1"/>
    <xf numFmtId="0" fontId="31" fillId="0" borderId="67" xfId="0" applyFont="1" applyBorder="1">
      <alignment vertical="center"/>
    </xf>
    <xf numFmtId="0" fontId="64" fillId="0" borderId="46" xfId="0" applyFont="1" applyBorder="1">
      <alignment vertical="center"/>
    </xf>
    <xf numFmtId="0" fontId="64" fillId="0" borderId="48" xfId="0" applyFont="1" applyBorder="1" applyAlignment="1">
      <alignment vertical="center" wrapText="1"/>
    </xf>
    <xf numFmtId="0" fontId="64" fillId="0" borderId="51" xfId="0" applyFont="1" applyBorder="1" applyAlignment="1">
      <alignment horizontal="left" vertical="center"/>
    </xf>
    <xf numFmtId="0" fontId="82" fillId="0" borderId="0" xfId="0" applyFont="1" applyAlignment="1">
      <alignment horizontal="center"/>
    </xf>
    <xf numFmtId="0" fontId="83" fillId="0" borderId="0" xfId="0" applyFont="1" applyAlignment="1"/>
    <xf numFmtId="49" fontId="81" fillId="0" borderId="0" xfId="0" applyNumberFormat="1" applyFont="1">
      <alignment vertical="center"/>
    </xf>
    <xf numFmtId="0" fontId="84" fillId="0" borderId="0" xfId="0" applyFont="1" applyAlignment="1"/>
    <xf numFmtId="0" fontId="84" fillId="0" borderId="0" xfId="0" applyFont="1" applyAlignment="1">
      <alignment horizontal="right"/>
    </xf>
    <xf numFmtId="0" fontId="84" fillId="6" borderId="0" xfId="0" applyFont="1" applyFill="1" applyAlignment="1"/>
    <xf numFmtId="0" fontId="84" fillId="13" borderId="0" xfId="0" applyFont="1" applyFill="1" applyAlignment="1"/>
    <xf numFmtId="0" fontId="84" fillId="14" borderId="0" xfId="0" applyFont="1" applyFill="1" applyAlignment="1"/>
    <xf numFmtId="0" fontId="71" fillId="0" borderId="0" xfId="0" applyFont="1" applyAlignment="1"/>
    <xf numFmtId="0" fontId="68" fillId="6" borderId="0" xfId="0" applyFont="1" applyFill="1" applyAlignment="1"/>
    <xf numFmtId="0" fontId="68" fillId="13" borderId="0" xfId="0" applyFont="1" applyFill="1" applyAlignment="1"/>
    <xf numFmtId="0" fontId="68" fillId="14" borderId="0" xfId="0" applyFont="1" applyFill="1" applyAlignment="1"/>
    <xf numFmtId="0" fontId="68" fillId="17" borderId="0" xfId="0" applyFont="1" applyFill="1" applyAlignment="1"/>
    <xf numFmtId="0" fontId="46" fillId="0" borderId="34" xfId="0" applyFont="1" applyBorder="1" applyAlignment="1">
      <alignment horizontal="center" vertical="center"/>
    </xf>
    <xf numFmtId="0" fontId="77" fillId="14" borderId="0" xfId="0" applyFont="1" applyFill="1" applyAlignment="1">
      <alignment vertical="center" wrapText="1"/>
    </xf>
    <xf numFmtId="0" fontId="76" fillId="14" borderId="0" xfId="0" applyFont="1" applyFill="1" applyAlignment="1">
      <alignment horizontal="center" vertical="center"/>
    </xf>
    <xf numFmtId="0" fontId="76" fillId="14" borderId="4" xfId="0" applyFont="1" applyFill="1" applyBorder="1" applyAlignment="1">
      <alignment horizontal="center" vertical="center"/>
    </xf>
    <xf numFmtId="0" fontId="77" fillId="14" borderId="0" xfId="0" applyFont="1" applyFill="1">
      <alignment vertical="center"/>
    </xf>
    <xf numFmtId="0" fontId="76" fillId="14" borderId="0" xfId="0" applyFont="1" applyFill="1">
      <alignment vertical="center"/>
    </xf>
    <xf numFmtId="0" fontId="53" fillId="0" borderId="14" xfId="0" applyFont="1" applyBorder="1" applyAlignment="1">
      <alignment horizontal="left" vertical="center"/>
    </xf>
    <xf numFmtId="0" fontId="66" fillId="0" borderId="34" xfId="0" applyFont="1" applyBorder="1" applyAlignment="1">
      <alignment horizontal="left" vertical="center"/>
    </xf>
    <xf numFmtId="0" fontId="53" fillId="0" borderId="34" xfId="0" applyFont="1" applyBorder="1" applyAlignment="1">
      <alignment horizontal="left" vertical="center"/>
    </xf>
    <xf numFmtId="49" fontId="88" fillId="19" borderId="74" xfId="0" applyNumberFormat="1" applyFont="1" applyFill="1" applyBorder="1" applyAlignment="1">
      <alignment horizontal="left" vertical="center"/>
    </xf>
    <xf numFmtId="0" fontId="88" fillId="19" borderId="74" xfId="0" applyFont="1" applyFill="1" applyBorder="1" applyAlignment="1">
      <alignment horizontal="left" vertical="center"/>
    </xf>
    <xf numFmtId="49" fontId="89" fillId="19" borderId="74" xfId="0" applyNumberFormat="1" applyFont="1" applyFill="1" applyBorder="1" applyAlignment="1">
      <alignment horizontal="center" vertical="center"/>
    </xf>
    <xf numFmtId="49" fontId="90" fillId="20" borderId="74" xfId="0" applyNumberFormat="1" applyFont="1" applyFill="1" applyBorder="1" applyAlignment="1">
      <alignment horizontal="left" vertical="center"/>
    </xf>
    <xf numFmtId="49" fontId="91" fillId="21" borderId="74" xfId="0" applyNumberFormat="1" applyFont="1" applyFill="1" applyBorder="1" applyAlignment="1">
      <alignment horizontal="left" vertical="center"/>
    </xf>
    <xf numFmtId="49" fontId="88" fillId="0" borderId="74" xfId="0" applyNumberFormat="1" applyFont="1" applyBorder="1" applyAlignment="1">
      <alignment horizontal="center" vertical="center"/>
    </xf>
    <xf numFmtId="0" fontId="88" fillId="0" borderId="74" xfId="0" applyFont="1" applyBorder="1" applyAlignment="1">
      <alignment horizontal="center" vertical="center"/>
    </xf>
    <xf numFmtId="49" fontId="90" fillId="0" borderId="74" xfId="0" applyNumberFormat="1" applyFont="1" applyBorder="1" applyAlignment="1">
      <alignment horizontal="center" vertical="center"/>
    </xf>
    <xf numFmtId="49" fontId="91" fillId="0" borderId="74" xfId="0" applyNumberFormat="1" applyFont="1" applyBorder="1" applyAlignment="1">
      <alignment horizontal="center" vertical="center"/>
    </xf>
    <xf numFmtId="49" fontId="92" fillId="22" borderId="74" xfId="0" applyNumberFormat="1" applyFont="1" applyFill="1" applyBorder="1" applyAlignment="1">
      <alignment horizontal="center" vertical="center"/>
    </xf>
    <xf numFmtId="49" fontId="93" fillId="0" borderId="74" xfId="0" applyNumberFormat="1" applyFont="1" applyBorder="1" applyAlignment="1">
      <alignment horizontal="center" vertical="center"/>
    </xf>
    <xf numFmtId="49" fontId="94" fillId="23" borderId="74" xfId="0" applyNumberFormat="1" applyFont="1" applyFill="1" applyBorder="1" applyAlignment="1">
      <alignment horizontal="center" vertical="center"/>
    </xf>
    <xf numFmtId="49" fontId="94" fillId="22" borderId="74" xfId="0" applyNumberFormat="1" applyFont="1" applyFill="1" applyBorder="1" applyAlignment="1">
      <alignment horizontal="center" vertical="center"/>
    </xf>
    <xf numFmtId="0" fontId="94" fillId="22" borderId="74" xfId="0" applyFont="1" applyFill="1" applyBorder="1" applyAlignment="1">
      <alignment horizontal="center" vertical="center"/>
    </xf>
    <xf numFmtId="49" fontId="92" fillId="0" borderId="75" xfId="0" applyNumberFormat="1" applyFont="1" applyBorder="1" applyAlignment="1">
      <alignment horizontal="center" vertical="center"/>
    </xf>
    <xf numFmtId="49" fontId="93" fillId="22" borderId="74" xfId="0" applyNumberFormat="1" applyFont="1" applyFill="1" applyBorder="1" applyAlignment="1">
      <alignment horizontal="center" vertical="center"/>
    </xf>
    <xf numFmtId="49" fontId="93" fillId="22" borderId="75" xfId="0" applyNumberFormat="1" applyFont="1" applyFill="1" applyBorder="1" applyAlignment="1">
      <alignment horizontal="center" vertical="center"/>
    </xf>
    <xf numFmtId="49" fontId="94" fillId="0" borderId="74" xfId="0" applyNumberFormat="1" applyFont="1" applyBorder="1" applyAlignment="1">
      <alignment horizontal="center" vertical="center"/>
    </xf>
    <xf numFmtId="0" fontId="94" fillId="0" borderId="74" xfId="0" applyFont="1" applyBorder="1" applyAlignment="1">
      <alignment horizontal="center" vertical="center"/>
    </xf>
    <xf numFmtId="49" fontId="93" fillId="0" borderId="75" xfId="0" applyNumberFormat="1" applyFont="1" applyBorder="1" applyAlignment="1">
      <alignment horizontal="center" vertical="center"/>
    </xf>
    <xf numFmtId="49" fontId="92" fillId="22" borderId="75" xfId="0" applyNumberFormat="1" applyFont="1" applyFill="1" applyBorder="1" applyAlignment="1">
      <alignment horizontal="center" vertical="center"/>
    </xf>
    <xf numFmtId="49" fontId="94" fillId="0" borderId="76" xfId="0" applyNumberFormat="1" applyFont="1" applyBorder="1" applyAlignment="1">
      <alignment horizontal="center" vertical="center"/>
    </xf>
    <xf numFmtId="0" fontId="94" fillId="0" borderId="76" xfId="0" applyFont="1" applyBorder="1" applyAlignment="1">
      <alignment horizontal="center" vertical="center"/>
    </xf>
    <xf numFmtId="165" fontId="94" fillId="0" borderId="74" xfId="0" applyNumberFormat="1" applyFont="1" applyBorder="1" applyAlignment="1">
      <alignment horizontal="center" vertical="center"/>
    </xf>
    <xf numFmtId="49" fontId="94" fillId="0" borderId="0" xfId="0" applyNumberFormat="1" applyFont="1" applyAlignment="1">
      <alignment horizontal="center" vertical="center"/>
    </xf>
    <xf numFmtId="49" fontId="93" fillId="22" borderId="0" xfId="0" applyNumberFormat="1" applyFont="1" applyFill="1" applyAlignment="1">
      <alignment horizontal="center" vertical="center"/>
    </xf>
    <xf numFmtId="165" fontId="94" fillId="22" borderId="74" xfId="0" applyNumberFormat="1" applyFont="1" applyFill="1" applyBorder="1" applyAlignment="1">
      <alignment horizontal="center" vertical="center"/>
    </xf>
    <xf numFmtId="49" fontId="92" fillId="0" borderId="74" xfId="0" applyNumberFormat="1" applyFont="1" applyBorder="1" applyAlignment="1">
      <alignment horizontal="center" vertical="center"/>
    </xf>
    <xf numFmtId="0" fontId="92" fillId="0" borderId="74" xfId="0" applyFont="1" applyBorder="1" applyAlignment="1">
      <alignment horizontal="center" vertical="center"/>
    </xf>
    <xf numFmtId="49" fontId="92" fillId="24" borderId="75" xfId="0" applyNumberFormat="1" applyFont="1" applyFill="1" applyBorder="1" applyAlignment="1">
      <alignment horizontal="center" vertical="center"/>
    </xf>
    <xf numFmtId="49" fontId="93" fillId="24" borderId="0" xfId="0" applyNumberFormat="1" applyFont="1" applyFill="1">
      <alignment vertical="center"/>
    </xf>
    <xf numFmtId="49" fontId="94" fillId="24" borderId="74" xfId="0" applyNumberFormat="1" applyFont="1" applyFill="1" applyBorder="1" applyAlignment="1">
      <alignment horizontal="center" vertical="center"/>
    </xf>
    <xf numFmtId="49" fontId="93" fillId="24" borderId="75" xfId="0" applyNumberFormat="1" applyFont="1" applyFill="1" applyBorder="1">
      <alignment vertical="center"/>
    </xf>
    <xf numFmtId="49" fontId="92" fillId="24" borderId="74" xfId="0" applyNumberFormat="1" applyFont="1" applyFill="1" applyBorder="1" applyAlignment="1">
      <alignment horizontal="center" vertical="center"/>
    </xf>
    <xf numFmtId="165" fontId="94" fillId="24" borderId="74" xfId="0" applyNumberFormat="1" applyFont="1" applyFill="1" applyBorder="1" applyAlignment="1">
      <alignment horizontal="center" vertical="center"/>
    </xf>
    <xf numFmtId="0" fontId="92" fillId="22" borderId="74" xfId="0" applyFont="1" applyFill="1" applyBorder="1" applyAlignment="1">
      <alignment horizontal="center" vertical="center"/>
    </xf>
    <xf numFmtId="165" fontId="92" fillId="22" borderId="74" xfId="0" applyNumberFormat="1" applyFont="1" applyFill="1" applyBorder="1" applyAlignment="1">
      <alignment horizontal="center" vertical="center"/>
    </xf>
    <xf numFmtId="0" fontId="93" fillId="0" borderId="74" xfId="0" applyFont="1" applyBorder="1" applyAlignment="1">
      <alignment horizontal="center" vertical="center"/>
    </xf>
    <xf numFmtId="49" fontId="94" fillId="25" borderId="74" xfId="0" applyNumberFormat="1" applyFont="1" applyFill="1" applyBorder="1" applyAlignment="1">
      <alignment horizontal="center" vertical="center"/>
    </xf>
    <xf numFmtId="0" fontId="90" fillId="0" borderId="74" xfId="0" applyFont="1" applyBorder="1" applyAlignment="1">
      <alignment horizontal="center" vertical="center"/>
    </xf>
    <xf numFmtId="49" fontId="95" fillId="0" borderId="0" xfId="0" applyNumberFormat="1" applyFont="1" applyAlignment="1">
      <alignment horizontal="center" vertical="center"/>
    </xf>
    <xf numFmtId="0" fontId="94" fillId="25" borderId="74" xfId="0" applyFont="1" applyFill="1" applyBorder="1" applyAlignment="1">
      <alignment horizontal="center" vertical="center"/>
    </xf>
    <xf numFmtId="1" fontId="94" fillId="0" borderId="74" xfId="0" applyNumberFormat="1" applyFont="1" applyBorder="1" applyAlignment="1">
      <alignment horizontal="center" vertical="center"/>
    </xf>
    <xf numFmtId="165" fontId="40" fillId="0" borderId="0" xfId="0" applyNumberFormat="1" applyFont="1" applyAlignment="1">
      <alignment horizontal="center" vertical="center"/>
    </xf>
    <xf numFmtId="165" fontId="0" fillId="0" borderId="0" xfId="0" applyNumberFormat="1">
      <alignment vertical="center"/>
    </xf>
    <xf numFmtId="165" fontId="22" fillId="2" borderId="4" xfId="0" applyNumberFormat="1" applyFont="1" applyFill="1" applyBorder="1" applyAlignment="1">
      <alignment horizontal="center" vertical="center"/>
    </xf>
    <xf numFmtId="1" fontId="22" fillId="2" borderId="4" xfId="0" applyNumberFormat="1" applyFont="1" applyFill="1" applyBorder="1" applyAlignment="1">
      <alignment horizontal="center" vertical="center"/>
    </xf>
    <xf numFmtId="1" fontId="0" fillId="0" borderId="0" xfId="0" applyNumberFormat="1">
      <alignment vertical="center"/>
    </xf>
    <xf numFmtId="0" fontId="64" fillId="0" borderId="14" xfId="0" applyFont="1" applyBorder="1" applyAlignment="1">
      <alignment horizontal="center" vertical="center"/>
    </xf>
    <xf numFmtId="0" fontId="93" fillId="22" borderId="74" xfId="0" applyFont="1" applyFill="1" applyBorder="1" applyAlignment="1">
      <alignment horizontal="center" vertical="center"/>
    </xf>
    <xf numFmtId="0" fontId="65" fillId="0" borderId="14" xfId="0" applyFont="1" applyBorder="1" applyAlignment="1">
      <alignment horizontal="center" vertical="center"/>
    </xf>
    <xf numFmtId="1" fontId="53" fillId="0" borderId="14" xfId="0" applyNumberFormat="1" applyFont="1" applyBorder="1" applyAlignment="1">
      <alignment horizontal="left" vertical="center"/>
    </xf>
    <xf numFmtId="1" fontId="53" fillId="0" borderId="34" xfId="0" applyNumberFormat="1" applyFont="1" applyBorder="1" applyAlignment="1">
      <alignment horizontal="left" vertical="center"/>
    </xf>
    <xf numFmtId="1" fontId="22" fillId="2" borderId="8" xfId="0" applyNumberFormat="1" applyFont="1" applyFill="1" applyBorder="1">
      <alignment vertical="center"/>
    </xf>
    <xf numFmtId="0" fontId="31" fillId="0" borderId="32" xfId="0" applyFont="1" applyBorder="1" applyAlignment="1">
      <alignment vertical="center" wrapText="1"/>
    </xf>
    <xf numFmtId="0" fontId="59" fillId="0" borderId="14" xfId="0" applyFont="1" applyBorder="1" applyAlignment="1">
      <alignment horizontal="left" vertical="center" wrapText="1" indent="1"/>
    </xf>
    <xf numFmtId="0" fontId="22" fillId="12" borderId="15" xfId="0" applyFont="1" applyFill="1" applyBorder="1" applyAlignment="1">
      <alignment horizontal="center" vertical="center"/>
    </xf>
    <xf numFmtId="0" fontId="22" fillId="12" borderId="22" xfId="0" applyFont="1" applyFill="1" applyBorder="1" applyAlignment="1">
      <alignment horizontal="center" vertical="center"/>
    </xf>
    <xf numFmtId="0" fontId="22" fillId="12" borderId="16" xfId="0" applyFont="1" applyFill="1" applyBorder="1" applyAlignment="1">
      <alignment horizontal="center" vertical="center"/>
    </xf>
    <xf numFmtId="0" fontId="46" fillId="0" borderId="14" xfId="0" applyFont="1" applyBorder="1" applyAlignment="1">
      <alignment horizontal="left" vertical="center" wrapText="1" indent="1"/>
    </xf>
    <xf numFmtId="0" fontId="22" fillId="12" borderId="14" xfId="0" applyFont="1" applyFill="1" applyBorder="1" applyAlignment="1">
      <alignment horizontal="right" vertical="center"/>
    </xf>
    <xf numFmtId="0" fontId="34" fillId="12" borderId="14" xfId="0" applyFont="1" applyFill="1" applyBorder="1" applyAlignment="1">
      <alignment horizontal="center" vertical="center"/>
    </xf>
    <xf numFmtId="0" fontId="30" fillId="0" borderId="14" xfId="0" applyFont="1" applyBorder="1" applyAlignment="1">
      <alignment horizontal="left" vertical="center" wrapText="1"/>
    </xf>
    <xf numFmtId="0" fontId="35" fillId="0" borderId="14" xfId="0" applyFont="1" applyBorder="1" applyAlignment="1">
      <alignment horizontal="left" vertical="center"/>
    </xf>
    <xf numFmtId="0" fontId="0" fillId="0" borderId="22" xfId="0" applyBorder="1">
      <alignment vertical="center"/>
    </xf>
    <xf numFmtId="0" fontId="0" fillId="0" borderId="16" xfId="0" applyBorder="1">
      <alignment vertical="center"/>
    </xf>
    <xf numFmtId="0" fontId="21" fillId="0" borderId="15" xfId="0" applyFont="1" applyBorder="1" applyAlignment="1">
      <alignment horizontal="left" vertical="center" wrapText="1"/>
    </xf>
    <xf numFmtId="0" fontId="21" fillId="0" borderId="16" xfId="0" applyFont="1" applyBorder="1" applyAlignment="1">
      <alignment horizontal="left" vertical="center" wrapText="1"/>
    </xf>
    <xf numFmtId="0" fontId="25" fillId="2" borderId="0" xfId="0" applyFont="1" applyFill="1" applyAlignment="1">
      <alignment horizontal="center" vertical="center"/>
    </xf>
    <xf numFmtId="0" fontId="25" fillId="2" borderId="17" xfId="0" applyFont="1" applyFill="1" applyBorder="1" applyAlignment="1">
      <alignment horizontal="center" vertical="center"/>
    </xf>
    <xf numFmtId="0" fontId="32" fillId="4" borderId="25" xfId="0" applyFont="1" applyFill="1" applyBorder="1" applyAlignment="1">
      <alignment horizontal="center" vertical="center"/>
    </xf>
    <xf numFmtId="0" fontId="32" fillId="4" borderId="26" xfId="0" applyFont="1" applyFill="1" applyBorder="1" applyAlignment="1">
      <alignment horizontal="center" vertical="center"/>
    </xf>
    <xf numFmtId="0" fontId="38" fillId="0" borderId="14" xfId="0" applyFont="1" applyBorder="1" applyAlignment="1">
      <alignment horizontal="left" vertical="center" wrapText="1"/>
    </xf>
    <xf numFmtId="0" fontId="29" fillId="0" borderId="14" xfId="0" applyFont="1" applyBorder="1" applyAlignment="1">
      <alignment horizontal="left" vertical="center" wrapText="1"/>
    </xf>
    <xf numFmtId="0" fontId="31" fillId="0" borderId="27" xfId="0" applyFont="1" applyBorder="1" applyAlignment="1">
      <alignment horizontal="left" vertical="center" wrapText="1"/>
    </xf>
    <xf numFmtId="0" fontId="0" fillId="2" borderId="44" xfId="0" applyFill="1" applyBorder="1" applyAlignment="1">
      <alignment horizontal="center" vertical="center"/>
    </xf>
    <xf numFmtId="0" fontId="0" fillId="2" borderId="52" xfId="0" applyFill="1" applyBorder="1" applyAlignment="1">
      <alignment horizontal="center" vertical="center"/>
    </xf>
    <xf numFmtId="0" fontId="32" fillId="0" borderId="0" xfId="0" applyFont="1" applyAlignment="1">
      <alignment horizontal="left" vertical="top" wrapText="1"/>
    </xf>
    <xf numFmtId="0" fontId="32" fillId="0" borderId="7" xfId="0" applyFont="1" applyBorder="1" applyAlignment="1">
      <alignment horizontal="left" vertical="top" wrapText="1"/>
    </xf>
    <xf numFmtId="0" fontId="32" fillId="0" borderId="40" xfId="0" applyFont="1" applyBorder="1" applyAlignment="1">
      <alignment horizontal="left" vertical="top" wrapText="1"/>
    </xf>
    <xf numFmtId="0" fontId="32" fillId="0" borderId="41" xfId="0" applyFont="1" applyBorder="1" applyAlignment="1">
      <alignment horizontal="left" vertical="top" wrapText="1"/>
    </xf>
    <xf numFmtId="0" fontId="64" fillId="0" borderId="15" xfId="0" applyFont="1" applyBorder="1" applyAlignment="1">
      <alignment horizontal="left" vertical="center" wrapText="1" indent="1"/>
    </xf>
    <xf numFmtId="0" fontId="64" fillId="0" borderId="32" xfId="0" applyFont="1" applyBorder="1" applyAlignment="1">
      <alignment horizontal="left" vertical="center" wrapText="1" indent="1"/>
    </xf>
    <xf numFmtId="0" fontId="31" fillId="0" borderId="27" xfId="0" applyFont="1" applyBorder="1" applyAlignment="1">
      <alignment horizontal="center" vertical="center" wrapText="1"/>
    </xf>
    <xf numFmtId="0" fontId="61" fillId="0" borderId="19" xfId="0" applyFont="1" applyBorder="1" applyAlignment="1">
      <alignment horizontal="left" vertical="center" wrapText="1"/>
    </xf>
    <xf numFmtId="0" fontId="61" fillId="0" borderId="20" xfId="0" applyFont="1" applyBorder="1" applyAlignment="1">
      <alignment horizontal="left" vertical="center" wrapText="1"/>
    </xf>
    <xf numFmtId="0" fontId="61" fillId="0" borderId="53" xfId="0" applyFont="1" applyBorder="1" applyAlignment="1">
      <alignment horizontal="left" vertical="center" wrapText="1"/>
    </xf>
    <xf numFmtId="0" fontId="53" fillId="0" borderId="19" xfId="0" applyFont="1" applyBorder="1" applyAlignment="1">
      <alignment horizontal="center" vertical="center"/>
    </xf>
    <xf numFmtId="0" fontId="53" fillId="0" borderId="20" xfId="0" applyFont="1" applyBorder="1" applyAlignment="1">
      <alignment horizontal="center" vertical="center"/>
    </xf>
    <xf numFmtId="0" fontId="53" fillId="0" borderId="53" xfId="0" applyFont="1" applyBorder="1" applyAlignment="1">
      <alignment horizontal="center" vertical="center"/>
    </xf>
    <xf numFmtId="0" fontId="42" fillId="4" borderId="24" xfId="0" applyFont="1" applyFill="1" applyBorder="1" applyAlignment="1">
      <alignment horizontal="center" vertical="center"/>
    </xf>
    <xf numFmtId="0" fontId="42" fillId="4" borderId="17" xfId="0" applyFont="1" applyFill="1" applyBorder="1" applyAlignment="1">
      <alignment horizontal="center" vertical="center"/>
    </xf>
    <xf numFmtId="0" fontId="42" fillId="4" borderId="0" xfId="0" applyFont="1" applyFill="1" applyAlignment="1">
      <alignment horizontal="center" vertical="center"/>
    </xf>
    <xf numFmtId="0" fontId="25" fillId="2" borderId="42" xfId="0" applyFont="1" applyFill="1" applyBorder="1" applyAlignment="1">
      <alignment horizontal="center" vertical="center"/>
    </xf>
    <xf numFmtId="0" fontId="25" fillId="2" borderId="43" xfId="0" applyFont="1" applyFill="1" applyBorder="1" applyAlignment="1">
      <alignment horizontal="center" vertical="center"/>
    </xf>
    <xf numFmtId="0" fontId="43" fillId="10" borderId="19" xfId="0" applyFont="1" applyFill="1" applyBorder="1" applyAlignment="1">
      <alignment horizontal="center" vertical="center"/>
    </xf>
    <xf numFmtId="0" fontId="43" fillId="10" borderId="20" xfId="0" applyFont="1" applyFill="1" applyBorder="1" applyAlignment="1">
      <alignment horizontal="center" vertical="center"/>
    </xf>
    <xf numFmtId="0" fontId="43" fillId="10" borderId="53" xfId="0" applyFont="1" applyFill="1" applyBorder="1" applyAlignment="1">
      <alignment horizontal="center" vertical="center"/>
    </xf>
    <xf numFmtId="0" fontId="30" fillId="0" borderId="11" xfId="0" applyFont="1" applyBorder="1" applyAlignment="1">
      <alignment horizontal="center" vertical="center" wrapText="1"/>
    </xf>
    <xf numFmtId="0" fontId="30" fillId="0" borderId="17" xfId="0" applyFont="1" applyBorder="1" applyAlignment="1">
      <alignment horizontal="center" vertical="center" wrapText="1"/>
    </xf>
    <xf numFmtId="0" fontId="30" fillId="0" borderId="62" xfId="0" applyFont="1" applyBorder="1" applyAlignment="1">
      <alignment horizontal="center" vertical="center" wrapText="1"/>
    </xf>
    <xf numFmtId="0" fontId="58" fillId="0" borderId="10" xfId="0" applyFont="1" applyBorder="1" applyAlignment="1">
      <alignment horizontal="left" wrapText="1" indent="1"/>
    </xf>
    <xf numFmtId="0" fontId="32" fillId="0" borderId="45" xfId="0" applyFont="1" applyBorder="1" applyAlignment="1">
      <alignment horizontal="left" wrapText="1" indent="1"/>
    </xf>
    <xf numFmtId="0" fontId="31" fillId="0" borderId="9" xfId="0" applyFont="1" applyBorder="1" applyAlignment="1">
      <alignment horizontal="left" vertical="center" wrapText="1"/>
    </xf>
    <xf numFmtId="0" fontId="31" fillId="0" borderId="45" xfId="0" applyFont="1" applyBorder="1" applyAlignment="1">
      <alignment horizontal="left" vertical="center" wrapText="1"/>
    </xf>
    <xf numFmtId="0" fontId="31" fillId="0" borderId="64" xfId="0" applyFont="1" applyBorder="1" applyAlignment="1">
      <alignment horizontal="left" vertical="center" wrapText="1"/>
    </xf>
    <xf numFmtId="0" fontId="31" fillId="0" borderId="41" xfId="0" applyFont="1" applyBorder="1" applyAlignment="1">
      <alignment horizontal="left" vertical="center" wrapText="1"/>
    </xf>
    <xf numFmtId="0" fontId="8" fillId="2" borderId="31" xfId="0" applyFont="1" applyFill="1" applyBorder="1" applyAlignment="1">
      <alignment horizontal="center" vertical="center"/>
    </xf>
    <xf numFmtId="0" fontId="67" fillId="0" borderId="11" xfId="0" applyFont="1" applyBorder="1" applyAlignment="1">
      <alignment horizontal="left" vertical="center" wrapText="1"/>
    </xf>
    <xf numFmtId="0" fontId="67" fillId="0" borderId="17" xfId="0" applyFont="1" applyBorder="1" applyAlignment="1">
      <alignment horizontal="left" vertical="center" wrapText="1"/>
    </xf>
    <xf numFmtId="0" fontId="32" fillId="0" borderId="9" xfId="0" applyFont="1" applyBorder="1" applyAlignment="1">
      <alignment horizontal="left" vertical="center" wrapText="1"/>
    </xf>
    <xf numFmtId="0" fontId="32" fillId="0" borderId="45" xfId="0" applyFont="1" applyBorder="1" applyAlignment="1">
      <alignment horizontal="left" vertical="center" wrapText="1"/>
    </xf>
    <xf numFmtId="0" fontId="32" fillId="0" borderId="24" xfId="0" applyFont="1" applyBorder="1" applyAlignment="1">
      <alignment horizontal="left" vertical="center" wrapText="1"/>
    </xf>
    <xf numFmtId="0" fontId="32" fillId="0" borderId="40" xfId="0" applyFont="1" applyBorder="1" applyAlignment="1">
      <alignment horizontal="left" vertical="center" wrapText="1"/>
    </xf>
    <xf numFmtId="0" fontId="8" fillId="2" borderId="33" xfId="0" applyFont="1" applyFill="1" applyBorder="1" applyAlignment="1">
      <alignment horizontal="center" vertical="center"/>
    </xf>
    <xf numFmtId="0" fontId="67" fillId="0" borderId="19" xfId="0" applyFont="1" applyBorder="1" applyAlignment="1">
      <alignment horizontal="left" vertical="center" wrapText="1"/>
    </xf>
    <xf numFmtId="0" fontId="67" fillId="0" borderId="53" xfId="0" applyFont="1" applyBorder="1" applyAlignment="1">
      <alignment horizontal="left" vertical="center" wrapText="1"/>
    </xf>
    <xf numFmtId="0" fontId="0" fillId="0" borderId="10" xfId="0" applyBorder="1" applyAlignment="1">
      <alignment horizontal="center"/>
    </xf>
    <xf numFmtId="0" fontId="0" fillId="0" borderId="7" xfId="0" applyBorder="1" applyAlignment="1">
      <alignment horizontal="center"/>
    </xf>
    <xf numFmtId="0" fontId="96" fillId="0" borderId="19" xfId="0" applyFont="1" applyBorder="1" applyAlignment="1">
      <alignment horizontal="left" vertical="center"/>
    </xf>
    <xf numFmtId="0" fontId="96" fillId="0" borderId="20" xfId="0" applyFont="1" applyBorder="1" applyAlignment="1">
      <alignment horizontal="left" vertical="center"/>
    </xf>
    <xf numFmtId="0" fontId="96" fillId="0" borderId="21" xfId="0" applyFont="1" applyBorder="1" applyAlignment="1">
      <alignment horizontal="left" vertical="center"/>
    </xf>
    <xf numFmtId="0" fontId="87" fillId="0" borderId="19" xfId="0" applyFont="1" applyBorder="1" applyAlignment="1">
      <alignment horizontal="center" vertical="center" wrapText="1"/>
    </xf>
    <xf numFmtId="0" fontId="40" fillId="0" borderId="20" xfId="0" applyFont="1" applyBorder="1" applyAlignment="1">
      <alignment horizontal="center" vertical="center" wrapText="1"/>
    </xf>
    <xf numFmtId="0" fontId="40" fillId="0" borderId="21" xfId="0" applyFont="1" applyBorder="1" applyAlignment="1">
      <alignment horizontal="center" vertical="center" wrapText="1"/>
    </xf>
    <xf numFmtId="0" fontId="40" fillId="0" borderId="19" xfId="0" applyFont="1" applyBorder="1" applyAlignment="1">
      <alignment horizontal="center" vertical="center" wrapText="1"/>
    </xf>
    <xf numFmtId="0" fontId="53" fillId="0" borderId="19" xfId="0" applyFont="1" applyBorder="1" applyAlignment="1">
      <alignment horizontal="left" vertical="center"/>
    </xf>
    <xf numFmtId="0" fontId="53" fillId="0" borderId="53" xfId="0" applyFont="1" applyBorder="1" applyAlignment="1">
      <alignment horizontal="left" vertical="center"/>
    </xf>
    <xf numFmtId="0" fontId="86" fillId="0" borderId="19" xfId="0" applyFont="1" applyBorder="1" applyAlignment="1">
      <alignment horizontal="center" vertical="center"/>
    </xf>
    <xf numFmtId="0" fontId="64" fillId="0" borderId="45" xfId="0" applyFont="1" applyBorder="1" applyAlignment="1">
      <alignment horizontal="center" vertical="center" wrapText="1"/>
    </xf>
    <xf numFmtId="0" fontId="64" fillId="0" borderId="72" xfId="0" applyFont="1" applyBorder="1" applyAlignment="1">
      <alignment horizontal="center" vertical="center" wrapText="1"/>
    </xf>
    <xf numFmtId="0" fontId="63" fillId="0" borderId="19" xfId="0" applyFont="1" applyBorder="1" applyAlignment="1">
      <alignment horizontal="left" vertical="center" wrapText="1"/>
    </xf>
    <xf numFmtId="0" fontId="63" fillId="0" borderId="21" xfId="0" applyFont="1" applyBorder="1" applyAlignment="1">
      <alignment horizontal="left" vertical="center" wrapText="1"/>
    </xf>
    <xf numFmtId="0" fontId="53" fillId="0" borderId="21" xfId="0" applyFont="1" applyBorder="1" applyAlignment="1">
      <alignment horizontal="left" vertical="center"/>
    </xf>
    <xf numFmtId="0" fontId="40" fillId="0" borderId="9" xfId="0" applyFont="1" applyBorder="1" applyAlignment="1">
      <alignment horizontal="center" vertical="center"/>
    </xf>
    <xf numFmtId="0" fontId="40" fillId="0" borderId="71" xfId="0" applyFont="1"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64" fillId="0" borderId="9" xfId="0" applyFont="1" applyBorder="1" applyAlignment="1">
      <alignment horizontal="left" vertical="center" wrapText="1"/>
    </xf>
    <xf numFmtId="0" fontId="64" fillId="0" borderId="71" xfId="0" applyFont="1" applyBorder="1" applyAlignment="1">
      <alignment horizontal="left" vertical="center" wrapText="1"/>
    </xf>
    <xf numFmtId="0" fontId="31" fillId="0" borderId="1" xfId="0" applyFont="1" applyBorder="1" applyAlignment="1">
      <alignment horizontal="left" vertical="center"/>
    </xf>
    <xf numFmtId="0" fontId="31" fillId="0" borderId="3" xfId="0" applyFont="1" applyBorder="1" applyAlignment="1">
      <alignment horizontal="left" vertical="center"/>
    </xf>
    <xf numFmtId="0" fontId="31" fillId="0" borderId="5" xfId="0" applyFont="1" applyBorder="1" applyAlignment="1">
      <alignment horizontal="left" vertical="center"/>
    </xf>
    <xf numFmtId="0" fontId="64" fillId="0" borderId="0" xfId="0" applyFont="1" applyAlignment="1">
      <alignment horizontal="left" vertical="center"/>
    </xf>
    <xf numFmtId="0" fontId="31" fillId="0" borderId="56" xfId="0" applyFont="1" applyBorder="1" applyAlignment="1">
      <alignment horizontal="center" vertical="center"/>
    </xf>
    <xf numFmtId="0" fontId="31" fillId="0" borderId="2" xfId="0" applyFont="1" applyBorder="1" applyAlignment="1">
      <alignment horizontal="center" vertical="center"/>
    </xf>
    <xf numFmtId="0" fontId="40" fillId="2" borderId="56" xfId="0" applyFont="1" applyFill="1" applyBorder="1" applyAlignment="1">
      <alignment horizontal="left" vertical="center"/>
    </xf>
    <xf numFmtId="0" fontId="40" fillId="2" borderId="2" xfId="0" applyFont="1" applyFill="1" applyBorder="1" applyAlignment="1">
      <alignment horizontal="left" vertical="center"/>
    </xf>
    <xf numFmtId="0" fontId="31" fillId="0" borderId="61" xfId="0" applyFont="1" applyBorder="1" applyAlignment="1">
      <alignment horizontal="left" vertical="center" wrapText="1"/>
    </xf>
    <xf numFmtId="0" fontId="31" fillId="0" borderId="6" xfId="0" applyFont="1" applyBorder="1" applyAlignment="1">
      <alignment horizontal="left" vertical="center" wrapText="1"/>
    </xf>
    <xf numFmtId="0" fontId="31" fillId="0" borderId="56" xfId="0" applyFont="1" applyBorder="1" applyAlignment="1">
      <alignment horizontal="left" vertical="center" wrapText="1"/>
    </xf>
    <xf numFmtId="0" fontId="31" fillId="0" borderId="2" xfId="0" applyFont="1" applyBorder="1" applyAlignment="1">
      <alignment horizontal="left" vertical="center" wrapText="1"/>
    </xf>
    <xf numFmtId="0" fontId="31" fillId="0" borderId="0" xfId="0" applyFont="1" applyAlignment="1">
      <alignment horizontal="left" vertical="center" wrapText="1"/>
    </xf>
    <xf numFmtId="0" fontId="31" fillId="0" borderId="4" xfId="0" applyFont="1" applyBorder="1" applyAlignment="1">
      <alignment horizontal="left" vertical="center" wrapText="1"/>
    </xf>
    <xf numFmtId="0" fontId="70" fillId="0" borderId="5" xfId="0" applyFont="1" applyBorder="1" applyAlignment="1">
      <alignment horizontal="left" wrapText="1"/>
    </xf>
    <xf numFmtId="0" fontId="70" fillId="0" borderId="61" xfId="0" applyFont="1" applyBorder="1" applyAlignment="1">
      <alignment horizontal="left" wrapText="1"/>
    </xf>
    <xf numFmtId="0" fontId="70" fillId="0" borderId="6" xfId="0" applyFont="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FFCCCC"/>
      <color rgb="FFFF9966"/>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6234-4F2F-A879-751F47A25366}"/>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6234-4F2F-A879-751F47A25366}"/>
            </c:ext>
          </c:extLst>
        </c:ser>
        <c: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6234-4F2F-A879-751F47A25366}"/>
            </c:ext>
          </c:extLst>
        </c:ser>
        <c:ser>
          <c:idx val="3"/>
          <c:order val="3"/>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1800" b="1" i="0" u="none" strike="noStrike" kern="1200" baseline="0">
                    <a:solidFill>
                      <a:srgbClr val="FF0000"/>
                    </a:solidFill>
                    <a:latin typeface="+mn-ea"/>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6234-4F2F-A879-751F47A25366}"/>
            </c:ext>
          </c:extLst>
        </c:ser>
        <c:dLbls>
          <c:dLblPos val="outEnd"/>
          <c:showLegendKey val="0"/>
          <c:showVal val="1"/>
          <c:showCatName val="0"/>
          <c:showSerName val="0"/>
          <c:showPercent val="0"/>
          <c:showBubbleSize val="0"/>
        </c:dLbls>
        <c:gapWidth val="182"/>
        <c:axId val="334269120"/>
        <c:axId val="334277856"/>
      </c:barChart>
      <c:catAx>
        <c:axId val="334269120"/>
        <c:scaling>
          <c:orientation val="minMax"/>
        </c:scaling>
        <c:delete val="1"/>
        <c:axPos val="l"/>
        <c:title>
          <c:tx>
            <c:rich>
              <a:bodyPr rot="0" spcFirstLastPara="1" vertOverflow="ellipsis" vert="eaVert" wrap="square" anchor="ctr" anchorCtr="1"/>
              <a:lstStyle/>
              <a:p>
                <a:pPr>
                  <a:defRPr lang="ja-JP" sz="1600" b="1" i="0" u="none" strike="noStrike" kern="1200" baseline="0">
                    <a:solidFill>
                      <a:sysClr val="windowText" lastClr="000000"/>
                    </a:solidFill>
                    <a:latin typeface="+mn-lt"/>
                    <a:ea typeface="+mn-ea"/>
                    <a:cs typeface="+mn-cs"/>
                  </a:defRPr>
                </a:pPr>
                <a:r>
                  <a:rPr lang="ja-JP" altLang="en-US" sz="1600" b="1">
                    <a:solidFill>
                      <a:sysClr val="windowText" lastClr="000000"/>
                    </a:solidFill>
                  </a:rPr>
                  <a:t>基準値</a:t>
                </a:r>
              </a:p>
            </c:rich>
          </c:tx>
          <c:overlay val="0"/>
          <c:spPr>
            <a:noFill/>
            <a:ln>
              <a:noFill/>
            </a:ln>
            <a:effectLst/>
          </c:spPr>
          <c:txPr>
            <a:bodyPr rot="0" spcFirstLastPara="1" vertOverflow="ellipsis" vert="eaVert" wrap="square" anchor="ctr" anchorCtr="1"/>
            <a:lstStyle/>
            <a:p>
              <a:pPr>
                <a:defRPr lang="ja-JP" sz="16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334277856"/>
        <c:crosses val="autoZero"/>
        <c:auto val="1"/>
        <c:lblAlgn val="ctr"/>
        <c:lblOffset val="100"/>
        <c:noMultiLvlLbl val="0"/>
      </c:catAx>
      <c:valAx>
        <c:axId val="334277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1400" b="1" i="0" u="none" strike="noStrike" kern="1200" baseline="0">
                <a:solidFill>
                  <a:schemeClr val="tx1">
                    <a:lumMod val="65000"/>
                    <a:lumOff val="35000"/>
                  </a:schemeClr>
                </a:solidFill>
                <a:latin typeface="+mn-lt"/>
                <a:ea typeface="+mn-ea"/>
                <a:cs typeface="+mn-cs"/>
              </a:defRPr>
            </a:pPr>
            <a:endParaRPr lang="en-US"/>
          </a:p>
        </c:txPr>
        <c:crossAx val="33426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641341527481608E-2"/>
          <c:y val="8.6684040704889553E-2"/>
          <c:w val="0.78605784776921483"/>
          <c:h val="0.65350024820054609"/>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ja-JP" sz="1600" b="1"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A9B3-4800-87A5-70BABB167449}"/>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lang="ja-JP" sz="1600" b="1"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A9B3-4800-87A5-70BABB167449}"/>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lang="ja-JP" sz="16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A9B3-4800-87A5-70BABB167449}"/>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lang="ja-JP" sz="12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6-A9B3-4800-87A5-70BABB167449}"/>
            </c:ext>
          </c:extLst>
        </c:ser>
        <c:dLbls>
          <c:dLblPos val="inEnd"/>
          <c:showLegendKey val="0"/>
          <c:showVal val="1"/>
          <c:showCatName val="0"/>
          <c:showSerName val="0"/>
          <c:showPercent val="0"/>
          <c:showBubbleSize val="0"/>
        </c:dLbls>
        <c:gapWidth val="60"/>
        <c:axId val="39455312"/>
        <c:axId val="39466544"/>
      </c:barChart>
      <c:catAx>
        <c:axId val="39455312"/>
        <c:scaling>
          <c:orientation val="minMax"/>
        </c:scaling>
        <c:delete val="1"/>
        <c:axPos val="l"/>
        <c:title>
          <c:tx>
            <c:rich>
              <a:bodyPr rot="0" spcFirstLastPara="1" vertOverflow="ellipsis" vert="eaVert" wrap="square" anchor="ctr" anchorCtr="1"/>
              <a:lstStyle/>
              <a:p>
                <a:pPr>
                  <a:defRPr lang="ja-JP" sz="1400" b="1" i="0" u="none" strike="noStrike" kern="1200" baseline="0">
                    <a:solidFill>
                      <a:schemeClr val="tx1"/>
                    </a:solidFill>
                    <a:latin typeface="+mn-ea"/>
                    <a:ea typeface="+mn-ea"/>
                    <a:cs typeface="+mn-cs"/>
                  </a:defRPr>
                </a:pPr>
                <a:r>
                  <a:rPr lang="ja-JP" altLang="en-US">
                    <a:solidFill>
                      <a:schemeClr val="tx1"/>
                    </a:solidFill>
                  </a:rPr>
                  <a:t>基準値</a:t>
                </a:r>
              </a:p>
            </c:rich>
          </c:tx>
          <c:overlay val="0"/>
          <c:spPr>
            <a:noFill/>
            <a:ln>
              <a:noFill/>
            </a:ln>
            <a:effectLst/>
          </c:spPr>
          <c:txPr>
            <a:bodyPr rot="0" spcFirstLastPara="1" vertOverflow="ellipsis" vert="eaVert" wrap="square" anchor="ctr" anchorCtr="1"/>
            <a:lstStyle/>
            <a:p>
              <a:pPr>
                <a:defRPr lang="ja-JP" sz="1400" b="1" i="0" u="none" strike="noStrike" kern="1200" baseline="0">
                  <a:solidFill>
                    <a:schemeClr val="tx1"/>
                  </a:solidFill>
                  <a:latin typeface="+mn-ea"/>
                  <a:ea typeface="+mn-ea"/>
                  <a:cs typeface="+mn-cs"/>
                </a:defRPr>
              </a:pPr>
              <a:endParaRPr lang="en-US"/>
            </a:p>
          </c:txPr>
        </c:title>
        <c:numFmt formatCode="General" sourceLinked="1"/>
        <c:majorTickMark val="none"/>
        <c:minorTickMark val="none"/>
        <c:tickLblPos val="nextTo"/>
        <c:crossAx val="39466544"/>
        <c:crosses val="autoZero"/>
        <c:auto val="1"/>
        <c:lblAlgn val="ctr"/>
        <c:lblOffset val="100"/>
        <c:noMultiLvlLbl val="0"/>
      </c:catAx>
      <c:valAx>
        <c:axId val="39466544"/>
        <c:scaling>
          <c:orientation val="minMax"/>
          <c:max val="115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1400" b="1" i="0" u="none" strike="noStrike" kern="1200" baseline="0">
                <a:solidFill>
                  <a:sysClr val="windowText" lastClr="000000"/>
                </a:solidFill>
                <a:latin typeface="+mn-ea"/>
                <a:ea typeface="+mn-ea"/>
                <a:cs typeface="+mn-cs"/>
              </a:defRPr>
            </a:pPr>
            <a:endParaRPr lang="en-US"/>
          </a:p>
        </c:txPr>
        <c:crossAx val="39455312"/>
        <c:crosses val="autoZero"/>
        <c:crossBetween val="between"/>
      </c:valAx>
      <c:spPr>
        <a:noFill/>
        <a:ln>
          <a:noFill/>
        </a:ln>
        <a:effectLst/>
      </c:spPr>
    </c:plotArea>
    <c:legend>
      <c:legendPos val="r"/>
      <c:layout>
        <c:manualLayout>
          <c:xMode val="edge"/>
          <c:yMode val="edge"/>
          <c:x val="0.86895770894590862"/>
          <c:y val="0.15352196574832463"/>
          <c:w val="0.11275916415435167"/>
          <c:h val="0.6771953338297344"/>
        </c:manualLayout>
      </c:layout>
      <c:overlay val="0"/>
      <c:spPr>
        <a:noFill/>
        <a:ln>
          <a:noFill/>
        </a:ln>
        <a:effectLst/>
      </c:spPr>
      <c:txPr>
        <a:bodyPr rot="0" spcFirstLastPara="1" vertOverflow="ellipsis" vert="horz" wrap="square" anchor="ctr" anchorCtr="1"/>
        <a:lstStyle/>
        <a:p>
          <a:pPr>
            <a:defRPr lang="ja-JP" sz="1400" b="1" i="0" u="none" strike="noStrike" kern="1200" baseline="0">
              <a:solidFill>
                <a:sysClr val="windowText" lastClr="000000"/>
              </a:solidFill>
              <a:latin typeface="+mn-ea"/>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b="1">
          <a:latin typeface="+mn-ea"/>
          <a:ea typeface="+mn-ea"/>
        </a:defRPr>
      </a:pPr>
      <a:endParaRPr lang="en-US"/>
    </a:p>
  </c:txPr>
  <c:printSettings>
    <c:headerFooter/>
    <c:pageMargins b="0.75" l="0.7" r="0.7" t="0.75" header="0.3" footer="0.3"/>
    <c:pageSetup paperSize="9"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DC96-4067-909B-D432CE815B53}"/>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DC96-4067-909B-D432CE815B53}"/>
            </c:ext>
          </c:extLst>
        </c:ser>
        <c: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DC96-4067-909B-D432CE815B53}"/>
            </c:ext>
          </c:extLst>
        </c:ser>
        <c:ser>
          <c:idx val="3"/>
          <c:order val="3"/>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1800" b="1" i="0" u="none" strike="noStrike" kern="1200" baseline="0">
                    <a:solidFill>
                      <a:srgbClr val="FF0000"/>
                    </a:solidFill>
                    <a:latin typeface="+mn-ea"/>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DC96-4067-909B-D432CE815B53}"/>
            </c:ext>
          </c:extLst>
        </c:ser>
        <c:dLbls>
          <c:dLblPos val="outEnd"/>
          <c:showLegendKey val="0"/>
          <c:showVal val="1"/>
          <c:showCatName val="0"/>
          <c:showSerName val="0"/>
          <c:showPercent val="0"/>
          <c:showBubbleSize val="0"/>
        </c:dLbls>
        <c:gapWidth val="182"/>
        <c:axId val="334269120"/>
        <c:axId val="334277856"/>
      </c:barChart>
      <c:catAx>
        <c:axId val="334269120"/>
        <c:scaling>
          <c:orientation val="minMax"/>
        </c:scaling>
        <c:delete val="1"/>
        <c:axPos val="l"/>
        <c:title>
          <c:tx>
            <c:rich>
              <a:bodyPr rot="0" spcFirstLastPara="1" vertOverflow="ellipsis" vert="eaVert" wrap="square" anchor="ctr" anchorCtr="1"/>
              <a:lstStyle/>
              <a:p>
                <a:pPr>
                  <a:defRPr lang="ja-JP" sz="1600" b="1" i="0" u="none" strike="noStrike" kern="1200" baseline="0">
                    <a:solidFill>
                      <a:sysClr val="windowText" lastClr="000000"/>
                    </a:solidFill>
                    <a:latin typeface="+mn-lt"/>
                    <a:ea typeface="+mn-ea"/>
                    <a:cs typeface="+mn-cs"/>
                  </a:defRPr>
                </a:pPr>
                <a:r>
                  <a:rPr lang="ja-JP" altLang="en-US" sz="1600" b="1">
                    <a:solidFill>
                      <a:sysClr val="windowText" lastClr="000000"/>
                    </a:solidFill>
                  </a:rPr>
                  <a:t>基準値</a:t>
                </a:r>
              </a:p>
            </c:rich>
          </c:tx>
          <c:overlay val="0"/>
          <c:spPr>
            <a:noFill/>
            <a:ln>
              <a:noFill/>
            </a:ln>
            <a:effectLst/>
          </c:spPr>
          <c:txPr>
            <a:bodyPr rot="0" spcFirstLastPara="1" vertOverflow="ellipsis" vert="eaVert" wrap="square" anchor="ctr" anchorCtr="1"/>
            <a:lstStyle/>
            <a:p>
              <a:pPr>
                <a:defRPr lang="ja-JP" sz="16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334277856"/>
        <c:crosses val="autoZero"/>
        <c:auto val="1"/>
        <c:lblAlgn val="ctr"/>
        <c:lblOffset val="100"/>
        <c:noMultiLvlLbl val="0"/>
      </c:catAx>
      <c:valAx>
        <c:axId val="334277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1600" b="1" i="0" u="none" strike="noStrike" kern="1200" baseline="0">
                <a:solidFill>
                  <a:schemeClr val="tx1">
                    <a:lumMod val="65000"/>
                    <a:lumOff val="35000"/>
                  </a:schemeClr>
                </a:solidFill>
                <a:latin typeface="+mn-lt"/>
                <a:ea typeface="+mn-ea"/>
                <a:cs typeface="+mn-cs"/>
              </a:defRPr>
            </a:pPr>
            <a:endParaRPr lang="en-US"/>
          </a:p>
        </c:txPr>
        <c:crossAx val="33426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055097144808216E-2"/>
          <c:y val="0.1402264343683442"/>
          <c:w val="0.77163941727704055"/>
          <c:h val="0.70244838683665733"/>
        </c:manualLayout>
      </c:layout>
      <c:barChart>
        <c:barDir val="bar"/>
        <c:grouping val="stacked"/>
        <c:varyColors val="0"/>
        <c:ser>
          <c:idx val="0"/>
          <c:order val="0"/>
          <c:spPr>
            <a:solidFill>
              <a:schemeClr val="accent1"/>
            </a:solidFill>
            <a:ln>
              <a:noFill/>
            </a:ln>
            <a:effectLst/>
          </c:spPr>
          <c:invertIfNegative val="0"/>
          <c:dLbls>
            <c:spPr>
              <a:solidFill>
                <a:srgbClr val="00B0F0"/>
              </a:solid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BDBF-493A-91F4-600083E868F7}"/>
            </c:ext>
          </c:extLst>
        </c:ser>
        <c:ser>
          <c:idx val="1"/>
          <c:order val="1"/>
          <c:spPr>
            <a:solidFill>
              <a:schemeClr val="accent2"/>
            </a:solidFill>
            <a:ln>
              <a:noFill/>
            </a:ln>
            <a:effectLst/>
          </c:spPr>
          <c:invertIfNegative val="0"/>
          <c:dLbls>
            <c:dLbl>
              <c:idx val="0"/>
              <c:tx>
                <c:rich>
                  <a:bodyPr/>
                  <a:lstStyle/>
                  <a:p>
                    <a:fld id="{C1811D1F-AB80-49B7-869D-A7D7D94DE755}" type="VALUE">
                      <a:rPr lang="en-SG"/>
                      <a:pPr/>
                      <a:t>[VALUE]</a:t>
                    </a:fld>
                    <a:endParaRPr lang="en-SG"/>
                  </a:p>
                </c:rich>
              </c:tx>
              <c:dLblPos val="in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DBF-493A-91F4-600083E868F7}"/>
                </c:ext>
              </c:extLst>
            </c:dLbl>
            <c:spPr>
              <a:noFill/>
              <a:ln>
                <a:noFill/>
              </a:ln>
              <a:effectLst/>
            </c:spPr>
            <c:txPr>
              <a:bodyPr rot="0" spcFirstLastPara="1" vertOverflow="ellipsis" vert="horz" wrap="square" lIns="38100" tIns="19050" rIns="38100" bIns="19050" anchor="ctr" anchorCtr="0">
                <a:spAutoFit/>
              </a:bodyPr>
              <a:lstStyle/>
              <a:p>
                <a:pPr algn="ctr">
                  <a:defRPr lang="ja-JP" sz="12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5="http://schemas.microsoft.com/office/drawing/2012/chart" uri="{02D57815-91ED-43cb-92C2-25804820EDAC}">
              <c15:datalabelsRange>
                <c15:f>(#REF!,#REF!)</c15:f>
              </c15:datalabelsRange>
            </c:ext>
            <c:ext xmlns:c16="http://schemas.microsoft.com/office/drawing/2014/chart" uri="{C3380CC4-5D6E-409C-BE32-E72D297353CC}">
              <c16:uniqueId val="{00000004-BDBF-493A-91F4-600083E868F7}"/>
            </c:ext>
          </c:extLst>
        </c:ser>
        <c: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7-BDBF-493A-91F4-600083E868F7}"/>
            </c:ext>
          </c:extLst>
        </c:ser>
        <c:ser>
          <c:idx val="3"/>
          <c:order val="3"/>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9-BDBF-493A-91F4-600083E868F7}"/>
            </c:ext>
          </c:extLst>
        </c:ser>
        <c:ser>
          <c:idx val="4"/>
          <c:order val="4"/>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12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BDBF-493A-91F4-600083E868F7}"/>
            </c:ext>
          </c:extLst>
        </c:ser>
        <c:dLbls>
          <c:dLblPos val="inEnd"/>
          <c:showLegendKey val="0"/>
          <c:showVal val="1"/>
          <c:showCatName val="0"/>
          <c:showSerName val="0"/>
          <c:showPercent val="0"/>
          <c:showBubbleSize val="0"/>
        </c:dLbls>
        <c:gapWidth val="30"/>
        <c:overlap val="100"/>
        <c:axId val="1459039327"/>
        <c:axId val="1459041823"/>
      </c:barChart>
      <c:catAx>
        <c:axId val="145903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lang="ja-JP" sz="1400" b="1" i="0" u="none" strike="noStrike" kern="1200" cap="all" spc="120" normalizeH="0" baseline="0">
                <a:solidFill>
                  <a:schemeClr val="tx1"/>
                </a:solidFill>
                <a:latin typeface="+mn-ea"/>
                <a:ea typeface="+mn-ea"/>
                <a:cs typeface="+mn-cs"/>
              </a:defRPr>
            </a:pPr>
            <a:endParaRPr lang="en-US"/>
          </a:p>
        </c:txPr>
        <c:crossAx val="1459041823"/>
        <c:crosses val="autoZero"/>
        <c:auto val="1"/>
        <c:lblAlgn val="ctr"/>
        <c:lblOffset val="100"/>
        <c:noMultiLvlLbl val="0"/>
      </c:catAx>
      <c:valAx>
        <c:axId val="1459041823"/>
        <c:scaling>
          <c:orientation val="minMax"/>
          <c:max val="40"/>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lang="ja-JP" sz="1400" b="1" i="0" u="none" strike="noStrike" kern="1200" baseline="0">
                <a:solidFill>
                  <a:schemeClr val="tx1"/>
                </a:solidFill>
                <a:latin typeface="+mn-ea"/>
                <a:ea typeface="+mn-ea"/>
                <a:cs typeface="+mn-cs"/>
              </a:defRPr>
            </a:pPr>
            <a:endParaRPr lang="en-US"/>
          </a:p>
        </c:txPr>
        <c:crossAx val="1459039327"/>
        <c:crosses val="autoZero"/>
        <c:crossBetween val="between"/>
        <c:majorUnit val="5"/>
      </c:valAx>
      <c:spPr>
        <a:noFill/>
        <a:ln>
          <a:noFill/>
        </a:ln>
        <a:effectLst/>
      </c:spPr>
    </c:plotArea>
    <c:legend>
      <c:legendPos val="r"/>
      <c:legendEntry>
        <c:idx val="0"/>
        <c:delete val="1"/>
      </c:legendEntry>
      <c:layout>
        <c:manualLayout>
          <c:xMode val="edge"/>
          <c:yMode val="edge"/>
          <c:x val="0.85051240587322063"/>
          <c:y val="0.22340195384501618"/>
          <c:w val="0.13334228261903514"/>
          <c:h val="0.55019307413431273"/>
        </c:manualLayout>
      </c:layout>
      <c:overlay val="0"/>
      <c:spPr>
        <a:noFill/>
        <a:ln>
          <a:noFill/>
        </a:ln>
        <a:effectLst/>
      </c:spPr>
      <c:txPr>
        <a:bodyPr rot="0" spcFirstLastPara="1" vertOverflow="ellipsis" vert="horz" wrap="square" anchor="ctr" anchorCtr="1"/>
        <a:lstStyle/>
        <a:p>
          <a:pPr>
            <a:defRPr lang="ja-JP" sz="1400" b="1" i="0" u="none" strike="noStrike" kern="1200" spc="-100" baseline="0">
              <a:solidFill>
                <a:schemeClr val="tx1"/>
              </a:solidFill>
              <a:latin typeface="+mn-ea"/>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76200" cap="rnd">
              <a:solidFill>
                <a:srgbClr val="FF0000"/>
              </a:solidFill>
              <a:round/>
            </a:ln>
            <a:effectLst/>
          </c:spPr>
          <c:marker>
            <c:symbol val="circle"/>
            <c:size val="8"/>
            <c:spPr>
              <a:solidFill>
                <a:schemeClr val="accent1"/>
              </a:solidFill>
              <a:ln w="88900" cap="rnd">
                <a:solidFill>
                  <a:srgbClr val="FF0000"/>
                </a:solidFill>
              </a:ln>
              <a:effectLst/>
            </c:spPr>
          </c:marker>
          <c:cat>
            <c:strRef>
              <c:f>No.1!$I$31:$M$31</c:f>
              <c:strCache>
                <c:ptCount val="5"/>
                <c:pt idx="0">
                  <c:v>長座位体前屈
（柔軟性）</c:v>
                </c:pt>
                <c:pt idx="1">
                  <c:v>握力</c:v>
                </c:pt>
                <c:pt idx="2">
                  <c:v>ファンクショナル・リーチ
（動的バランス能力）</c:v>
                </c:pt>
                <c:pt idx="3">
                  <c:v>開眼片足立ち時間
（静的バランス能力）</c:v>
                </c:pt>
                <c:pt idx="4">
                  <c:v>タイムアップ・アンド・ゴー・テスト
（機能的移動能力）</c:v>
                </c:pt>
              </c:strCache>
            </c:strRef>
          </c:cat>
          <c:val>
            <c:numRef>
              <c:f>No.1!$I$32:$M$32</c:f>
              <c:numCache>
                <c:formatCode>General</c:formatCode>
                <c:ptCount val="5"/>
                <c:pt idx="0">
                  <c:v>2</c:v>
                </c:pt>
                <c:pt idx="1">
                  <c:v>5</c:v>
                </c:pt>
                <c:pt idx="2">
                  <c:v>2</c:v>
                </c:pt>
                <c:pt idx="3">
                  <c:v>2</c:v>
                </c:pt>
                <c:pt idx="4">
                  <c:v>5</c:v>
                </c:pt>
              </c:numCache>
            </c:numRef>
          </c:val>
          <c:extLst>
            <c:ext xmlns:c16="http://schemas.microsoft.com/office/drawing/2014/chart" uri="{C3380CC4-5D6E-409C-BE32-E72D297353CC}">
              <c16:uniqueId val="{00000000-F573-4674-AB08-327282BACE3E}"/>
            </c:ext>
          </c:extLst>
        </c:ser>
        <c:dLbls>
          <c:showLegendKey val="0"/>
          <c:showVal val="0"/>
          <c:showCatName val="0"/>
          <c:showSerName val="0"/>
          <c:showPercent val="0"/>
          <c:showBubbleSize val="0"/>
        </c:dLbls>
        <c:axId val="530353807"/>
        <c:axId val="530356719"/>
      </c:radarChart>
      <c:catAx>
        <c:axId val="53035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1800" b="1" i="0" u="none" strike="noStrike" kern="1200" baseline="0">
                <a:solidFill>
                  <a:sysClr val="windowText" lastClr="000000"/>
                </a:solidFill>
                <a:latin typeface="+mn-ea"/>
                <a:ea typeface="+mn-ea"/>
                <a:cs typeface="+mn-cs"/>
              </a:defRPr>
            </a:pPr>
            <a:endParaRPr lang="en-US"/>
          </a:p>
        </c:txPr>
        <c:crossAx val="530356719"/>
        <c:crosses val="autoZero"/>
        <c:auto val="1"/>
        <c:lblAlgn val="ctr"/>
        <c:lblOffset val="100"/>
        <c:noMultiLvlLbl val="0"/>
      </c:catAx>
      <c:valAx>
        <c:axId val="530356719"/>
        <c:scaling>
          <c:orientation val="minMax"/>
        </c:scaling>
        <c:delete val="0"/>
        <c:axPos val="l"/>
        <c:majorGridlines>
          <c:spPr>
            <a:ln w="38100" cap="flat" cmpd="sng" algn="ctr">
              <a:solidFill>
                <a:schemeClr val="tx1"/>
              </a:solidFill>
              <a:round/>
            </a:ln>
            <a:effectLst/>
          </c:spPr>
        </c:majorGridlines>
        <c:numFmt formatCode="General" sourceLinked="1"/>
        <c:majorTickMark val="in"/>
        <c:minorTickMark val="none"/>
        <c:tickLblPos val="nextTo"/>
        <c:spPr>
          <a:noFill/>
          <a:ln w="25400">
            <a:solidFill>
              <a:srgbClr val="FF0000"/>
            </a:solidFill>
          </a:ln>
          <a:effectLst/>
        </c:spPr>
        <c:txPr>
          <a:bodyPr rot="-60000000" spcFirstLastPara="1" vertOverflow="ellipsis" vert="horz" wrap="square" anchor="ctr" anchorCtr="1"/>
          <a:lstStyle/>
          <a:p>
            <a:pPr>
              <a:defRPr lang="ja-JP" sz="2400" b="1" i="0" u="none" strike="noStrike" kern="1200" baseline="0">
                <a:solidFill>
                  <a:sysClr val="windowText" lastClr="000000"/>
                </a:solidFill>
                <a:latin typeface="+mn-ea"/>
                <a:ea typeface="+mn-ea"/>
                <a:cs typeface="+mn-cs"/>
              </a:defRPr>
            </a:pPr>
            <a:endParaRPr lang="en-US"/>
          </a:p>
        </c:txPr>
        <c:crossAx val="53035380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101734535245281E-2"/>
          <c:y val="4.1126381872970109E-2"/>
          <c:w val="0.78627277913786686"/>
          <c:h val="0.84265282824787846"/>
        </c:manualLayout>
      </c:layout>
      <c:lineChart>
        <c:grouping val="standard"/>
        <c:varyColors val="0"/>
        <c:ser>
          <c:idx val="1"/>
          <c:order val="1"/>
          <c:tx>
            <c:strRef>
              <c:f>No.1!$I$27</c:f>
              <c:strCache>
                <c:ptCount val="1"/>
                <c:pt idx="0">
                  <c:v>女性中央値</c:v>
                </c:pt>
              </c:strCache>
            </c:strRef>
          </c:tx>
          <c:spPr>
            <a:ln w="44450"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manualLayout>
                  <c:x val="1.3413715449360359E-2"/>
                  <c:y val="0.1293700586497415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32-4FC6-8DC9-1652B5A45170}"/>
                </c:ext>
              </c:extLst>
            </c:dLbl>
            <c:spPr>
              <a:noFill/>
              <a:ln>
                <a:noFill/>
              </a:ln>
              <a:effectLst/>
            </c:spPr>
            <c:txPr>
              <a:bodyPr rot="0" spcFirstLastPara="1" vertOverflow="ellipsis" vert="horz" wrap="square" lIns="38100" tIns="19050" rIns="38100" bIns="19050" anchor="ctr" anchorCtr="1">
                <a:spAutoFit/>
              </a:bodyPr>
              <a:lstStyle/>
              <a:p>
                <a:pPr>
                  <a:defRPr lang="ja-JP" sz="1400" b="1" i="0" u="none" strike="noStrike" kern="1200" baseline="0">
                    <a:solidFill>
                      <a:sysClr val="windowText" lastClr="000000"/>
                    </a:solidFill>
                    <a:latin typeface="+mn-ea"/>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No.1!$J$25:$N$25</c:f>
              <c:strCache>
                <c:ptCount val="5"/>
                <c:pt idx="0">
                  <c:v>65－69歳</c:v>
                </c:pt>
                <c:pt idx="1">
                  <c:v>70－74歳</c:v>
                </c:pt>
                <c:pt idx="2">
                  <c:v>75－79歳</c:v>
                </c:pt>
                <c:pt idx="3">
                  <c:v>80－84歳</c:v>
                </c:pt>
                <c:pt idx="4">
                  <c:v>85歳－　</c:v>
                </c:pt>
              </c:strCache>
            </c:strRef>
          </c:cat>
          <c:val>
            <c:numRef>
              <c:f>No.1!$J$27:$N$27</c:f>
              <c:numCache>
                <c:formatCode>General</c:formatCode>
                <c:ptCount val="5"/>
                <c:pt idx="0">
                  <c:v>26.2</c:v>
                </c:pt>
                <c:pt idx="1">
                  <c:v>25.6</c:v>
                </c:pt>
                <c:pt idx="2">
                  <c:v>24.78</c:v>
                </c:pt>
                <c:pt idx="3">
                  <c:v>24</c:v>
                </c:pt>
                <c:pt idx="4">
                  <c:v>22.6</c:v>
                </c:pt>
              </c:numCache>
            </c:numRef>
          </c:val>
          <c:smooth val="0"/>
          <c:extLst>
            <c:ext xmlns:c16="http://schemas.microsoft.com/office/drawing/2014/chart" uri="{C3380CC4-5D6E-409C-BE32-E72D297353CC}">
              <c16:uniqueId val="{00000000-1C32-4FC6-8DC9-1652B5A45170}"/>
            </c:ext>
          </c:extLst>
        </c:ser>
        <c:ser>
          <c:idx val="2"/>
          <c:order val="2"/>
          <c:tx>
            <c:strRef>
              <c:f>No.1!$I$28</c:f>
              <c:strCache>
                <c:ptCount val="1"/>
                <c:pt idx="0">
                  <c:v>男性中央値</c:v>
                </c:pt>
              </c:strCache>
            </c:strRef>
          </c:tx>
          <c:spPr>
            <a:ln w="44450" cap="rnd">
              <a:solidFill>
                <a:schemeClr val="accent1"/>
              </a:solidFill>
              <a:round/>
            </a:ln>
            <a:effectLst/>
          </c:spPr>
          <c:marker>
            <c:symbol val="circle"/>
            <c:size val="5"/>
            <c:spPr>
              <a:solidFill>
                <a:schemeClr val="accent3"/>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1400" b="1" i="0" u="none" strike="noStrike" kern="1200" baseline="0">
                    <a:solidFill>
                      <a:sysClr val="windowText" lastClr="000000"/>
                    </a:solidFill>
                    <a:latin typeface="+mn-ea"/>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No.1!$J$25:$N$25</c:f>
              <c:strCache>
                <c:ptCount val="5"/>
                <c:pt idx="0">
                  <c:v>65－69歳</c:v>
                </c:pt>
                <c:pt idx="1">
                  <c:v>70－74歳</c:v>
                </c:pt>
                <c:pt idx="2">
                  <c:v>75－79歳</c:v>
                </c:pt>
                <c:pt idx="3">
                  <c:v>80－84歳</c:v>
                </c:pt>
                <c:pt idx="4">
                  <c:v>85歳－　</c:v>
                </c:pt>
              </c:strCache>
            </c:strRef>
          </c:cat>
          <c:val>
            <c:numRef>
              <c:f>No.1!$J$28:$N$28</c:f>
              <c:numCache>
                <c:formatCode>General</c:formatCode>
                <c:ptCount val="5"/>
                <c:pt idx="0">
                  <c:v>27.5</c:v>
                </c:pt>
                <c:pt idx="1">
                  <c:v>26.8</c:v>
                </c:pt>
                <c:pt idx="2">
                  <c:v>26.2</c:v>
                </c:pt>
                <c:pt idx="3">
                  <c:v>25</c:v>
                </c:pt>
                <c:pt idx="4">
                  <c:v>24</c:v>
                </c:pt>
              </c:numCache>
            </c:numRef>
          </c:val>
          <c:smooth val="0"/>
          <c:extLst>
            <c:ext xmlns:c16="http://schemas.microsoft.com/office/drawing/2014/chart" uri="{C3380CC4-5D6E-409C-BE32-E72D297353CC}">
              <c16:uniqueId val="{00000001-1C32-4FC6-8DC9-1652B5A45170}"/>
            </c:ext>
          </c:extLst>
        </c:ser>
        <c:dLbls>
          <c:showLegendKey val="0"/>
          <c:showVal val="0"/>
          <c:showCatName val="0"/>
          <c:showSerName val="0"/>
          <c:showPercent val="0"/>
          <c:showBubbleSize val="0"/>
        </c:dLbls>
        <c:marker val="1"/>
        <c:smooth val="0"/>
        <c:axId val="565006207"/>
        <c:axId val="564990399"/>
      </c:lineChart>
      <c:scatterChart>
        <c:scatterStyle val="lineMarker"/>
        <c:varyColors val="0"/>
        <c:ser>
          <c:idx val="0"/>
          <c:order val="0"/>
          <c:tx>
            <c:strRef>
              <c:f>No.1!$I$26</c:f>
              <c:strCache>
                <c:ptCount val="1"/>
                <c:pt idx="0">
                  <c:v>結果</c:v>
                </c:pt>
              </c:strCache>
            </c:strRef>
          </c:tx>
          <c:spPr>
            <a:ln w="25400" cap="rnd">
              <a:noFill/>
              <a:round/>
            </a:ln>
            <a:effectLst/>
          </c:spPr>
          <c:marker>
            <c:symbol val="circle"/>
            <c:size val="5"/>
            <c:spPr>
              <a:solidFill>
                <a:srgbClr val="FF0000"/>
              </a:solidFill>
              <a:ln w="101600">
                <a:solidFill>
                  <a:srgbClr val="FF0000"/>
                </a:solidFill>
              </a:ln>
              <a:effectLst/>
            </c:spPr>
          </c:marker>
          <c:dLbls>
            <c:dLbl>
              <c:idx val="2"/>
              <c:layout>
                <c:manualLayout>
                  <c:x val="2.4066924554706159E-2"/>
                  <c:y val="1.3278737582135977E-2"/>
                </c:manualLayout>
              </c:layout>
              <c:tx>
                <c:rich>
                  <a:bodyPr rot="0" spcFirstLastPara="1" vertOverflow="ellipsis" vert="horz" wrap="square" lIns="38100" tIns="19050" rIns="38100" bIns="19050" anchor="ctr" anchorCtr="1">
                    <a:spAutoFit/>
                  </a:bodyPr>
                  <a:lstStyle/>
                  <a:p>
                    <a:pPr>
                      <a:defRPr lang="ja-JP" sz="1600" b="1" i="0" u="none" strike="noStrike" kern="1200" baseline="0">
                        <a:solidFill>
                          <a:schemeClr val="tx1">
                            <a:lumMod val="75000"/>
                            <a:lumOff val="25000"/>
                          </a:schemeClr>
                        </a:solidFill>
                        <a:latin typeface="+mn-ea"/>
                        <a:ea typeface="+mn-ea"/>
                        <a:cs typeface="+mn-cs"/>
                      </a:defRPr>
                    </a:pPr>
                    <a:r>
                      <a:rPr lang="ja-JP" altLang="en-US" sz="1600"/>
                      <a:t>結果：</a:t>
                    </a:r>
                    <a:fld id="{9B5D7C7D-7BCC-4197-AE2D-73539FEF787B}" type="YVALUE">
                      <a:rPr lang="en-US" altLang="ja-JP" sz="1600"/>
                      <a:pPr>
                        <a:defRPr lang="ja-JP" sz="1600" b="1">
                          <a:latin typeface="+mn-ea"/>
                        </a:defRPr>
                      </a:pPr>
                      <a:t>[Y VALUE]</a:t>
                    </a:fld>
                    <a:endParaRPr lang="ja-JP" altLang="en-US" sz="1600"/>
                  </a:p>
                </c:rich>
              </c:tx>
              <c:spPr>
                <a:noFill/>
                <a:ln w="28575">
                  <a:solidFill>
                    <a:srgbClr val="FF0000"/>
                  </a:solidFill>
                </a:ln>
                <a:effectLst/>
              </c:spPr>
              <c:txPr>
                <a:bodyPr rot="0" spcFirstLastPara="1" vertOverflow="ellipsis" vert="horz" wrap="square" lIns="38100" tIns="19050" rIns="38100" bIns="19050" anchor="ctr" anchorCtr="1">
                  <a:spAutoFit/>
                </a:bodyPr>
                <a:lstStyle/>
                <a:p>
                  <a:pPr>
                    <a:defRPr lang="ja-JP" sz="1600" b="1" i="0" u="none" strike="noStrike" kern="1200" baseline="0">
                      <a:solidFill>
                        <a:schemeClr val="tx1">
                          <a:lumMod val="75000"/>
                          <a:lumOff val="25000"/>
                        </a:schemeClr>
                      </a:solidFill>
                      <a:latin typeface="+mn-ea"/>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C32-4FC6-8DC9-1652B5A45170}"/>
                </c:ext>
              </c:extLst>
            </c:dLbl>
            <c:dLbl>
              <c:idx val="3"/>
              <c:layout>
                <c:manualLayout>
                  <c:x val="-0.14298584588384247"/>
                  <c:y val="0.21275243142567754"/>
                </c:manualLayout>
              </c:layout>
              <c:tx>
                <c:rich>
                  <a:bodyPr rot="0" spcFirstLastPara="1" vertOverflow="ellipsis" vert="horz" wrap="square" lIns="38100" tIns="19050" rIns="38100" bIns="19050" anchor="ctr" anchorCtr="1">
                    <a:spAutoFit/>
                  </a:bodyPr>
                  <a:lstStyle/>
                  <a:p>
                    <a:pPr>
                      <a:defRPr lang="ja-JP" sz="1800" b="1" i="0" u="none" strike="noStrike" kern="1200" baseline="0">
                        <a:solidFill>
                          <a:schemeClr val="tx1">
                            <a:lumMod val="75000"/>
                            <a:lumOff val="25000"/>
                          </a:schemeClr>
                        </a:solidFill>
                        <a:latin typeface="+mn-ea"/>
                        <a:ea typeface="+mn-ea"/>
                        <a:cs typeface="+mn-cs"/>
                      </a:defRPr>
                    </a:pPr>
                    <a:r>
                      <a:rPr lang="ja-JP" altLang="en-US"/>
                      <a:t>結果：</a:t>
                    </a:r>
                  </a:p>
                </c:rich>
              </c:tx>
              <c:spPr>
                <a:noFill/>
                <a:ln w="38100">
                  <a:solidFill>
                    <a:srgbClr val="FF0000"/>
                  </a:solidFill>
                </a:ln>
                <a:effectLst/>
              </c:spPr>
              <c:txPr>
                <a:bodyPr rot="0" spcFirstLastPara="1" vertOverflow="ellipsis" vert="horz" wrap="square" lIns="38100" tIns="19050" rIns="38100" bIns="19050" anchor="ctr" anchorCtr="1">
                  <a:spAutoFit/>
                </a:bodyPr>
                <a:lstStyle/>
                <a:p>
                  <a:pPr>
                    <a:defRPr lang="ja-JP" sz="1800" b="1" i="0" u="none" strike="noStrike" kern="1200" baseline="0">
                      <a:solidFill>
                        <a:schemeClr val="tx1">
                          <a:lumMod val="75000"/>
                          <a:lumOff val="25000"/>
                        </a:schemeClr>
                      </a:solidFill>
                      <a:latin typeface="+mn-ea"/>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1C32-4FC6-8DC9-1652B5A45170}"/>
                </c:ext>
              </c:extLst>
            </c:dLbl>
            <c:spPr>
              <a:noFill/>
              <a:ln>
                <a:solidFill>
                  <a:srgbClr val="FF0000"/>
                </a:solidFill>
              </a:ln>
              <a:effectLst/>
            </c:spPr>
            <c:txPr>
              <a:bodyPr rot="0" spcFirstLastPara="1" vertOverflow="ellipsis" vert="horz" wrap="square" lIns="38100" tIns="19050" rIns="38100" bIns="19050" anchor="ctr" anchorCtr="1">
                <a:spAutoFit/>
              </a:bodyPr>
              <a:lstStyle/>
              <a:p>
                <a:pPr>
                  <a:defRPr lang="ja-JP" sz="1800" b="1" i="0" u="none" strike="noStrike" kern="1200" baseline="0">
                    <a:solidFill>
                      <a:schemeClr val="tx1">
                        <a:lumMod val="75000"/>
                        <a:lumOff val="25000"/>
                      </a:schemeClr>
                    </a:solidFill>
                    <a:latin typeface="+mn-ea"/>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No.1!$J$25:$N$25</c:f>
              <c:strCache>
                <c:ptCount val="5"/>
                <c:pt idx="0">
                  <c:v>65－69歳</c:v>
                </c:pt>
                <c:pt idx="1">
                  <c:v>70－74歳</c:v>
                </c:pt>
                <c:pt idx="2">
                  <c:v>75－79歳</c:v>
                </c:pt>
                <c:pt idx="3">
                  <c:v>80－84歳</c:v>
                </c:pt>
                <c:pt idx="4">
                  <c:v>85歳－　</c:v>
                </c:pt>
              </c:strCache>
            </c:strRef>
          </c:xVal>
          <c:yVal>
            <c:numRef>
              <c:f>No.1!$J$26:$N$26</c:f>
              <c:numCache>
                <c:formatCode>General</c:formatCode>
                <c:ptCount val="5"/>
                <c:pt idx="3">
                  <c:v>24</c:v>
                </c:pt>
              </c:numCache>
            </c:numRef>
          </c:yVal>
          <c:smooth val="0"/>
          <c:extLst>
            <c:ext xmlns:c16="http://schemas.microsoft.com/office/drawing/2014/chart" uri="{C3380CC4-5D6E-409C-BE32-E72D297353CC}">
              <c16:uniqueId val="{00000003-1C32-4FC6-8DC9-1652B5A45170}"/>
            </c:ext>
          </c:extLst>
        </c:ser>
        <c:dLbls>
          <c:showLegendKey val="0"/>
          <c:showVal val="0"/>
          <c:showCatName val="0"/>
          <c:showSerName val="0"/>
          <c:showPercent val="0"/>
          <c:showBubbleSize val="0"/>
        </c:dLbls>
        <c:axId val="565006207"/>
        <c:axId val="564990399"/>
      </c:scatterChart>
      <c:catAx>
        <c:axId val="56500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1600" b="1" i="0" u="none" strike="noStrike" kern="1200" baseline="0">
                <a:solidFill>
                  <a:sysClr val="windowText" lastClr="000000"/>
                </a:solidFill>
                <a:latin typeface="+mn-ea"/>
                <a:ea typeface="+mn-ea"/>
                <a:cs typeface="+mn-cs"/>
              </a:defRPr>
            </a:pPr>
            <a:endParaRPr lang="en-US"/>
          </a:p>
        </c:txPr>
        <c:crossAx val="564990399"/>
        <c:crosses val="autoZero"/>
        <c:auto val="1"/>
        <c:lblAlgn val="ctr"/>
        <c:lblOffset val="100"/>
        <c:noMultiLvlLbl val="0"/>
      </c:catAx>
      <c:valAx>
        <c:axId val="564990399"/>
        <c:scaling>
          <c:orientation val="minMax"/>
          <c:max val="30"/>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1600" b="1" i="0" u="none" strike="noStrike" kern="1200" baseline="0">
                <a:solidFill>
                  <a:sysClr val="windowText" lastClr="000000"/>
                </a:solidFill>
                <a:latin typeface="+mn-ea"/>
                <a:ea typeface="+mn-ea"/>
                <a:cs typeface="+mn-cs"/>
              </a:defRPr>
            </a:pPr>
            <a:endParaRPr lang="en-US"/>
          </a:p>
        </c:txPr>
        <c:crossAx val="565006207"/>
        <c:crosses val="autoZero"/>
        <c:crossBetween val="between"/>
        <c:majorUnit val="2"/>
      </c:valAx>
      <c:spPr>
        <a:noFill/>
        <a:ln>
          <a:noFill/>
        </a:ln>
        <a:effectLst/>
      </c:spPr>
    </c:plotArea>
    <c:legend>
      <c:legendPos val="r"/>
      <c:layout>
        <c:manualLayout>
          <c:xMode val="edge"/>
          <c:yMode val="edge"/>
          <c:x val="0.83153152811705699"/>
          <c:y val="0.30091534745054455"/>
          <c:w val="0.15572715888339281"/>
          <c:h val="0.39816886407388052"/>
        </c:manualLayout>
      </c:layout>
      <c:overlay val="0"/>
      <c:spPr>
        <a:noFill/>
        <a:ln>
          <a:noFill/>
        </a:ln>
        <a:effectLst/>
      </c:spPr>
      <c:txPr>
        <a:bodyPr rot="0" spcFirstLastPara="1" vertOverflow="ellipsis" vert="horz" wrap="square" anchor="ctr" anchorCtr="1"/>
        <a:lstStyle/>
        <a:p>
          <a:pPr>
            <a:defRPr lang="ja-JP" sz="1600" b="1" i="0" u="none" strike="noStrike" kern="1200" baseline="0">
              <a:solidFill>
                <a:sysClr val="windowText" lastClr="000000"/>
              </a:solidFill>
              <a:latin typeface="+mn-ea"/>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76200" cap="rnd">
              <a:solidFill>
                <a:srgbClr val="FF0000"/>
              </a:solidFill>
              <a:round/>
            </a:ln>
            <a:effectLst/>
          </c:spPr>
          <c:marker>
            <c:symbol val="circle"/>
            <c:size val="8"/>
            <c:spPr>
              <a:solidFill>
                <a:schemeClr val="accent1"/>
              </a:solidFill>
              <a:ln w="88900" cap="rnd">
                <a:solidFill>
                  <a:srgbClr val="FF0000"/>
                </a:solidFill>
              </a:ln>
              <a:effectLst/>
            </c:spPr>
          </c:marker>
          <c:cat>
            <c:strRef>
              <c:f>'ID No. 001'!$I$27:$M$27</c:f>
              <c:strCache>
                <c:ptCount val="5"/>
                <c:pt idx="0">
                  <c:v>長座位体前屈
（柔軟性）</c:v>
                </c:pt>
                <c:pt idx="1">
                  <c:v>握力
(物を握るときに発揮される力)</c:v>
                </c:pt>
                <c:pt idx="2">
                  <c:v>ファンクショナル・リーチ
（動的バランス能力）</c:v>
                </c:pt>
                <c:pt idx="3">
                  <c:v>開眼片足立ち時間
（静的バランス能力）</c:v>
                </c:pt>
                <c:pt idx="4">
                  <c:v>タイムアップ・アンド・ゴー・テスト
（機能的移動能力）</c:v>
                </c:pt>
              </c:strCache>
            </c:strRef>
          </c:cat>
          <c:val>
            <c:numRef>
              <c:f>'ID No. 001'!$I$28:$M$28</c:f>
              <c:numCache>
                <c:formatCode>General</c:formatCode>
                <c:ptCount val="5"/>
                <c:pt idx="0">
                  <c:v>1</c:v>
                </c:pt>
                <c:pt idx="1">
                  <c:v>1</c:v>
                </c:pt>
                <c:pt idx="2">
                  <c:v>2</c:v>
                </c:pt>
                <c:pt idx="3">
                  <c:v>4</c:v>
                </c:pt>
                <c:pt idx="4">
                  <c:v>4</c:v>
                </c:pt>
              </c:numCache>
            </c:numRef>
          </c:val>
          <c:extLst>
            <c:ext xmlns:c16="http://schemas.microsoft.com/office/drawing/2014/chart" uri="{C3380CC4-5D6E-409C-BE32-E72D297353CC}">
              <c16:uniqueId val="{00000000-C367-4990-8AF3-ED8FAF8266E3}"/>
            </c:ext>
          </c:extLst>
        </c:ser>
        <c:dLbls>
          <c:showLegendKey val="0"/>
          <c:showVal val="0"/>
          <c:showCatName val="0"/>
          <c:showSerName val="0"/>
          <c:showPercent val="0"/>
          <c:showBubbleSize val="0"/>
        </c:dLbls>
        <c:axId val="530353807"/>
        <c:axId val="530356719"/>
      </c:radarChart>
      <c:catAx>
        <c:axId val="53035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1800" b="1" i="0" u="none" strike="noStrike" kern="1200" baseline="0">
                <a:solidFill>
                  <a:sysClr val="windowText" lastClr="000000"/>
                </a:solidFill>
                <a:latin typeface="+mn-ea"/>
                <a:ea typeface="+mn-ea"/>
                <a:cs typeface="+mn-cs"/>
              </a:defRPr>
            </a:pPr>
            <a:endParaRPr lang="en-US"/>
          </a:p>
        </c:txPr>
        <c:crossAx val="530356719"/>
        <c:crosses val="autoZero"/>
        <c:auto val="1"/>
        <c:lblAlgn val="ctr"/>
        <c:lblOffset val="100"/>
        <c:noMultiLvlLbl val="0"/>
      </c:catAx>
      <c:valAx>
        <c:axId val="530356719"/>
        <c:scaling>
          <c:orientation val="minMax"/>
        </c:scaling>
        <c:delete val="0"/>
        <c:axPos val="l"/>
        <c:majorGridlines>
          <c:spPr>
            <a:ln w="38100" cap="flat" cmpd="sng" algn="ctr">
              <a:solidFill>
                <a:schemeClr val="tx1"/>
              </a:solidFill>
              <a:round/>
            </a:ln>
            <a:effectLst/>
          </c:spPr>
        </c:majorGridlines>
        <c:numFmt formatCode="General" sourceLinked="1"/>
        <c:majorTickMark val="in"/>
        <c:minorTickMark val="none"/>
        <c:tickLblPos val="nextTo"/>
        <c:spPr>
          <a:noFill/>
          <a:ln w="25400">
            <a:solidFill>
              <a:srgbClr val="FF0000"/>
            </a:solidFill>
          </a:ln>
          <a:effectLst/>
        </c:spPr>
        <c:txPr>
          <a:bodyPr rot="-60000000" spcFirstLastPara="1" vertOverflow="ellipsis" vert="horz" wrap="square" anchor="ctr" anchorCtr="1"/>
          <a:lstStyle/>
          <a:p>
            <a:pPr>
              <a:defRPr lang="ja-JP" sz="2400" b="1" i="0" u="none" strike="noStrike" kern="1200" baseline="0">
                <a:solidFill>
                  <a:sysClr val="windowText" lastClr="000000"/>
                </a:solidFill>
                <a:latin typeface="+mn-ea"/>
                <a:ea typeface="+mn-ea"/>
                <a:cs typeface="+mn-cs"/>
              </a:defRPr>
            </a:pPr>
            <a:endParaRPr lang="en-US"/>
          </a:p>
        </c:txPr>
        <c:crossAx val="53035380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'ID No. 001'!$I$41</c:f>
              <c:strCache>
                <c:ptCount val="1"/>
                <c:pt idx="0">
                  <c:v>結果</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3AB0-46C3-8478-B4510A773CF0}"/>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3AB0-46C3-8478-B4510A773CF0}"/>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3AB0-46C3-8478-B4510A773CF0}"/>
              </c:ext>
            </c:extLst>
          </c:dPt>
          <c:dLbls>
            <c:dLbl>
              <c:idx val="0"/>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B0-46C3-8478-B4510A773CF0}"/>
                </c:ext>
              </c:extLst>
            </c:dLbl>
            <c:dLbl>
              <c:idx val="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B0-46C3-8478-B4510A773CF0}"/>
                </c:ext>
              </c:extLst>
            </c:dLbl>
            <c:dLbl>
              <c:idx val="2"/>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B0-46C3-8478-B4510A773CF0}"/>
                </c:ext>
              </c:extLst>
            </c:dLbl>
            <c:spPr>
              <a:noFill/>
              <a:ln>
                <a:noFill/>
              </a:ln>
              <a:effectLst/>
            </c:spPr>
            <c:txPr>
              <a:bodyPr rot="0" spcFirstLastPara="1" vertOverflow="ellipsis" vert="horz" wrap="square" lIns="38100" tIns="19050" rIns="38100" bIns="19050" anchor="ctr" anchorCtr="1">
                <a:spAutoFit/>
              </a:bodyPr>
              <a:lstStyle/>
              <a:p>
                <a:pPr>
                  <a:defRPr lang="ja-JP" sz="28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'ID No. 001'!$J$40:$L$40</c:f>
              <c:strCache>
                <c:ptCount val="3"/>
                <c:pt idx="0">
                  <c:v>下位尺度III</c:v>
                </c:pt>
                <c:pt idx="1">
                  <c:v>下位尺度Ⅱ</c:v>
                </c:pt>
                <c:pt idx="2">
                  <c:v>下位尺度I</c:v>
                </c:pt>
              </c:strCache>
            </c:strRef>
          </c:cat>
          <c:val>
            <c:numRef>
              <c:f>'ID No. 001'!$J$41:$L$41</c:f>
              <c:numCache>
                <c:formatCode>General</c:formatCode>
                <c:ptCount val="3"/>
                <c:pt idx="0">
                  <c:v>6</c:v>
                </c:pt>
                <c:pt idx="1">
                  <c:v>9</c:v>
                </c:pt>
                <c:pt idx="2">
                  <c:v>5</c:v>
                </c:pt>
              </c:numCache>
            </c:numRef>
          </c:val>
          <c:extLst>
            <c:ext xmlns:c16="http://schemas.microsoft.com/office/drawing/2014/chart" uri="{C3380CC4-5D6E-409C-BE32-E72D297353CC}">
              <c16:uniqueId val="{00000006-3AB0-46C3-8478-B4510A773CF0}"/>
            </c:ext>
          </c:extLst>
        </c:ser>
        <c:dLbls>
          <c:showLegendKey val="0"/>
          <c:showVal val="0"/>
          <c:showCatName val="0"/>
          <c:showSerName val="0"/>
          <c:showPercent val="0"/>
          <c:showBubbleSize val="0"/>
        </c:dLbls>
        <c:gapWidth val="40"/>
        <c:overlap val="100"/>
        <c:axId val="470733984"/>
        <c:axId val="470729824"/>
      </c:barChart>
      <c:catAx>
        <c:axId val="47073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2000" b="1" i="0" u="none" strike="noStrike" kern="1200" baseline="0">
                <a:solidFill>
                  <a:sysClr val="windowText" lastClr="000000"/>
                </a:solidFill>
                <a:latin typeface="+mn-lt"/>
                <a:ea typeface="+mn-ea"/>
                <a:cs typeface="+mn-cs"/>
              </a:defRPr>
            </a:pPr>
            <a:endParaRPr lang="en-US"/>
          </a:p>
        </c:txPr>
        <c:crossAx val="470729824"/>
        <c:crosses val="autoZero"/>
        <c:auto val="1"/>
        <c:lblAlgn val="ctr"/>
        <c:lblOffset val="100"/>
        <c:noMultiLvlLbl val="0"/>
      </c:catAx>
      <c:valAx>
        <c:axId val="470729824"/>
        <c:scaling>
          <c:orientation val="minMax"/>
          <c:max val="15"/>
          <c:min val="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2400" b="1" i="0" u="none" strike="noStrike" kern="1200" baseline="0">
                <a:solidFill>
                  <a:sysClr val="windowText" lastClr="000000"/>
                </a:solidFill>
                <a:latin typeface="+mn-lt"/>
                <a:ea typeface="+mn-ea"/>
                <a:cs typeface="+mn-cs"/>
              </a:defRPr>
            </a:pPr>
            <a:endParaRPr lang="en-US"/>
          </a:p>
        </c:txPr>
        <c:crossAx val="47073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b="1">
          <a:solidFill>
            <a:sysClr val="windowText" lastClr="000000"/>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'ID No. 001'!$I$44</c:f>
              <c:strCache>
                <c:ptCount val="1"/>
                <c:pt idx="0">
                  <c:v>結果</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lang="ja-JP" sz="3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'ID No. 001'!$J$43</c:f>
              <c:strCache>
                <c:ptCount val="1"/>
                <c:pt idx="0">
                  <c:v>LSNS-6</c:v>
                </c:pt>
              </c:strCache>
            </c:strRef>
          </c:cat>
          <c:val>
            <c:numRef>
              <c:f>'ID No. 001'!$J$44</c:f>
              <c:numCache>
                <c:formatCode>General</c:formatCode>
                <c:ptCount val="1"/>
                <c:pt idx="0">
                  <c:v>24</c:v>
                </c:pt>
              </c:numCache>
            </c:numRef>
          </c:val>
          <c:extLst>
            <c:ext xmlns:c16="http://schemas.microsoft.com/office/drawing/2014/chart" uri="{C3380CC4-5D6E-409C-BE32-E72D297353CC}">
              <c16:uniqueId val="{00000000-9B43-42FE-A0E8-FCD5177AF230}"/>
            </c:ext>
          </c:extLst>
        </c:ser>
        <c:dLbls>
          <c:showLegendKey val="0"/>
          <c:showVal val="0"/>
          <c:showCatName val="0"/>
          <c:showSerName val="0"/>
          <c:showPercent val="0"/>
          <c:showBubbleSize val="0"/>
        </c:dLbls>
        <c:gapWidth val="150"/>
        <c:overlap val="100"/>
        <c:axId val="421306368"/>
        <c:axId val="421310112"/>
      </c:barChart>
      <c:catAx>
        <c:axId val="4213063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2800" b="1" i="0" u="none" strike="noStrike" kern="1200" baseline="0">
                <a:solidFill>
                  <a:sysClr val="windowText" lastClr="000000"/>
                </a:solidFill>
                <a:latin typeface="+mn-lt"/>
                <a:ea typeface="+mn-ea"/>
                <a:cs typeface="+mn-cs"/>
              </a:defRPr>
            </a:pPr>
            <a:endParaRPr lang="en-US"/>
          </a:p>
        </c:txPr>
        <c:crossAx val="421310112"/>
        <c:crosses val="autoZero"/>
        <c:auto val="1"/>
        <c:lblAlgn val="ctr"/>
        <c:lblOffset val="100"/>
        <c:noMultiLvlLbl val="0"/>
      </c:catAx>
      <c:valAx>
        <c:axId val="421310112"/>
        <c:scaling>
          <c:orientation val="minMax"/>
          <c:max val="3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2400" b="1" i="0" u="none" strike="noStrike" kern="1200" baseline="0">
                <a:solidFill>
                  <a:sysClr val="windowText" lastClr="000000"/>
                </a:solidFill>
                <a:latin typeface="+mn-lt"/>
                <a:ea typeface="+mn-ea"/>
                <a:cs typeface="+mn-cs"/>
              </a:defRPr>
            </a:pPr>
            <a:endParaRPr lang="en-US"/>
          </a:p>
        </c:txPr>
        <c:crossAx val="42130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2000" b="1">
          <a:solidFill>
            <a:sysClr val="windowText" lastClr="000000"/>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453693621452301E-2"/>
          <c:y val="5.0619979458716775E-2"/>
          <c:w val="0.74571404312358358"/>
          <c:h val="0.82337534547218882"/>
        </c:manualLayout>
      </c:layout>
      <c:barChart>
        <c:barDir val="bar"/>
        <c:grouping val="stacked"/>
        <c:varyColors val="0"/>
        <c:ser>
          <c:idx val="0"/>
          <c:order val="0"/>
          <c:tx>
            <c:strRef>
              <c:f>'Worksheet (Male C)'!$E$12</c:f>
              <c:strCache>
                <c:ptCount val="1"/>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1-DA8F-4EE1-A048-FEDA927ECE3E}"/>
              </c:ext>
            </c:extLst>
          </c:dPt>
          <c:dLbls>
            <c:dLbl>
              <c:idx val="0"/>
              <c:spPr>
                <a:noFill/>
                <a:ln>
                  <a:noFill/>
                </a:ln>
                <a:effectLst/>
              </c:spPr>
              <c:txPr>
                <a:bodyPr rot="0" spcFirstLastPara="1" vertOverflow="ellipsis" vert="horz" wrap="square" anchor="ctr" anchorCtr="1"/>
                <a:lstStyle/>
                <a:p>
                  <a:pPr>
                    <a:defRPr lang="ja-JP" sz="28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DA8F-4EE1-A048-FEDA927ECE3E}"/>
                </c:ext>
              </c:extLst>
            </c:dLbl>
            <c:spPr>
              <a:noFill/>
              <a:ln>
                <a:noFill/>
              </a:ln>
              <a:effectLst/>
            </c:spPr>
            <c:txPr>
              <a:bodyPr rot="0" spcFirstLastPara="1" vertOverflow="ellipsis" vert="horz" wrap="square" anchor="ctr" anchorCtr="1"/>
              <a:lstStyle/>
              <a:p>
                <a:pPr>
                  <a:defRPr lang="ja-JP" sz="16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'Worksheet (Male C)'!$D$13:$D$14</c:f>
              <c:strCache>
                <c:ptCount val="2"/>
                <c:pt idx="0">
                  <c:v>結果</c:v>
                </c:pt>
                <c:pt idx="1">
                  <c:v>基準</c:v>
                </c:pt>
              </c:strCache>
            </c:strRef>
          </c:cat>
          <c:val>
            <c:numRef>
              <c:f>'Worksheet (Male C)'!$E$13:$E$14</c:f>
              <c:numCache>
                <c:formatCode>General</c:formatCode>
                <c:ptCount val="2"/>
                <c:pt idx="0">
                  <c:v>20.9</c:v>
                </c:pt>
              </c:numCache>
            </c:numRef>
          </c:val>
          <c:extLst>
            <c:ext xmlns:c16="http://schemas.microsoft.com/office/drawing/2014/chart" uri="{C3380CC4-5D6E-409C-BE32-E72D297353CC}">
              <c16:uniqueId val="{00000002-DA8F-4EE1-A048-FEDA927ECE3E}"/>
            </c:ext>
          </c:extLst>
        </c:ser>
        <c:ser>
          <c:idx val="1"/>
          <c:order val="1"/>
          <c:tx>
            <c:strRef>
              <c:f>'Worksheet (Male C)'!$F$12</c:f>
              <c:strCache>
                <c:ptCount val="1"/>
                <c:pt idx="0">
                  <c:v>やせ</c:v>
                </c:pt>
              </c:strCache>
            </c:strRef>
          </c:tx>
          <c:spPr>
            <a:solidFill>
              <a:schemeClr val="bg1">
                <a:lumMod val="85000"/>
              </a:schemeClr>
            </a:solidFill>
            <a:ln>
              <a:noFill/>
            </a:ln>
            <a:effectLst/>
          </c:spPr>
          <c:invertIfNegative val="0"/>
          <c:dPt>
            <c:idx val="1"/>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DA8F-4EE1-A048-FEDA927ECE3E}"/>
              </c:ext>
            </c:extLst>
          </c:dPt>
          <c:dLbls>
            <c:dLbl>
              <c:idx val="1"/>
              <c:layout>
                <c:manualLayout>
                  <c:x val="9.2817120992946062E-2"/>
                  <c:y val="-3.229401673413998E-3"/>
                </c:manualLayout>
              </c:layout>
              <c:tx>
                <c:rich>
                  <a:bodyPr/>
                  <a:lstStyle/>
                  <a:p>
                    <a:r>
                      <a:rPr lang="en-US" altLang="ja-JP"/>
                      <a:t>18.5</a:t>
                    </a:r>
                    <a:r>
                      <a:rPr lang="ja-JP" altLang="en-US"/>
                      <a:t>未満</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DA8F-4EE1-A048-FEDA927ECE3E}"/>
                </c:ext>
              </c:extLst>
            </c:dLbl>
            <c:spPr>
              <a:noFill/>
              <a:ln>
                <a:noFill/>
              </a:ln>
              <a:effectLst/>
            </c:spPr>
            <c:txPr>
              <a:bodyPr rot="0" spcFirstLastPara="1" vertOverflow="ellipsis" vert="horz" wrap="square" anchor="ctr" anchorCtr="1"/>
              <a:lstStyle/>
              <a:p>
                <a:pPr algn="ctr">
                  <a:defRPr lang="ja-JP" sz="1600" b="1"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'Worksheet (Male C)'!$D$13:$D$14</c:f>
              <c:strCache>
                <c:ptCount val="2"/>
                <c:pt idx="0">
                  <c:v>結果</c:v>
                </c:pt>
                <c:pt idx="1">
                  <c:v>基準</c:v>
                </c:pt>
              </c:strCache>
            </c:strRef>
          </c:cat>
          <c:val>
            <c:numRef>
              <c:f>'Worksheet (Male C)'!$F$13:$F$14</c:f>
              <c:numCache>
                <c:formatCode>General</c:formatCode>
                <c:ptCount val="2"/>
                <c:pt idx="1">
                  <c:v>18.399999999999999</c:v>
                </c:pt>
              </c:numCache>
            </c:numRef>
          </c:val>
          <c:extLst>
            <c:ext xmlns:c16="http://schemas.microsoft.com/office/drawing/2014/chart" uri="{C3380CC4-5D6E-409C-BE32-E72D297353CC}">
              <c16:uniqueId val="{00000005-DA8F-4EE1-A048-FEDA927ECE3E}"/>
            </c:ext>
          </c:extLst>
        </c:ser>
        <c:ser>
          <c:idx val="2"/>
          <c:order val="2"/>
          <c:tx>
            <c:strRef>
              <c:f>'Worksheet (Male C)'!$G$12</c:f>
              <c:strCache>
                <c:ptCount val="1"/>
                <c:pt idx="0">
                  <c:v>普通</c:v>
                </c:pt>
              </c:strCache>
            </c:strRef>
          </c:tx>
          <c:spPr>
            <a:solidFill>
              <a:srgbClr val="FF0000"/>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7-DA8F-4EE1-A048-FEDA927ECE3E}"/>
              </c:ext>
            </c:extLst>
          </c:dPt>
          <c:dLbls>
            <c:dLbl>
              <c:idx val="1"/>
              <c:layout>
                <c:manualLayout>
                  <c:x val="-3.235126990232495E-3"/>
                  <c:y val="1.1902143505716503E-3"/>
                </c:manualLayout>
              </c:layout>
              <c:tx>
                <c:rich>
                  <a:bodyPr rot="0" spcFirstLastPara="1" vertOverflow="ellipsis" vert="horz" wrap="square" anchor="ctr" anchorCtr="1"/>
                  <a:lstStyle/>
                  <a:p>
                    <a:pPr algn="ctr">
                      <a:defRPr lang="ja-JP" sz="1600" b="1" i="0" u="none" strike="noStrike" kern="1200" baseline="0">
                        <a:solidFill>
                          <a:schemeClr val="bg1"/>
                        </a:solidFill>
                        <a:latin typeface="+mn-ea"/>
                        <a:ea typeface="+mn-ea"/>
                        <a:cs typeface="+mn-cs"/>
                      </a:defRPr>
                    </a:pPr>
                    <a:r>
                      <a:rPr lang="en-US" altLang="ja-JP" sz="1600">
                        <a:solidFill>
                          <a:schemeClr val="bg1"/>
                        </a:solidFill>
                      </a:rPr>
                      <a:t>18.5~25</a:t>
                    </a:r>
                  </a:p>
                </c:rich>
              </c:tx>
              <c:spPr>
                <a:noFill/>
                <a:ln>
                  <a:noFill/>
                </a:ln>
                <a:effectLst/>
              </c:spPr>
              <c:txPr>
                <a:bodyPr rot="0" spcFirstLastPara="1" vertOverflow="ellipsis" vert="horz" wrap="square" anchor="ctr" anchorCtr="1"/>
                <a:lstStyle/>
                <a:p>
                  <a:pPr algn="ctr">
                    <a:defRPr lang="ja-JP" sz="1600" b="1" i="0" u="none" strike="noStrike" kern="1200" baseline="0">
                      <a:solidFill>
                        <a:schemeClr val="bg1"/>
                      </a:solidFill>
                      <a:latin typeface="+mn-ea"/>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2254326513062547"/>
                      <c:h val="0.33135486888156135"/>
                    </c:manualLayout>
                  </c15:layout>
                  <c15:showDataLabelsRange val="0"/>
                </c:ext>
                <c:ext xmlns:c16="http://schemas.microsoft.com/office/drawing/2014/chart" uri="{C3380CC4-5D6E-409C-BE32-E72D297353CC}">
                  <c16:uniqueId val="{00000008-DA8F-4EE1-A048-FEDA927ECE3E}"/>
                </c:ext>
              </c:extLst>
            </c:dLbl>
            <c:spPr>
              <a:noFill/>
              <a:ln>
                <a:noFill/>
              </a:ln>
              <a:effectLst/>
            </c:spPr>
            <c:txPr>
              <a:bodyPr rot="0" spcFirstLastPara="1" vertOverflow="ellipsis" vert="horz" wrap="square" anchor="ctr" anchorCtr="1"/>
              <a:lstStyle/>
              <a:p>
                <a:pPr algn="ctr">
                  <a:defRPr lang="ja-JP" sz="1400" b="1"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'Worksheet (Male C)'!$D$13:$D$14</c:f>
              <c:strCache>
                <c:ptCount val="2"/>
                <c:pt idx="0">
                  <c:v>結果</c:v>
                </c:pt>
                <c:pt idx="1">
                  <c:v>基準</c:v>
                </c:pt>
              </c:strCache>
            </c:strRef>
          </c:cat>
          <c:val>
            <c:numRef>
              <c:f>'Worksheet (Male C)'!$G$13:$G$14</c:f>
              <c:numCache>
                <c:formatCode>General</c:formatCode>
                <c:ptCount val="2"/>
                <c:pt idx="1">
                  <c:v>6.5</c:v>
                </c:pt>
              </c:numCache>
            </c:numRef>
          </c:val>
          <c:extLst>
            <c:ext xmlns:c16="http://schemas.microsoft.com/office/drawing/2014/chart" uri="{C3380CC4-5D6E-409C-BE32-E72D297353CC}">
              <c16:uniqueId val="{00000009-DA8F-4EE1-A048-FEDA927ECE3E}"/>
            </c:ext>
          </c:extLst>
        </c:ser>
        <c:ser>
          <c:idx val="3"/>
          <c:order val="3"/>
          <c:tx>
            <c:strRef>
              <c:f>'Worksheet (Male C)'!$H$12</c:f>
              <c:strCache>
                <c:ptCount val="1"/>
                <c:pt idx="0">
                  <c:v>肥満(1度)</c:v>
                </c:pt>
              </c:strCache>
            </c:strRef>
          </c:tx>
          <c:spPr>
            <a:solidFill>
              <a:schemeClr val="accent1">
                <a:lumMod val="40000"/>
                <a:lumOff val="6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DA8F-4EE1-A048-FEDA927ECE3E}"/>
              </c:ext>
            </c:extLst>
          </c:dPt>
          <c:dLbls>
            <c:dLbl>
              <c:idx val="1"/>
              <c:layout>
                <c:manualLayout>
                  <c:x val="1.8317033738070288E-3"/>
                  <c:y val="5.7588145004228153E-3"/>
                </c:manualLayout>
              </c:layout>
              <c:tx>
                <c:rich>
                  <a:bodyPr rot="0" spcFirstLastPara="1" vertOverflow="ellipsis" vert="horz" wrap="square" anchor="ctr" anchorCtr="1"/>
                  <a:lstStyle/>
                  <a:p>
                    <a:pPr algn="ctr">
                      <a:defRPr lang="ja-JP" sz="1600" b="1" i="0" u="none" strike="noStrike" kern="1200" baseline="0">
                        <a:solidFill>
                          <a:sysClr val="windowText" lastClr="000000"/>
                        </a:solidFill>
                        <a:latin typeface="+mn-ea"/>
                        <a:ea typeface="+mn-ea"/>
                        <a:cs typeface="+mn-cs"/>
                      </a:defRPr>
                    </a:pPr>
                    <a:r>
                      <a:rPr lang="en-US" altLang="ja-JP" sz="1600">
                        <a:solidFill>
                          <a:sysClr val="windowText" lastClr="000000"/>
                        </a:solidFill>
                        <a:latin typeface="+mn-ea"/>
                        <a:ea typeface="+mn-ea"/>
                      </a:rPr>
                      <a:t>25~30</a:t>
                    </a:r>
                  </a:p>
                </c:rich>
              </c:tx>
              <c:spPr>
                <a:noFill/>
                <a:ln>
                  <a:noFill/>
                </a:ln>
                <a:effectLst/>
              </c:spPr>
              <c:txPr>
                <a:bodyPr rot="0" spcFirstLastPara="1" vertOverflow="ellipsis" vert="horz" wrap="square" anchor="ctr" anchorCtr="1"/>
                <a:lstStyle/>
                <a:p>
                  <a:pPr algn="ctr">
                    <a:defRPr lang="ja-JP" sz="1600" b="1" i="0" u="none" strike="noStrike" kern="1200" baseline="0">
                      <a:solidFill>
                        <a:sysClr val="windowText" lastClr="000000"/>
                      </a:solidFill>
                      <a:latin typeface="+mn-ea"/>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939435021078181"/>
                      <c:h val="0.26922095029508258"/>
                    </c:manualLayout>
                  </c15:layout>
                  <c15:showDataLabelsRange val="0"/>
                </c:ext>
                <c:ext xmlns:c16="http://schemas.microsoft.com/office/drawing/2014/chart" uri="{C3380CC4-5D6E-409C-BE32-E72D297353CC}">
                  <c16:uniqueId val="{0000000B-DA8F-4EE1-A048-FEDA927ECE3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ja-JP" sz="1600" b="1" i="0" u="none" strike="noStrike" kern="1200" baseline="0">
                    <a:solidFill>
                      <a:sysClr val="windowText" lastClr="000000"/>
                    </a:solidFill>
                    <a:latin typeface="+mn-ea"/>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'Worksheet (Male C)'!$D$13:$D$14</c:f>
              <c:strCache>
                <c:ptCount val="2"/>
                <c:pt idx="0">
                  <c:v>結果</c:v>
                </c:pt>
                <c:pt idx="1">
                  <c:v>基準</c:v>
                </c:pt>
              </c:strCache>
            </c:strRef>
          </c:cat>
          <c:val>
            <c:numRef>
              <c:f>'Worksheet (Male C)'!$H$13:$H$14</c:f>
              <c:numCache>
                <c:formatCode>General</c:formatCode>
                <c:ptCount val="2"/>
                <c:pt idx="1">
                  <c:v>4.9000000000000004</c:v>
                </c:pt>
              </c:numCache>
            </c:numRef>
          </c:val>
          <c:extLst>
            <c:ext xmlns:c16="http://schemas.microsoft.com/office/drawing/2014/chart" uri="{C3380CC4-5D6E-409C-BE32-E72D297353CC}">
              <c16:uniqueId val="{0000000C-DA8F-4EE1-A048-FEDA927ECE3E}"/>
            </c:ext>
          </c:extLst>
        </c:ser>
        <c:ser>
          <c:idx val="4"/>
          <c:order val="4"/>
          <c:tx>
            <c:strRef>
              <c:f>'Worksheet (Male C)'!$I$12</c:f>
              <c:strCache>
                <c:ptCount val="1"/>
                <c:pt idx="0">
                  <c:v>肥満(2度)</c:v>
                </c:pt>
              </c:strCache>
            </c:strRef>
          </c:tx>
          <c:spPr>
            <a:solidFill>
              <a:schemeClr val="accent1">
                <a:lumMod val="75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E-DA8F-4EE1-A048-FEDA927ECE3E}"/>
              </c:ext>
            </c:extLst>
          </c:dPt>
          <c:dLbls>
            <c:dLbl>
              <c:idx val="1"/>
              <c:layout>
                <c:manualLayout>
                  <c:x val="-2.771698234401905E-2"/>
                  <c:y val="5.6892486010805803E-3"/>
                </c:manualLayout>
              </c:layout>
              <c:tx>
                <c:rich>
                  <a:bodyPr/>
                  <a:lstStyle/>
                  <a:p>
                    <a:r>
                      <a:rPr lang="en-US" altLang="ja-JP"/>
                      <a:t>30</a:t>
                    </a:r>
                    <a:r>
                      <a:rPr lang="ja-JP" altLang="en-US"/>
                      <a:t>以上</a:t>
                    </a:r>
                  </a:p>
                </c:rich>
              </c:tx>
              <c:dLblPos val="ctr"/>
              <c:showLegendKey val="0"/>
              <c:showVal val="1"/>
              <c:showCatName val="0"/>
              <c:showSerName val="0"/>
              <c:showPercent val="0"/>
              <c:showBubbleSize val="0"/>
              <c:extLst>
                <c:ext xmlns:c15="http://schemas.microsoft.com/office/drawing/2012/chart" uri="{CE6537A1-D6FC-4f65-9D91-7224C49458BB}">
                  <c15:layout>
                    <c:manualLayout>
                      <c:w val="0.12235881497931103"/>
                      <c:h val="0.22446672170530793"/>
                    </c:manualLayout>
                  </c15:layout>
                  <c15:showDataLabelsRange val="0"/>
                </c:ext>
                <c:ext xmlns:c16="http://schemas.microsoft.com/office/drawing/2014/chart" uri="{C3380CC4-5D6E-409C-BE32-E72D297353CC}">
                  <c16:uniqueId val="{0000000E-DA8F-4EE1-A048-FEDA927ECE3E}"/>
                </c:ext>
              </c:extLst>
            </c:dLbl>
            <c:spPr>
              <a:noFill/>
              <a:ln>
                <a:noFill/>
              </a:ln>
              <a:effectLst/>
            </c:spPr>
            <c:txPr>
              <a:bodyPr rot="0" spcFirstLastPara="1" vertOverflow="ellipsis" vert="horz" wrap="square" anchor="ctr" anchorCtr="1"/>
              <a:lstStyle/>
              <a:p>
                <a:pPr algn="ctr">
                  <a:defRPr lang="ja-JP" sz="16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'Worksheet (Male C)'!$D$13:$D$14</c:f>
              <c:strCache>
                <c:ptCount val="2"/>
                <c:pt idx="0">
                  <c:v>結果</c:v>
                </c:pt>
                <c:pt idx="1">
                  <c:v>基準</c:v>
                </c:pt>
              </c:strCache>
            </c:strRef>
          </c:cat>
          <c:val>
            <c:numRef>
              <c:f>'Worksheet (Male C)'!$I$13:$I$14</c:f>
              <c:numCache>
                <c:formatCode>General</c:formatCode>
                <c:ptCount val="2"/>
                <c:pt idx="1">
                  <c:v>10</c:v>
                </c:pt>
              </c:numCache>
            </c:numRef>
          </c:val>
          <c:extLst>
            <c:ext xmlns:c16="http://schemas.microsoft.com/office/drawing/2014/chart" uri="{C3380CC4-5D6E-409C-BE32-E72D297353CC}">
              <c16:uniqueId val="{0000000F-DA8F-4EE1-A048-FEDA927ECE3E}"/>
            </c:ext>
          </c:extLst>
        </c:ser>
        <c:dLbls>
          <c:dLblPos val="inEnd"/>
          <c:showLegendKey val="0"/>
          <c:showVal val="1"/>
          <c:showCatName val="0"/>
          <c:showSerName val="0"/>
          <c:showPercent val="0"/>
          <c:showBubbleSize val="0"/>
        </c:dLbls>
        <c:gapWidth val="50"/>
        <c:overlap val="100"/>
        <c:axId val="1791112015"/>
        <c:axId val="1791109103"/>
      </c:barChart>
      <c:catAx>
        <c:axId val="1791112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lang="ja-JP" sz="1600" b="1" i="0" u="none" strike="noStrike" kern="1200" cap="all" spc="120" normalizeH="0" baseline="0">
                <a:solidFill>
                  <a:sysClr val="windowText" lastClr="000000"/>
                </a:solidFill>
                <a:latin typeface="+mn-ea"/>
                <a:ea typeface="+mn-ea"/>
                <a:cs typeface="+mn-cs"/>
              </a:defRPr>
            </a:pPr>
            <a:endParaRPr lang="en-US"/>
          </a:p>
        </c:txPr>
        <c:crossAx val="1791109103"/>
        <c:crossesAt val="0"/>
        <c:auto val="1"/>
        <c:lblAlgn val="ctr"/>
        <c:lblOffset val="100"/>
        <c:noMultiLvlLbl val="0"/>
      </c:catAx>
      <c:valAx>
        <c:axId val="1791109103"/>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ja-JP" sz="1600" b="1" i="0" u="none" strike="noStrike" kern="1200" baseline="0">
                <a:solidFill>
                  <a:sysClr val="windowText" lastClr="000000"/>
                </a:solidFill>
                <a:latin typeface="+mn-ea"/>
                <a:ea typeface="+mn-ea"/>
                <a:cs typeface="+mn-cs"/>
              </a:defRPr>
            </a:pPr>
            <a:endParaRPr lang="en-US"/>
          </a:p>
        </c:txPr>
        <c:crossAx val="1791112015"/>
        <c:crosses val="autoZero"/>
        <c:crossBetween val="between"/>
        <c:majorUnit val="5"/>
      </c:valAx>
      <c:spPr>
        <a:noFill/>
        <a:ln>
          <a:noFill/>
        </a:ln>
        <a:effectLst/>
      </c:spPr>
    </c:plotArea>
    <c:legend>
      <c:legendPos val="r"/>
      <c:legendEntry>
        <c:idx val="0"/>
        <c:delete val="1"/>
      </c:legendEntry>
      <c:layout>
        <c:manualLayout>
          <c:xMode val="edge"/>
          <c:yMode val="edge"/>
          <c:x val="0.85010758501671213"/>
          <c:y val="0.17864610218104326"/>
          <c:w val="0.13501471086754221"/>
          <c:h val="0.60444564062496864"/>
        </c:manualLayout>
      </c:layout>
      <c:overlay val="0"/>
      <c:spPr>
        <a:noFill/>
        <a:ln>
          <a:noFill/>
        </a:ln>
        <a:effectLst/>
      </c:spPr>
      <c:txPr>
        <a:bodyPr rot="0" spcFirstLastPara="1" vertOverflow="ellipsis" vert="horz" wrap="square" anchor="ctr" anchorCtr="1"/>
        <a:lstStyle/>
        <a:p>
          <a:pPr>
            <a:defRPr lang="ja-JP" sz="1600" b="1" i="0" u="none" strike="noStrike" kern="1200" baseline="0">
              <a:solidFill>
                <a:sysClr val="windowText" lastClr="000000"/>
              </a:solidFill>
              <a:latin typeface="+mn-ea"/>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sz="1600" b="1">
          <a:solidFill>
            <a:sysClr val="windowText" lastClr="000000"/>
          </a:solidFill>
          <a:latin typeface="+mn-ea"/>
          <a:ea typeface="+mn-ea"/>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'Worksheet (Male C)'!$C$119</c:f>
              <c:strCache>
                <c:ptCount val="1"/>
                <c:pt idx="0">
                  <c:v>結果</c:v>
                </c:pt>
              </c:strCache>
            </c:strRef>
          </c:tx>
          <c:spPr>
            <a:solidFill>
              <a:schemeClr val="tx1"/>
            </a:solidFill>
            <a:ln>
              <a:solidFill>
                <a:sysClr val="windowText" lastClr="000000"/>
              </a:solidFill>
            </a:ln>
            <a:effectLst/>
          </c:spPr>
          <c:invertIfNegative val="0"/>
          <c:dLbls>
            <c:dLbl>
              <c:idx val="0"/>
              <c:tx>
                <c:rich>
                  <a:bodyPr rot="0" spcFirstLastPara="1" vertOverflow="ellipsis" vert="horz" wrap="square" anchor="ctr" anchorCtr="1"/>
                  <a:lstStyle/>
                  <a:p>
                    <a:pPr>
                      <a:defRPr lang="ja-JP" sz="2000" b="1" i="0" u="none" strike="noStrike" kern="1200" baseline="0">
                        <a:solidFill>
                          <a:schemeClr val="bg1"/>
                        </a:solidFill>
                        <a:latin typeface="+mn-ea"/>
                        <a:ea typeface="+mn-ea"/>
                        <a:cs typeface="+mn-cs"/>
                      </a:defRPr>
                    </a:pPr>
                    <a:r>
                      <a:rPr lang="ja-JP" altLang="en-US"/>
                      <a:t>結果 </a:t>
                    </a:r>
                    <a:fld id="{FA63B49C-9AFF-412C-A021-04E34642A458}" type="VALUE">
                      <a:rPr lang="en-US" altLang="ja-JP"/>
                      <a:pPr>
                        <a:defRPr lang="ja-JP" b="1">
                          <a:solidFill>
                            <a:schemeClr val="bg1"/>
                          </a:solidFill>
                        </a:defRPr>
                      </a:pPr>
                      <a:t>[VALUE]</a:t>
                    </a:fld>
                    <a:endParaRPr lang="ja-JP" altLang="en-US"/>
                  </a:p>
                </c:rich>
              </c:tx>
              <c:spPr>
                <a:noFill/>
                <a:ln>
                  <a:noFill/>
                </a:ln>
                <a:effectLst/>
              </c:spPr>
              <c:txPr>
                <a:bodyPr rot="0" spcFirstLastPara="1" vertOverflow="ellipsis" vert="horz" wrap="square" anchor="ctr" anchorCtr="1"/>
                <a:lstStyle/>
                <a:p>
                  <a:pPr>
                    <a:defRPr lang="ja-JP" sz="20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4126314201879459"/>
                      <c:h val="0.16879629629629631"/>
                    </c:manualLayout>
                  </c15:layout>
                  <c15:dlblFieldTable/>
                  <c15:showDataLabelsRange val="0"/>
                </c:ext>
                <c:ext xmlns:c16="http://schemas.microsoft.com/office/drawing/2014/chart" uri="{C3380CC4-5D6E-409C-BE32-E72D297353CC}">
                  <c16:uniqueId val="{00000000-A29F-45A5-B2FC-EEC5C1BA2709}"/>
                </c:ext>
              </c:extLst>
            </c:dLbl>
            <c:spPr>
              <a:noFill/>
              <a:ln>
                <a:noFill/>
              </a:ln>
              <a:effectLst/>
            </c:spPr>
            <c:txPr>
              <a:bodyPr rot="0" spcFirstLastPara="1" vertOverflow="ellipsis" vert="horz" wrap="square" anchor="ctr" anchorCtr="1"/>
              <a:lstStyle/>
              <a:p>
                <a:pPr>
                  <a:defRPr lang="ja-JP" sz="2000" b="0" i="0" u="none" strike="noStrike" kern="1200" baseline="0">
                    <a:solidFill>
                      <a:schemeClr val="tx1">
                        <a:lumMod val="75000"/>
                        <a:lumOff val="25000"/>
                      </a:schemeClr>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'Worksheet (Male C)'!$C$120</c:f>
              <c:numCache>
                <c:formatCode>General</c:formatCode>
                <c:ptCount val="1"/>
                <c:pt idx="0">
                  <c:v>31</c:v>
                </c:pt>
              </c:numCache>
            </c:numRef>
          </c:val>
          <c:extLst>
            <c:ext xmlns:c15="http://schemas.microsoft.com/office/drawing/2012/chart" uri="{02D57815-91ED-43cb-92C2-25804820EDAC}">
              <c15:filteredCategoryTitle>
                <c15:cat>
                  <c:multiLvlStrRef>
                    <c:extLst>
                      <c:ext uri="{02D57815-91ED-43cb-92C2-25804820EDAC}">
                        <c15:formulaRef>
                          <c15:sqref>'Worksheet (Female)'!#REF!</c15:sqref>
                        </c15:formulaRef>
                      </c:ext>
                    </c:extLst>
                  </c:multiLvlStrRef>
                </c15:cat>
              </c15:filteredCategoryTitle>
            </c:ext>
            <c:ext xmlns:c16="http://schemas.microsoft.com/office/drawing/2014/chart" uri="{C3380CC4-5D6E-409C-BE32-E72D297353CC}">
              <c16:uniqueId val="{00000001-A29F-45A5-B2FC-EEC5C1BA2709}"/>
            </c:ext>
          </c:extLst>
        </c:ser>
        <c:ser>
          <c:idx val="1"/>
          <c:order val="1"/>
          <c:tx>
            <c:strRef>
              <c:f>'Worksheet (Male C)'!$D$119</c:f>
              <c:strCache>
                <c:ptCount val="1"/>
                <c:pt idx="0">
                  <c:v>乾燥</c:v>
                </c:pt>
              </c:strCache>
            </c:strRef>
          </c:tx>
          <c:spPr>
            <a:solidFill>
              <a:schemeClr val="accent3"/>
            </a:solidFill>
            <a:ln>
              <a:noFill/>
            </a:ln>
            <a:effectLst/>
          </c:spPr>
          <c:invertIfNegative val="0"/>
          <c:dLbls>
            <c:dLbl>
              <c:idx val="0"/>
              <c:tx>
                <c:rich>
                  <a:bodyPr rot="0" spcFirstLastPara="1" vertOverflow="ellipsis" vert="horz" wrap="square" anchor="ctr" anchorCtr="1"/>
                  <a:lstStyle/>
                  <a:p>
                    <a:pPr>
                      <a:defRPr lang="ja-JP" sz="2000" b="1" i="0" u="none" strike="noStrike" kern="1200" baseline="0">
                        <a:solidFill>
                          <a:sysClr val="windowText" lastClr="000000"/>
                        </a:solidFill>
                        <a:latin typeface="+mn-ea"/>
                        <a:ea typeface="+mn-ea"/>
                        <a:cs typeface="+mn-cs"/>
                      </a:defRPr>
                    </a:pPr>
                    <a:r>
                      <a:rPr lang="ja-JP" altLang="en-US" b="1">
                        <a:solidFill>
                          <a:sysClr val="windowText" lastClr="000000"/>
                        </a:solidFill>
                      </a:rPr>
                      <a:t>乾燥 </a:t>
                    </a:r>
                    <a:fld id="{32724897-F19E-48C4-ACAE-300894962993}" type="VALUE">
                      <a:rPr lang="en-US" altLang="ja-JP" b="1">
                        <a:solidFill>
                          <a:sysClr val="windowText" lastClr="000000"/>
                        </a:solidFill>
                      </a:rPr>
                      <a:pPr>
                        <a:defRPr lang="ja-JP" b="1">
                          <a:solidFill>
                            <a:sysClr val="windowText" lastClr="000000"/>
                          </a:solidFill>
                        </a:defRPr>
                      </a:pPr>
                      <a:t>[VALUE]</a:t>
                    </a:fld>
                    <a:r>
                      <a:rPr lang="ja-JP" altLang="en-US" b="1">
                        <a:solidFill>
                          <a:sysClr val="windowText" lastClr="000000"/>
                        </a:solidFill>
                      </a:rPr>
                      <a:t>以下</a:t>
                    </a:r>
                  </a:p>
                </c:rich>
              </c:tx>
              <c:spPr>
                <a:noFill/>
                <a:ln>
                  <a:noFill/>
                </a:ln>
                <a:effectLst/>
              </c:spPr>
              <c:txPr>
                <a:bodyPr rot="0" spcFirstLastPara="1" vertOverflow="ellipsis" vert="horz" wrap="square" anchor="ctr" anchorCtr="1"/>
                <a:lstStyle/>
                <a:p>
                  <a:pPr>
                    <a:defRPr lang="ja-JP" sz="2000" b="1"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517155218968229"/>
                      <c:h val="0.16879629629629631"/>
                    </c:manualLayout>
                  </c15:layout>
                  <c15:dlblFieldTable/>
                  <c15:showDataLabelsRange val="0"/>
                </c:ext>
                <c:ext xmlns:c16="http://schemas.microsoft.com/office/drawing/2014/chart" uri="{C3380CC4-5D6E-409C-BE32-E72D297353CC}">
                  <c16:uniqueId val="{00000002-A29F-45A5-B2FC-EEC5C1BA2709}"/>
                </c:ext>
              </c:extLst>
            </c:dLbl>
            <c:spPr>
              <a:noFill/>
              <a:ln>
                <a:noFill/>
              </a:ln>
              <a:effectLst/>
            </c:spPr>
            <c:txPr>
              <a:bodyPr rot="0" spcFirstLastPara="1" vertOverflow="ellipsis" vert="horz" wrap="square" anchor="ctr" anchorCtr="1"/>
              <a:lstStyle/>
              <a:p>
                <a:pPr>
                  <a:defRPr lang="ja-JP" sz="2000" b="0" i="0" u="none" strike="noStrike" kern="1200" baseline="0">
                    <a:solidFill>
                      <a:schemeClr val="tx1">
                        <a:lumMod val="75000"/>
                        <a:lumOff val="25000"/>
                      </a:schemeClr>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'Worksheet (Male C)'!$D$120</c:f>
              <c:numCache>
                <c:formatCode>General</c:formatCode>
                <c:ptCount val="1"/>
                <c:pt idx="0">
                  <c:v>27.9</c:v>
                </c:pt>
              </c:numCache>
            </c:numRef>
          </c:val>
          <c:extLst>
            <c:ext xmlns:c15="http://schemas.microsoft.com/office/drawing/2012/chart" uri="{02D57815-91ED-43cb-92C2-25804820EDAC}">
              <c15:filteredCategoryTitle>
                <c15:cat>
                  <c:multiLvlStrRef>
                    <c:extLst>
                      <c:ext uri="{02D57815-91ED-43cb-92C2-25804820EDAC}">
                        <c15:formulaRef>
                          <c15:sqref>'Worksheet (Female)'!#REF!</c15:sqref>
                        </c15:formulaRef>
                      </c:ext>
                    </c:extLst>
                  </c:multiLvlStrRef>
                </c15:cat>
              </c15:filteredCategoryTitle>
            </c:ext>
            <c:ext xmlns:c16="http://schemas.microsoft.com/office/drawing/2014/chart" uri="{C3380CC4-5D6E-409C-BE32-E72D297353CC}">
              <c16:uniqueId val="{00000003-A29F-45A5-B2FC-EEC5C1BA2709}"/>
            </c:ext>
          </c:extLst>
        </c:ser>
        <c:ser>
          <c:idx val="2"/>
          <c:order val="2"/>
          <c:tx>
            <c:strRef>
              <c:f>'Worksheet (Male C)'!$E$119</c:f>
              <c:strCache>
                <c:ptCount val="1"/>
                <c:pt idx="0">
                  <c:v>境界域</c:v>
                </c:pt>
              </c:strCache>
            </c:strRef>
          </c:tx>
          <c:spPr>
            <a:solidFill>
              <a:schemeClr val="accent5"/>
            </a:solidFill>
            <a:ln>
              <a:noFill/>
            </a:ln>
            <a:effectLst/>
          </c:spPr>
          <c:invertIfNegative val="0"/>
          <c:dLbls>
            <c:dLbl>
              <c:idx val="0"/>
              <c:tx>
                <c:rich>
                  <a:bodyPr rot="0" spcFirstLastPara="1" vertOverflow="ellipsis" vert="horz" wrap="square" anchor="ctr" anchorCtr="1"/>
                  <a:lstStyle/>
                  <a:p>
                    <a:pPr>
                      <a:defRPr lang="ja-JP" sz="2000" b="1" i="0" u="none" strike="noStrike" kern="1200" baseline="0">
                        <a:solidFill>
                          <a:sysClr val="windowText" lastClr="000000"/>
                        </a:solidFill>
                        <a:latin typeface="+mn-ea"/>
                        <a:ea typeface="+mn-ea"/>
                        <a:cs typeface="+mn-cs"/>
                      </a:defRPr>
                    </a:pPr>
                    <a:r>
                      <a:rPr lang="ja-JP" altLang="en-US" b="1"/>
                      <a:t>境界域 </a:t>
                    </a:r>
                    <a:r>
                      <a:rPr lang="en-US" altLang="ja-JP" b="1"/>
                      <a:t>28</a:t>
                    </a:r>
                    <a:r>
                      <a:rPr lang="ja-JP" altLang="en-US" b="1"/>
                      <a:t>～</a:t>
                    </a:r>
                    <a:fld id="{F502F1BE-FAF6-4D76-998E-51D7E2D87F13}" type="VALUE">
                      <a:rPr lang="en-US" altLang="ja-JP" b="1"/>
                      <a:pPr>
                        <a:defRPr lang="ja-JP" b="1">
                          <a:solidFill>
                            <a:sysClr val="windowText" lastClr="000000"/>
                          </a:solidFill>
                        </a:defRPr>
                      </a:pPr>
                      <a:t>[VALUE]</a:t>
                    </a:fld>
                    <a:endParaRPr lang="ja-JP" altLang="en-US" b="1"/>
                  </a:p>
                </c:rich>
              </c:tx>
              <c:spPr>
                <a:noFill/>
                <a:ln>
                  <a:noFill/>
                </a:ln>
                <a:effectLst/>
              </c:spPr>
              <c:txPr>
                <a:bodyPr rot="0" spcFirstLastPara="1" vertOverflow="ellipsis" vert="horz" wrap="square" anchor="ctr" anchorCtr="1"/>
                <a:lstStyle/>
                <a:p>
                  <a:pPr>
                    <a:defRPr lang="ja-JP" sz="2000" b="1"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96556387752062"/>
                      <c:h val="0.16879629629629631"/>
                    </c:manualLayout>
                  </c15:layout>
                  <c15:dlblFieldTable/>
                  <c15:showDataLabelsRange val="0"/>
                </c:ext>
                <c:ext xmlns:c16="http://schemas.microsoft.com/office/drawing/2014/chart" uri="{C3380CC4-5D6E-409C-BE32-E72D297353CC}">
                  <c16:uniqueId val="{00000004-A29F-45A5-B2FC-EEC5C1BA2709}"/>
                </c:ext>
              </c:extLst>
            </c:dLbl>
            <c:spPr>
              <a:noFill/>
              <a:ln>
                <a:noFill/>
              </a:ln>
              <a:effectLst/>
            </c:spPr>
            <c:txPr>
              <a:bodyPr rot="0" spcFirstLastPara="1" vertOverflow="ellipsis" vert="horz" wrap="square" anchor="ctr" anchorCtr="1"/>
              <a:lstStyle/>
              <a:p>
                <a:pPr>
                  <a:defRPr lang="ja-JP" sz="2000" b="0" i="0" u="none" strike="noStrike" kern="1200" baseline="0">
                    <a:solidFill>
                      <a:schemeClr val="tx1">
                        <a:lumMod val="75000"/>
                        <a:lumOff val="25000"/>
                      </a:schemeClr>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'Worksheet (Male C)'!$E$120</c:f>
              <c:numCache>
                <c:formatCode>General</c:formatCode>
                <c:ptCount val="1"/>
                <c:pt idx="0">
                  <c:v>29.5</c:v>
                </c:pt>
              </c:numCache>
            </c:numRef>
          </c:val>
          <c:extLst>
            <c:ext xmlns:c15="http://schemas.microsoft.com/office/drawing/2012/chart" uri="{02D57815-91ED-43cb-92C2-25804820EDAC}">
              <c15:filteredCategoryTitle>
                <c15:cat>
                  <c:multiLvlStrRef>
                    <c:extLst>
                      <c:ext uri="{02D57815-91ED-43cb-92C2-25804820EDAC}">
                        <c15:formulaRef>
                          <c15:sqref>'Worksheet (Female)'!#REF!</c15:sqref>
                        </c15:formulaRef>
                      </c:ext>
                    </c:extLst>
                  </c:multiLvlStrRef>
                </c15:cat>
              </c15:filteredCategoryTitle>
            </c:ext>
            <c:ext xmlns:c16="http://schemas.microsoft.com/office/drawing/2014/chart" uri="{C3380CC4-5D6E-409C-BE32-E72D297353CC}">
              <c16:uniqueId val="{00000005-A29F-45A5-B2FC-EEC5C1BA2709}"/>
            </c:ext>
          </c:extLst>
        </c:ser>
        <c:ser>
          <c:idx val="3"/>
          <c:order val="3"/>
          <c:tx>
            <c:strRef>
              <c:f>'Worksheet (Male C)'!$F$119</c:f>
              <c:strCache>
                <c:ptCount val="1"/>
                <c:pt idx="0">
                  <c:v>正常</c:v>
                </c:pt>
              </c:strCache>
            </c:strRef>
          </c:tx>
          <c:spPr>
            <a:solidFill>
              <a:srgbClr val="FF0000"/>
            </a:solidFill>
            <a:ln>
              <a:solidFill>
                <a:srgbClr val="FF0000"/>
              </a:solidFill>
            </a:ln>
            <a:effectLst/>
          </c:spPr>
          <c:invertIfNegative val="0"/>
          <c:dLbls>
            <c:dLbl>
              <c:idx val="0"/>
              <c:tx>
                <c:rich>
                  <a:bodyPr rot="0" spcFirstLastPara="1" vertOverflow="ellipsis" vert="horz" wrap="square" anchor="ctr" anchorCtr="1"/>
                  <a:lstStyle/>
                  <a:p>
                    <a:pPr>
                      <a:defRPr lang="ja-JP" sz="2000" b="1" i="0" u="none" strike="noStrike" kern="1200" baseline="0">
                        <a:solidFill>
                          <a:schemeClr val="bg1"/>
                        </a:solidFill>
                        <a:latin typeface="+mn-ea"/>
                        <a:ea typeface="+mn-ea"/>
                        <a:cs typeface="+mn-cs"/>
                      </a:defRPr>
                    </a:pPr>
                    <a:r>
                      <a:rPr lang="ja-JP" altLang="en-US" b="1">
                        <a:solidFill>
                          <a:schemeClr val="bg1"/>
                        </a:solidFill>
                      </a:rPr>
                      <a:t>正常 </a:t>
                    </a:r>
                    <a:fld id="{B4326223-8735-4F65-A18B-3C4A7CA29A48}" type="VALUE">
                      <a:rPr lang="en-US" altLang="ja-JP" b="1">
                        <a:solidFill>
                          <a:schemeClr val="bg1"/>
                        </a:solidFill>
                      </a:rPr>
                      <a:pPr>
                        <a:defRPr lang="ja-JP" b="1">
                          <a:solidFill>
                            <a:schemeClr val="bg1"/>
                          </a:solidFill>
                        </a:defRPr>
                      </a:pPr>
                      <a:t>[VALUE]</a:t>
                    </a:fld>
                    <a:r>
                      <a:rPr lang="ja-JP" altLang="en-US" b="1">
                        <a:solidFill>
                          <a:schemeClr val="bg1"/>
                        </a:solidFill>
                      </a:rPr>
                      <a:t>以上</a:t>
                    </a:r>
                  </a:p>
                </c:rich>
              </c:tx>
              <c:spPr>
                <a:noFill/>
                <a:ln>
                  <a:noFill/>
                </a:ln>
                <a:effectLst/>
              </c:spPr>
              <c:txPr>
                <a:bodyPr rot="0" spcFirstLastPara="1" vertOverflow="ellipsis" vert="horz" wrap="square" anchor="ctr" anchorCtr="1"/>
                <a:lstStyle/>
                <a:p>
                  <a:pPr>
                    <a:defRPr lang="ja-JP" sz="20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546473714108049"/>
                      <c:h val="0.16879629629629631"/>
                    </c:manualLayout>
                  </c15:layout>
                  <c15:dlblFieldTable/>
                  <c15:showDataLabelsRange val="0"/>
                </c:ext>
                <c:ext xmlns:c16="http://schemas.microsoft.com/office/drawing/2014/chart" uri="{C3380CC4-5D6E-409C-BE32-E72D297353CC}">
                  <c16:uniqueId val="{00000006-A29F-45A5-B2FC-EEC5C1BA2709}"/>
                </c:ext>
              </c:extLst>
            </c:dLbl>
            <c:spPr>
              <a:noFill/>
              <a:ln>
                <a:noFill/>
              </a:ln>
              <a:effectLst/>
            </c:spPr>
            <c:txPr>
              <a:bodyPr rot="0" spcFirstLastPara="1" vertOverflow="ellipsis" vert="horz" wrap="square" anchor="ctr" anchorCtr="1"/>
              <a:lstStyle/>
              <a:p>
                <a:pPr>
                  <a:defRPr lang="ja-JP" sz="2000" b="0" i="0" u="none" strike="noStrike" kern="1200" baseline="0">
                    <a:solidFill>
                      <a:schemeClr val="tx1">
                        <a:lumMod val="75000"/>
                        <a:lumOff val="25000"/>
                      </a:schemeClr>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'Worksheet (Male C)'!$F$120</c:f>
              <c:numCache>
                <c:formatCode>General</c:formatCode>
                <c:ptCount val="1"/>
                <c:pt idx="0">
                  <c:v>29.6</c:v>
                </c:pt>
              </c:numCache>
            </c:numRef>
          </c:val>
          <c:extLst>
            <c:ext xmlns:c15="http://schemas.microsoft.com/office/drawing/2012/chart" uri="{02D57815-91ED-43cb-92C2-25804820EDAC}">
              <c15:filteredCategoryTitle>
                <c15:cat>
                  <c:multiLvlStrRef>
                    <c:extLst>
                      <c:ext uri="{02D57815-91ED-43cb-92C2-25804820EDAC}">
                        <c15:formulaRef>
                          <c15:sqref>'Worksheet (Female)'!#REF!</c15:sqref>
                        </c15:formulaRef>
                      </c:ext>
                    </c:extLst>
                  </c:multiLvlStrRef>
                </c15:cat>
              </c15:filteredCategoryTitle>
            </c:ext>
            <c:ext xmlns:c16="http://schemas.microsoft.com/office/drawing/2014/chart" uri="{C3380CC4-5D6E-409C-BE32-E72D297353CC}">
              <c16:uniqueId val="{00000007-A29F-45A5-B2FC-EEC5C1BA2709}"/>
            </c:ext>
          </c:extLst>
        </c:ser>
        <c:dLbls>
          <c:showLegendKey val="0"/>
          <c:showVal val="0"/>
          <c:showCatName val="0"/>
          <c:showSerName val="0"/>
          <c:showPercent val="0"/>
          <c:showBubbleSize val="0"/>
        </c:dLbls>
        <c:gapWidth val="182"/>
        <c:overlap val="-12"/>
        <c:axId val="1006149791"/>
        <c:axId val="633992671"/>
      </c:barChart>
      <c:catAx>
        <c:axId val="1006149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2000" b="0" i="0" u="none" strike="noStrike" kern="1200" baseline="0">
                <a:solidFill>
                  <a:schemeClr val="tx1">
                    <a:lumMod val="65000"/>
                    <a:lumOff val="35000"/>
                  </a:schemeClr>
                </a:solidFill>
                <a:latin typeface="+mn-ea"/>
                <a:ea typeface="+mn-ea"/>
                <a:cs typeface="+mn-cs"/>
              </a:defRPr>
            </a:pPr>
            <a:endParaRPr lang="en-US"/>
          </a:p>
        </c:txPr>
        <c:crossAx val="633992671"/>
        <c:crosses val="autoZero"/>
        <c:auto val="1"/>
        <c:lblAlgn val="ctr"/>
        <c:lblOffset val="100"/>
        <c:noMultiLvlLbl val="0"/>
      </c:catAx>
      <c:valAx>
        <c:axId val="633992671"/>
        <c:scaling>
          <c:orientation val="minMax"/>
          <c:max val="37"/>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2000" b="1" i="0" u="none" strike="noStrike" kern="1200" baseline="0">
                <a:solidFill>
                  <a:sysClr val="windowText" lastClr="000000"/>
                </a:solidFill>
                <a:latin typeface="+mn-ea"/>
                <a:ea typeface="+mn-ea"/>
                <a:cs typeface="+mn-cs"/>
              </a:defRPr>
            </a:pPr>
            <a:endParaRPr lang="en-US"/>
          </a:p>
        </c:txPr>
        <c:crossAx val="1006149791"/>
        <c:crosses val="autoZero"/>
        <c:crossBetween val="between"/>
        <c:majorUnit val="2"/>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2000" b="1" i="0" u="none" strike="noStrike" kern="1200" baseline="0">
              <a:solidFill>
                <a:sysClr val="windowText" lastClr="000000"/>
              </a:solidFill>
              <a:latin typeface="+mn-ea"/>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000">
          <a:latin typeface="+mn-ea"/>
          <a:ea typeface="+mn-ea"/>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ja-JP" sz="1400" b="1"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5883-4470-9204-DB5B9FBD0F9F}"/>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lang="ja-JP" sz="1400" b="1"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5883-4470-9204-DB5B9FBD0F9F}"/>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lang="ja-JP" sz="14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5883-4470-9204-DB5B9FBD0F9F}"/>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lang="ja-JP" sz="14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5883-4470-9204-DB5B9FBD0F9F}"/>
            </c:ext>
          </c:extLst>
        </c:ser>
        <c:dLbls>
          <c:dLblPos val="inEnd"/>
          <c:showLegendKey val="0"/>
          <c:showVal val="1"/>
          <c:showCatName val="0"/>
          <c:showSerName val="0"/>
          <c:showPercent val="0"/>
          <c:showBubbleSize val="0"/>
        </c:dLbls>
        <c:gapWidth val="100"/>
        <c:axId val="39455312"/>
        <c:axId val="39466544"/>
      </c:barChart>
      <c:catAx>
        <c:axId val="39455312"/>
        <c:scaling>
          <c:orientation val="minMax"/>
        </c:scaling>
        <c:delete val="1"/>
        <c:axPos val="l"/>
        <c:title>
          <c:tx>
            <c:rich>
              <a:bodyPr rot="0" spcFirstLastPara="1" vertOverflow="ellipsis" vert="eaVert" wrap="square" anchor="ctr" anchorCtr="1"/>
              <a:lstStyle/>
              <a:p>
                <a:pPr>
                  <a:defRPr lang="ja-JP" sz="1400" b="1" i="0" u="none" strike="noStrike" kern="1200" baseline="0">
                    <a:solidFill>
                      <a:sysClr val="windowText" lastClr="000000"/>
                    </a:solidFill>
                    <a:latin typeface="+mn-ea"/>
                    <a:ea typeface="+mn-ea"/>
                    <a:cs typeface="+mn-cs"/>
                  </a:defRPr>
                </a:pPr>
                <a:r>
                  <a:rPr lang="ja-JP"/>
                  <a:t>基準値</a:t>
                </a:r>
              </a:p>
            </c:rich>
          </c:tx>
          <c:overlay val="0"/>
          <c:spPr>
            <a:noFill/>
            <a:ln>
              <a:noFill/>
            </a:ln>
            <a:effectLst/>
          </c:spPr>
          <c:txPr>
            <a:bodyPr rot="0" spcFirstLastPara="1" vertOverflow="ellipsis" vert="eaVert" wrap="square" anchor="ctr" anchorCtr="1"/>
            <a:lstStyle/>
            <a:p>
              <a:pPr>
                <a:defRPr lang="ja-JP" sz="1400" b="1" i="0" u="none" strike="noStrike" kern="1200" baseline="0">
                  <a:solidFill>
                    <a:sysClr val="windowText" lastClr="000000"/>
                  </a:solidFill>
                  <a:latin typeface="+mn-ea"/>
                  <a:ea typeface="+mn-ea"/>
                  <a:cs typeface="+mn-cs"/>
                </a:defRPr>
              </a:pPr>
              <a:endParaRPr lang="en-US"/>
            </a:p>
          </c:txPr>
        </c:title>
        <c:numFmt formatCode="General" sourceLinked="1"/>
        <c:majorTickMark val="none"/>
        <c:minorTickMark val="none"/>
        <c:tickLblPos val="nextTo"/>
        <c:crossAx val="39466544"/>
        <c:crosses val="autoZero"/>
        <c:auto val="1"/>
        <c:lblAlgn val="ctr"/>
        <c:lblOffset val="100"/>
        <c:noMultiLvlLbl val="0"/>
      </c:catAx>
      <c:valAx>
        <c:axId val="3946654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1400" b="1" i="0" u="none" strike="noStrike" kern="1200" baseline="0">
                <a:solidFill>
                  <a:sysClr val="windowText" lastClr="000000"/>
                </a:solidFill>
                <a:latin typeface="+mn-ea"/>
                <a:ea typeface="+mn-ea"/>
                <a:cs typeface="+mn-cs"/>
              </a:defRPr>
            </a:pPr>
            <a:endParaRPr lang="en-US"/>
          </a:p>
        </c:txPr>
        <c:crossAx val="3945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1400" b="1" i="0" u="none" strike="noStrike" kern="1200" baseline="0">
              <a:solidFill>
                <a:sysClr val="windowText" lastClr="000000"/>
              </a:solidFill>
              <a:latin typeface="+mn-ea"/>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b="1">
          <a:solidFill>
            <a:sysClr val="windowText" lastClr="000000"/>
          </a:solidFill>
          <a:latin typeface="+mn-ea"/>
          <a:ea typeface="+mn-ea"/>
        </a:defRPr>
      </a:pPr>
      <a:endParaRPr lang="en-US"/>
    </a:p>
  </c:txPr>
  <c:printSettings>
    <c:headerFooter/>
    <c:pageMargins b="0.75" l="0.7" r="0.7" t="0.75" header="0.3" footer="0.3"/>
    <c:pageSetup paperSize="9"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'Worksheet (Male C)'!$D$158</c:f>
              <c:strCache>
                <c:ptCount val="1"/>
                <c:pt idx="0">
                  <c:v>成人男性（20~59歳）</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20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 (Male C)'!$C$159</c:f>
              <c:strCache>
                <c:ptCount val="1"/>
                <c:pt idx="0">
                  <c:v>基準値</c:v>
                </c:pt>
              </c:strCache>
            </c:strRef>
          </c:cat>
          <c:val>
            <c:numRef>
              <c:f>'Worksheet (Male C)'!$D$159</c:f>
              <c:numCache>
                <c:formatCode>General</c:formatCode>
                <c:ptCount val="1"/>
                <c:pt idx="0">
                  <c:v>35</c:v>
                </c:pt>
              </c:numCache>
            </c:numRef>
          </c:val>
          <c:extLst>
            <c:ext xmlns:c16="http://schemas.microsoft.com/office/drawing/2014/chart" uri="{C3380CC4-5D6E-409C-BE32-E72D297353CC}">
              <c16:uniqueId val="{00000000-3FA2-4786-A199-15109ACA6AAC}"/>
            </c:ext>
          </c:extLst>
        </c:ser>
        <c:ser>
          <c:idx val="1"/>
          <c:order val="1"/>
          <c:tx>
            <c:strRef>
              <c:f>'Worksheet (Male C)'!$E$158</c:f>
              <c:strCache>
                <c:ptCount val="1"/>
                <c:pt idx="0">
                  <c:v>成人女性（20~59歳）</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2000" b="1"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 (Male C)'!$C$159</c:f>
              <c:strCache>
                <c:ptCount val="1"/>
                <c:pt idx="0">
                  <c:v>基準値</c:v>
                </c:pt>
              </c:strCache>
            </c:strRef>
          </c:cat>
          <c:val>
            <c:numRef>
              <c:f>'Worksheet (Male C)'!$E$159</c:f>
              <c:numCache>
                <c:formatCode>General</c:formatCode>
                <c:ptCount val="1"/>
                <c:pt idx="0">
                  <c:v>30</c:v>
                </c:pt>
              </c:numCache>
            </c:numRef>
          </c:val>
          <c:extLst>
            <c:ext xmlns:c16="http://schemas.microsoft.com/office/drawing/2014/chart" uri="{C3380CC4-5D6E-409C-BE32-E72D297353CC}">
              <c16:uniqueId val="{00000001-3FA2-4786-A199-15109ACA6AAC}"/>
            </c:ext>
          </c:extLst>
        </c:ser>
        <c:ser>
          <c:idx val="2"/>
          <c:order val="2"/>
          <c:tx>
            <c:strRef>
              <c:f>'Worksheet (Male C)'!$F$158</c:f>
              <c:strCache>
                <c:ptCount val="1"/>
                <c:pt idx="0">
                  <c:v>60歳代（60~69歳）</c:v>
                </c:pt>
              </c:strCache>
            </c:strRef>
          </c:tx>
          <c:spPr>
            <a:solidFill>
              <a:schemeClr val="accent5"/>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3FA2-4786-A199-15109ACA6AAC}"/>
              </c:ext>
            </c:extLst>
          </c:dPt>
          <c:dLbls>
            <c:spPr>
              <a:noFill/>
              <a:ln>
                <a:noFill/>
              </a:ln>
              <a:effectLst/>
            </c:spPr>
            <c:txPr>
              <a:bodyPr rot="0" spcFirstLastPara="1" vertOverflow="ellipsis" vert="horz" wrap="square" lIns="38100" tIns="19050" rIns="38100" bIns="19050" anchor="ctr" anchorCtr="1">
                <a:spAutoFit/>
              </a:bodyPr>
              <a:lstStyle/>
              <a:p>
                <a:pPr>
                  <a:defRPr lang="ja-JP" sz="2000" b="1"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 (Male C)'!$C$159</c:f>
              <c:strCache>
                <c:ptCount val="1"/>
                <c:pt idx="0">
                  <c:v>基準値</c:v>
                </c:pt>
              </c:strCache>
            </c:strRef>
          </c:cat>
          <c:val>
            <c:numRef>
              <c:f>'Worksheet (Male C)'!$F$159</c:f>
              <c:numCache>
                <c:formatCode>General</c:formatCode>
                <c:ptCount val="1"/>
                <c:pt idx="0">
                  <c:v>30</c:v>
                </c:pt>
              </c:numCache>
            </c:numRef>
          </c:val>
          <c:extLst>
            <c:ext xmlns:c16="http://schemas.microsoft.com/office/drawing/2014/chart" uri="{C3380CC4-5D6E-409C-BE32-E72D297353CC}">
              <c16:uniqueId val="{00000004-3FA2-4786-A199-15109ACA6AAC}"/>
            </c:ext>
          </c:extLst>
        </c:ser>
        <c:ser>
          <c:idx val="3"/>
          <c:order val="3"/>
          <c:tx>
            <c:strRef>
              <c:f>'Worksheet (Male C)'!$G$158</c:f>
              <c:strCache>
                <c:ptCount val="1"/>
                <c:pt idx="0">
                  <c:v>70歳以上高齢者</c:v>
                </c:pt>
              </c:strCache>
            </c:strRef>
          </c:tx>
          <c:spPr>
            <a:solidFill>
              <a:srgbClr val="FF0000"/>
            </a:solidFill>
            <a:ln>
              <a:noFill/>
            </a:ln>
            <a:effectLst/>
          </c:spPr>
          <c:invertIfNegative val="0"/>
          <c:dLbls>
            <c:dLbl>
              <c:idx val="0"/>
              <c:tx>
                <c:rich>
                  <a:bodyPr rot="0" spcFirstLastPara="1" vertOverflow="ellipsis" vert="horz" wrap="square" lIns="38100" tIns="19050" rIns="38100" bIns="19050" anchor="ctr" anchorCtr="1">
                    <a:noAutofit/>
                  </a:bodyPr>
                  <a:lstStyle/>
                  <a:p>
                    <a:pPr>
                      <a:defRPr lang="ja-JP" sz="1600" b="1" i="0" u="none" strike="noStrike" kern="1200" baseline="0">
                        <a:solidFill>
                          <a:schemeClr val="bg1"/>
                        </a:solidFill>
                        <a:latin typeface="+mn-ea"/>
                        <a:ea typeface="+mn-ea"/>
                        <a:cs typeface="+mn-cs"/>
                      </a:defRPr>
                    </a:pPr>
                    <a:fld id="{42C5709F-0BFE-4038-A068-93DA2DD744D0}" type="VALUE">
                      <a:rPr lang="en-US" altLang="ja-JP"/>
                      <a:pPr>
                        <a:defRPr lang="ja-JP" b="1">
                          <a:solidFill>
                            <a:schemeClr val="bg1"/>
                          </a:solidFill>
                        </a:defRPr>
                      </a:pPr>
                      <a:t>[VALUE]</a:t>
                    </a:fld>
                    <a:r>
                      <a:rPr lang="ja-JP" altLang="en-US"/>
                      <a:t>は必要</a:t>
                    </a:r>
                  </a:p>
                </c:rich>
              </c:tx>
              <c:spPr>
                <a:noFill/>
                <a:ln>
                  <a:noFill/>
                </a:ln>
                <a:effectLst/>
              </c:spPr>
              <c:txPr>
                <a:bodyPr rot="0" spcFirstLastPara="1" vertOverflow="ellipsis" vert="horz" wrap="square" lIns="38100" tIns="19050" rIns="38100" bIns="19050" anchor="ctr" anchorCtr="1">
                  <a:noAutofit/>
                </a:bodyPr>
                <a:lstStyle/>
                <a:p>
                  <a:pPr>
                    <a:defRPr lang="ja-JP" sz="16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2561158273544834"/>
                      <c:h val="0.12395851560221639"/>
                    </c:manualLayout>
                  </c15:layout>
                  <c15:dlblFieldTable/>
                  <c15:showDataLabelsRange val="0"/>
                </c:ext>
                <c:ext xmlns:c16="http://schemas.microsoft.com/office/drawing/2014/chart" uri="{C3380CC4-5D6E-409C-BE32-E72D297353CC}">
                  <c16:uniqueId val="{00000005-3FA2-4786-A199-15109ACA6AAC}"/>
                </c:ext>
              </c:extLst>
            </c:dLbl>
            <c:spPr>
              <a:noFill/>
              <a:ln>
                <a:noFill/>
              </a:ln>
              <a:effectLst/>
            </c:spPr>
            <c:txPr>
              <a:bodyPr rot="0" spcFirstLastPara="1" vertOverflow="ellipsis" vert="horz" wrap="square" lIns="38100" tIns="19050" rIns="38100" bIns="19050" anchor="ctr" anchorCtr="1">
                <a:spAutoFit/>
              </a:bodyPr>
              <a:lstStyle/>
              <a:p>
                <a:pPr>
                  <a:defRPr lang="ja-JP" sz="1600" b="0"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 (Male C)'!$C$159</c:f>
              <c:strCache>
                <c:ptCount val="1"/>
                <c:pt idx="0">
                  <c:v>基準値</c:v>
                </c:pt>
              </c:strCache>
            </c:strRef>
          </c:cat>
          <c:val>
            <c:numRef>
              <c:f>'Worksheet (Male C)'!$G$159</c:f>
              <c:numCache>
                <c:formatCode>General</c:formatCode>
                <c:ptCount val="1"/>
                <c:pt idx="0">
                  <c:v>20</c:v>
                </c:pt>
              </c:numCache>
            </c:numRef>
          </c:val>
          <c:extLst>
            <c:ext xmlns:c16="http://schemas.microsoft.com/office/drawing/2014/chart" uri="{C3380CC4-5D6E-409C-BE32-E72D297353CC}">
              <c16:uniqueId val="{00000006-3FA2-4786-A199-15109ACA6AAC}"/>
            </c:ext>
          </c:extLst>
        </c:ser>
        <c:dLbls>
          <c:dLblPos val="inEnd"/>
          <c:showLegendKey val="0"/>
          <c:showVal val="1"/>
          <c:showCatName val="0"/>
          <c:showSerName val="0"/>
          <c:showPercent val="0"/>
          <c:showBubbleSize val="0"/>
        </c:dLbls>
        <c:gapWidth val="182"/>
        <c:axId val="1306823791"/>
        <c:axId val="454201951"/>
      </c:barChart>
      <c:catAx>
        <c:axId val="1306823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lang="ja-JP" sz="1600" b="1" i="0" u="none" strike="noStrike" kern="1200" baseline="0">
                <a:solidFill>
                  <a:sysClr val="windowText" lastClr="000000"/>
                </a:solidFill>
                <a:latin typeface="+mn-ea"/>
                <a:ea typeface="+mn-ea"/>
                <a:cs typeface="+mn-cs"/>
              </a:defRPr>
            </a:pPr>
            <a:endParaRPr lang="en-US"/>
          </a:p>
        </c:txPr>
        <c:crossAx val="454201951"/>
        <c:crosses val="autoZero"/>
        <c:auto val="1"/>
        <c:lblAlgn val="ctr"/>
        <c:lblOffset val="100"/>
        <c:noMultiLvlLbl val="0"/>
      </c:catAx>
      <c:valAx>
        <c:axId val="454201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1800" b="1" i="0" u="none" strike="noStrike" kern="1200" baseline="0">
                <a:solidFill>
                  <a:sysClr val="windowText" lastClr="000000"/>
                </a:solidFill>
                <a:latin typeface="+mn-ea"/>
                <a:ea typeface="+mn-ea"/>
                <a:cs typeface="+mn-cs"/>
              </a:defRPr>
            </a:pPr>
            <a:endParaRPr lang="en-US"/>
          </a:p>
        </c:txPr>
        <c:crossAx val="130682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1600" b="1" i="0" u="none" strike="noStrike" kern="1200" baseline="0">
              <a:solidFill>
                <a:sysClr val="windowText" lastClr="000000"/>
              </a:solidFill>
              <a:latin typeface="+mn-ea"/>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vert="eaVert"/>
    <a:lstStyle/>
    <a:p>
      <a:pPr>
        <a:defRPr sz="1600">
          <a:latin typeface="+mn-ea"/>
          <a:ea typeface="+mn-ea"/>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479813453429873E-2"/>
          <c:y val="0.19392250460863894"/>
          <c:w val="0.74703613482858011"/>
          <c:h val="0.70244838683665733"/>
        </c:manualLayout>
      </c:layout>
      <c:barChart>
        <c:barDir val="bar"/>
        <c:grouping val="stacked"/>
        <c:varyColors val="0"/>
        <c:ser>
          <c:idx val="0"/>
          <c:order val="0"/>
          <c:tx>
            <c:strRef>
              <c:f>'Worksheet (Male C)'!$E$36</c:f>
              <c:strCache>
                <c:ptCount val="1"/>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1-2293-4038-9813-D391DF531F06}"/>
              </c:ext>
            </c:extLst>
          </c:dPt>
          <c:dLbls>
            <c:dLbl>
              <c:idx val="0"/>
              <c:tx>
                <c:rich>
                  <a:bodyPr rot="0" spcFirstLastPara="1" vertOverflow="ellipsis" vert="horz" wrap="square" anchor="ctr" anchorCtr="1"/>
                  <a:lstStyle/>
                  <a:p>
                    <a:pPr>
                      <a:defRPr lang="ja-JP" sz="2000" b="1" i="0" u="none" strike="noStrike" kern="1200" baseline="0">
                        <a:solidFill>
                          <a:schemeClr val="bg1"/>
                        </a:solidFill>
                        <a:latin typeface="+mn-ea"/>
                        <a:ea typeface="+mn-ea"/>
                        <a:cs typeface="+mn-cs"/>
                      </a:defRPr>
                    </a:pPr>
                    <a:fld id="{D652DC1D-CDAC-4A7D-B042-3FCF0070BFE9}" type="VALUE">
                      <a:rPr lang="en-US" altLang="ja-JP" sz="2000" b="1">
                        <a:solidFill>
                          <a:schemeClr val="bg1"/>
                        </a:solidFill>
                      </a:rPr>
                      <a:pPr>
                        <a:defRPr lang="ja-JP" sz="2000" b="1">
                          <a:solidFill>
                            <a:schemeClr val="bg1"/>
                          </a:solidFill>
                        </a:defRPr>
                      </a:pPr>
                      <a:t>[VALUE]</a:t>
                    </a:fld>
                    <a:endParaRPr lang="en-SG"/>
                  </a:p>
                </c:rich>
              </c:tx>
              <c:spPr>
                <a:noFill/>
                <a:ln>
                  <a:noFill/>
                </a:ln>
                <a:effectLst/>
              </c:spPr>
              <c:txPr>
                <a:bodyPr rot="0" spcFirstLastPara="1" vertOverflow="ellipsis" vert="horz" wrap="square" anchor="ctr" anchorCtr="1"/>
                <a:lstStyle/>
                <a:p>
                  <a:pPr>
                    <a:defRPr lang="ja-JP" sz="2000" b="1" i="0" u="none" strike="noStrike" kern="1200" baseline="0">
                      <a:solidFill>
                        <a:schemeClr val="bg1"/>
                      </a:solidFill>
                      <a:latin typeface="+mn-ea"/>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layout>
                    <c:manualLayout>
                      <c:w val="0.10343953978039611"/>
                      <c:h val="0.21112433899055896"/>
                    </c:manualLayout>
                  </c15:layout>
                  <c15:dlblFieldTable/>
                  <c15:showDataLabelsRange val="0"/>
                </c:ext>
                <c:ext xmlns:c16="http://schemas.microsoft.com/office/drawing/2014/chart" uri="{C3380CC4-5D6E-409C-BE32-E72D297353CC}">
                  <c16:uniqueId val="{00000001-2293-4038-9813-D391DF531F06}"/>
                </c:ext>
              </c:extLst>
            </c:dLbl>
            <c:spPr>
              <a:solidFill>
                <a:srgbClr val="00B0F0"/>
              </a:solidFill>
              <a:ln>
                <a:noFill/>
              </a:ln>
              <a:effectLst/>
            </c:spPr>
            <c:txPr>
              <a:bodyPr rot="0" spcFirstLastPara="1" vertOverflow="ellipsis" vert="horz" wrap="square" anchor="ctr" anchorCtr="1"/>
              <a:lstStyle/>
              <a:p>
                <a:pPr>
                  <a:defRPr lang="ja-JP" sz="20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'Worksheet (Male C)'!$D$37:$D$38</c:f>
              <c:strCache>
                <c:ptCount val="2"/>
                <c:pt idx="0">
                  <c:v>結果</c:v>
                </c:pt>
                <c:pt idx="1">
                  <c:v>基準</c:v>
                </c:pt>
              </c:strCache>
            </c:strRef>
          </c:cat>
          <c:val>
            <c:numRef>
              <c:f>'Worksheet (Male C)'!$E$37:$E$38</c:f>
              <c:numCache>
                <c:formatCode>General</c:formatCode>
                <c:ptCount val="2"/>
                <c:pt idx="0">
                  <c:v>24</c:v>
                </c:pt>
              </c:numCache>
            </c:numRef>
          </c:val>
          <c:extLst>
            <c:ext xmlns:c16="http://schemas.microsoft.com/office/drawing/2014/chart" uri="{C3380CC4-5D6E-409C-BE32-E72D297353CC}">
              <c16:uniqueId val="{00000002-2293-4038-9813-D391DF531F06}"/>
            </c:ext>
          </c:extLst>
        </c:ser>
        <c:ser>
          <c:idx val="1"/>
          <c:order val="1"/>
          <c:tx>
            <c:strRef>
              <c:f>'Worksheet (Male C)'!$F$36</c:f>
              <c:strCache>
                <c:ptCount val="1"/>
                <c:pt idx="0">
                  <c:v>低い</c:v>
                </c:pt>
              </c:strCache>
            </c:strRef>
          </c:tx>
          <c:spPr>
            <a:solidFill>
              <a:schemeClr val="accent1">
                <a:lumMod val="20000"/>
                <a:lumOff val="80000"/>
              </a:schemeClr>
            </a:solidFill>
            <a:ln>
              <a:noFill/>
            </a:ln>
            <a:effectLst/>
          </c:spPr>
          <c:invertIfNegative val="0"/>
          <c:dLbls>
            <c:dLbl>
              <c:idx val="0"/>
              <c:tx>
                <c:rich>
                  <a:bodyPr/>
                  <a:lstStyle/>
                  <a:p>
                    <a:endParaRPr lang="en-SG"/>
                  </a:p>
                </c:rich>
              </c:tx>
              <c:dLblPos val="inEnd"/>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2293-4038-9813-D391DF531F06}"/>
                </c:ext>
              </c:extLst>
            </c:dLbl>
            <c:dLbl>
              <c:idx val="1"/>
              <c:layout>
                <c:manualLayout>
                  <c:x val="1.2758000222707901E-3"/>
                  <c:y val="5.5229157516166489E-3"/>
                </c:manualLayout>
              </c:layout>
              <c:tx>
                <c:rich>
                  <a:bodyPr rot="0" spcFirstLastPara="1" vertOverflow="ellipsis" vert="horz" wrap="square" anchor="ctr" anchorCtr="1"/>
                  <a:lstStyle/>
                  <a:p>
                    <a:pPr algn="ctr">
                      <a:defRPr lang="ja-JP" sz="1600" b="1" i="0" u="none" strike="noStrike" kern="1200" baseline="0">
                        <a:solidFill>
                          <a:sysClr val="windowText" lastClr="000000"/>
                        </a:solidFill>
                        <a:latin typeface="+mn-ea"/>
                        <a:ea typeface="+mn-ea"/>
                        <a:cs typeface="+mn-cs"/>
                      </a:defRPr>
                    </a:pPr>
                    <a:r>
                      <a:rPr lang="en-US" altLang="ja-JP" sz="1600" b="1"/>
                      <a:t>10%</a:t>
                    </a:r>
                    <a:r>
                      <a:rPr lang="ja-JP" altLang="en-US" sz="1600" b="1"/>
                      <a:t>未満</a:t>
                    </a:r>
                  </a:p>
                </c:rich>
              </c:tx>
              <c:spPr>
                <a:noFill/>
                <a:ln>
                  <a:noFill/>
                </a:ln>
                <a:effectLst/>
              </c:spPr>
              <c:txPr>
                <a:bodyPr rot="0" spcFirstLastPara="1" vertOverflow="ellipsis" vert="horz" wrap="square" anchor="ctr" anchorCtr="1"/>
                <a:lstStyle/>
                <a:p>
                  <a:pPr algn="ctr">
                    <a:defRPr lang="ja-JP" sz="1600" b="1" i="0" u="none" strike="noStrike" kern="1200" baseline="0">
                      <a:solidFill>
                        <a:sysClr val="windowText" lastClr="000000"/>
                      </a:solidFill>
                      <a:latin typeface="+mn-ea"/>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2378989357550436"/>
                      <c:h val="0.23239864144970016"/>
                    </c:manualLayout>
                  </c15:layout>
                  <c15:showDataLabelsRange val="0"/>
                </c:ext>
                <c:ext xmlns:c16="http://schemas.microsoft.com/office/drawing/2014/chart" uri="{C3380CC4-5D6E-409C-BE32-E72D297353CC}">
                  <c16:uniqueId val="{00000004-2293-4038-9813-D391DF531F06}"/>
                </c:ext>
              </c:extLst>
            </c:dLbl>
            <c:spPr>
              <a:noFill/>
              <a:ln>
                <a:noFill/>
              </a:ln>
              <a:effectLst/>
            </c:spPr>
            <c:txPr>
              <a:bodyPr rot="0" spcFirstLastPara="1" vertOverflow="ellipsis" vert="horz" wrap="square" anchor="ctr" anchorCtr="1"/>
              <a:lstStyle/>
              <a:p>
                <a:pPr algn="ctr">
                  <a:defRPr lang="ja-JP" sz="900" b="0"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cat>
            <c:strRef>
              <c:f>'Worksheet (Male C)'!$D$37:$D$38</c:f>
              <c:strCache>
                <c:ptCount val="2"/>
                <c:pt idx="0">
                  <c:v>結果</c:v>
                </c:pt>
                <c:pt idx="1">
                  <c:v>基準</c:v>
                </c:pt>
              </c:strCache>
            </c:strRef>
          </c:cat>
          <c:val>
            <c:numRef>
              <c:f>'Worksheet (Male C)'!$F$37:$F$38</c:f>
              <c:numCache>
                <c:formatCode>General</c:formatCode>
                <c:ptCount val="2"/>
                <c:pt idx="1">
                  <c:v>9.9</c:v>
                </c:pt>
              </c:numCache>
            </c:numRef>
          </c:val>
          <c:extLst>
            <c:ext xmlns:c15="http://schemas.microsoft.com/office/drawing/2012/chart" uri="{02D57815-91ED-43cb-92C2-25804820EDAC}">
              <c15:datalabelsRange>
                <c15:f>('Worksheet (Male C)'!#REF!,'Worksheet (Male C)'!$F$38)</c15:f>
              </c15:datalabelsRange>
            </c:ext>
            <c:ext xmlns:c16="http://schemas.microsoft.com/office/drawing/2014/chart" uri="{C3380CC4-5D6E-409C-BE32-E72D297353CC}">
              <c16:uniqueId val="{00000005-2293-4038-9813-D391DF531F06}"/>
            </c:ext>
          </c:extLst>
        </c:ser>
        <c:ser>
          <c:idx val="2"/>
          <c:order val="2"/>
          <c:tx>
            <c:strRef>
              <c:f>'Worksheet (Male C)'!$G$36</c:f>
              <c:strCache>
                <c:ptCount val="1"/>
                <c:pt idx="0">
                  <c:v>標準</c:v>
                </c:pt>
              </c:strCache>
            </c:strRef>
          </c:tx>
          <c:spPr>
            <a:solidFill>
              <a:srgbClr val="FF0000"/>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7-2293-4038-9813-D391DF531F06}"/>
              </c:ext>
            </c:extLst>
          </c:dPt>
          <c:dLbls>
            <c:dLbl>
              <c:idx val="1"/>
              <c:layout>
                <c:manualLayout>
                  <c:x val="9.4787191485535115E-3"/>
                  <c:y val="-2.4001469888676069E-3"/>
                </c:manualLayout>
              </c:layout>
              <c:tx>
                <c:rich>
                  <a:bodyPr rot="0" spcFirstLastPara="1" vertOverflow="ellipsis" vert="horz" wrap="square" anchor="ctr" anchorCtr="1"/>
                  <a:lstStyle/>
                  <a:p>
                    <a:pPr algn="l">
                      <a:defRPr lang="ja-JP" sz="1600" b="1" i="0" u="none" strike="noStrike" kern="1200" baseline="0">
                        <a:solidFill>
                          <a:schemeClr val="bg1"/>
                        </a:solidFill>
                        <a:latin typeface="+mn-ea"/>
                        <a:ea typeface="+mn-ea"/>
                        <a:cs typeface="+mn-cs"/>
                      </a:defRPr>
                    </a:pPr>
                    <a:r>
                      <a:rPr lang="en-US" altLang="ja-JP" sz="1600" b="1">
                        <a:solidFill>
                          <a:schemeClr val="bg1"/>
                        </a:solidFill>
                      </a:rPr>
                      <a:t>10</a:t>
                    </a:r>
                    <a:r>
                      <a:rPr lang="en-US" sz="1600" b="1">
                        <a:solidFill>
                          <a:schemeClr val="bg1"/>
                        </a:solidFill>
                      </a:rPr>
                      <a:t>~</a:t>
                    </a:r>
                    <a:r>
                      <a:rPr lang="en-US" altLang="ja-JP" sz="1600" b="1">
                        <a:solidFill>
                          <a:schemeClr val="bg1"/>
                        </a:solidFill>
                      </a:rPr>
                      <a:t>20</a:t>
                    </a:r>
                    <a:r>
                      <a:rPr lang="ja-JP" altLang="en-US" sz="1600" b="1">
                        <a:solidFill>
                          <a:schemeClr val="bg1"/>
                        </a:solidFill>
                      </a:rPr>
                      <a:t>％</a:t>
                    </a:r>
                  </a:p>
                </c:rich>
              </c:tx>
              <c:spPr>
                <a:noFill/>
                <a:ln>
                  <a:noFill/>
                </a:ln>
                <a:effectLst/>
              </c:spPr>
              <c:txPr>
                <a:bodyPr rot="0" spcFirstLastPara="1" vertOverflow="ellipsis" vert="horz" wrap="square" anchor="ctr" anchorCtr="1"/>
                <a:lstStyle/>
                <a:p>
                  <a:pPr algn="l">
                    <a:defRPr lang="ja-JP" sz="1600" b="1" i="0" u="none" strike="noStrike" kern="1200" baseline="0">
                      <a:solidFill>
                        <a:schemeClr val="bg1"/>
                      </a:solidFill>
                      <a:latin typeface="+mn-ea"/>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2293-4038-9813-D391DF531F06}"/>
                </c:ext>
              </c:extLst>
            </c:dLbl>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'Worksheet (Male C)'!$D$37:$D$38</c:f>
              <c:strCache>
                <c:ptCount val="2"/>
                <c:pt idx="0">
                  <c:v>結果</c:v>
                </c:pt>
                <c:pt idx="1">
                  <c:v>基準</c:v>
                </c:pt>
              </c:strCache>
            </c:strRef>
          </c:cat>
          <c:val>
            <c:numRef>
              <c:f>'Worksheet (Male C)'!$G$37:$G$38</c:f>
              <c:numCache>
                <c:formatCode>General</c:formatCode>
                <c:ptCount val="2"/>
                <c:pt idx="1">
                  <c:v>10</c:v>
                </c:pt>
              </c:numCache>
            </c:numRef>
          </c:val>
          <c:extLst>
            <c:ext xmlns:c16="http://schemas.microsoft.com/office/drawing/2014/chart" uri="{C3380CC4-5D6E-409C-BE32-E72D297353CC}">
              <c16:uniqueId val="{00000008-2293-4038-9813-D391DF531F06}"/>
            </c:ext>
          </c:extLst>
        </c:ser>
        <c:ser>
          <c:idx val="3"/>
          <c:order val="3"/>
          <c:tx>
            <c:strRef>
              <c:f>'Worksheet (Male C)'!$H$36</c:f>
              <c:strCache>
                <c:ptCount val="1"/>
                <c:pt idx="0">
                  <c:v>やや高い</c:v>
                </c:pt>
              </c:strCache>
            </c:strRef>
          </c:tx>
          <c:spPr>
            <a:solidFill>
              <a:schemeClr val="accent1">
                <a:lumMod val="60000"/>
                <a:lumOff val="40000"/>
              </a:schemeClr>
            </a:solidFill>
            <a:ln>
              <a:noFill/>
            </a:ln>
            <a:effectLst/>
          </c:spPr>
          <c:invertIfNegative val="0"/>
          <c:dLbls>
            <c:dLbl>
              <c:idx val="1"/>
              <c:layout>
                <c:manualLayout>
                  <c:x val="-1.7447879658429484E-3"/>
                  <c:y val="1.0430168961689914E-3"/>
                </c:manualLayout>
              </c:layout>
              <c:tx>
                <c:rich>
                  <a:bodyPr rot="0" spcFirstLastPara="1" vertOverflow="ellipsis" vert="horz" wrap="square" anchor="ctr" anchorCtr="1"/>
                  <a:lstStyle/>
                  <a:p>
                    <a:pPr algn="ctr">
                      <a:defRPr lang="ja-JP" sz="1600" b="1" i="0" u="none" strike="noStrike" kern="1200" baseline="0">
                        <a:solidFill>
                          <a:sysClr val="windowText" lastClr="000000"/>
                        </a:solidFill>
                        <a:latin typeface="+mn-ea"/>
                        <a:ea typeface="+mn-ea"/>
                        <a:cs typeface="+mn-cs"/>
                      </a:defRPr>
                    </a:pPr>
                    <a:r>
                      <a:rPr lang="en-US" altLang="ja-JP" sz="1600" b="1"/>
                      <a:t>2</a:t>
                    </a:r>
                    <a:r>
                      <a:rPr lang="en-US" sz="1600" b="1"/>
                      <a:t>0~</a:t>
                    </a:r>
                    <a:r>
                      <a:rPr lang="en-US" altLang="ja-JP" sz="1600" b="1"/>
                      <a:t>25%</a:t>
                    </a:r>
                  </a:p>
                </c:rich>
              </c:tx>
              <c:spPr>
                <a:noFill/>
                <a:ln>
                  <a:noFill/>
                </a:ln>
                <a:effectLst/>
              </c:spPr>
              <c:txPr>
                <a:bodyPr rot="0" spcFirstLastPara="1" vertOverflow="ellipsis" vert="horz" wrap="square" anchor="ctr" anchorCtr="1"/>
                <a:lstStyle/>
                <a:p>
                  <a:pPr algn="ctr">
                    <a:defRPr lang="ja-JP" sz="1600" b="1" i="0" u="none" strike="noStrike" kern="1200" baseline="0">
                      <a:solidFill>
                        <a:sysClr val="windowText" lastClr="000000"/>
                      </a:solidFill>
                      <a:latin typeface="+mn-ea"/>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0806844384452578"/>
                      <c:h val="0.31205333883702607"/>
                    </c:manualLayout>
                  </c15:layout>
                  <c15:showDataLabelsRange val="0"/>
                </c:ext>
                <c:ext xmlns:c16="http://schemas.microsoft.com/office/drawing/2014/chart" uri="{C3380CC4-5D6E-409C-BE32-E72D297353CC}">
                  <c16:uniqueId val="{00000009-2293-4038-9813-D391DF531F06}"/>
                </c:ext>
              </c:extLst>
            </c:dLbl>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'Worksheet (Male C)'!$D$37:$D$38</c:f>
              <c:strCache>
                <c:ptCount val="2"/>
                <c:pt idx="0">
                  <c:v>結果</c:v>
                </c:pt>
                <c:pt idx="1">
                  <c:v>基準</c:v>
                </c:pt>
              </c:strCache>
            </c:strRef>
          </c:cat>
          <c:val>
            <c:numRef>
              <c:f>'Worksheet (Male C)'!$H$37:$H$38</c:f>
              <c:numCache>
                <c:formatCode>General</c:formatCode>
                <c:ptCount val="2"/>
                <c:pt idx="1">
                  <c:v>5</c:v>
                </c:pt>
              </c:numCache>
            </c:numRef>
          </c:val>
          <c:extLst>
            <c:ext xmlns:c16="http://schemas.microsoft.com/office/drawing/2014/chart" uri="{C3380CC4-5D6E-409C-BE32-E72D297353CC}">
              <c16:uniqueId val="{0000000A-2293-4038-9813-D391DF531F06}"/>
            </c:ext>
          </c:extLst>
        </c:ser>
        <c:ser>
          <c:idx val="4"/>
          <c:order val="4"/>
          <c:tx>
            <c:strRef>
              <c:f>'Worksheet (Male C)'!$I$36</c:f>
              <c:strCache>
                <c:ptCount val="1"/>
                <c:pt idx="0">
                  <c:v>高い</c:v>
                </c:pt>
              </c:strCache>
            </c:strRef>
          </c:tx>
          <c:spPr>
            <a:solidFill>
              <a:schemeClr val="accent1">
                <a:lumMod val="75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C-2293-4038-9813-D391DF531F06}"/>
              </c:ext>
            </c:extLst>
          </c:dPt>
          <c:dLbls>
            <c:dLbl>
              <c:idx val="1"/>
              <c:layout>
                <c:manualLayout>
                  <c:x val="4.5946180503978196E-3"/>
                  <c:y val="1.3293179867559003E-2"/>
                </c:manualLayout>
              </c:layout>
              <c:tx>
                <c:rich>
                  <a:bodyPr rot="0" spcFirstLastPara="1" vertOverflow="ellipsis" vert="horz" wrap="square" anchor="ctr" anchorCtr="1"/>
                  <a:lstStyle/>
                  <a:p>
                    <a:pPr algn="ctr">
                      <a:defRPr lang="ja-JP" sz="1600" b="1" i="0" u="none" strike="noStrike" kern="1200" baseline="0">
                        <a:solidFill>
                          <a:schemeClr val="bg1"/>
                        </a:solidFill>
                        <a:latin typeface="+mn-ea"/>
                        <a:ea typeface="+mn-ea"/>
                        <a:cs typeface="+mn-cs"/>
                      </a:defRPr>
                    </a:pPr>
                    <a:r>
                      <a:rPr lang="en-US" altLang="ja-JP" sz="1600" b="1">
                        <a:solidFill>
                          <a:schemeClr val="bg1"/>
                        </a:solidFill>
                      </a:rPr>
                      <a:t>25</a:t>
                    </a:r>
                    <a:r>
                      <a:rPr lang="ja-JP" altLang="en-US" sz="1600" b="1">
                        <a:solidFill>
                          <a:schemeClr val="bg1"/>
                        </a:solidFill>
                      </a:rPr>
                      <a:t>％以上</a:t>
                    </a:r>
                  </a:p>
                </c:rich>
              </c:tx>
              <c:spPr>
                <a:noFill/>
                <a:ln>
                  <a:noFill/>
                </a:ln>
                <a:effectLst/>
              </c:spPr>
              <c:txPr>
                <a:bodyPr rot="0" spcFirstLastPara="1" vertOverflow="ellipsis" vert="horz" wrap="square" anchor="ctr" anchorCtr="1"/>
                <a:lstStyle/>
                <a:p>
                  <a:pPr algn="ctr">
                    <a:defRPr lang="ja-JP" sz="1600" b="1" i="0" u="none" strike="noStrike" kern="1200" baseline="0">
                      <a:solidFill>
                        <a:schemeClr val="bg1"/>
                      </a:solidFill>
                      <a:latin typeface="+mn-ea"/>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1963315523762204"/>
                      <c:h val="0.35934297989725877"/>
                    </c:manualLayout>
                  </c15:layout>
                  <c15:showDataLabelsRange val="0"/>
                </c:ext>
                <c:ext xmlns:c16="http://schemas.microsoft.com/office/drawing/2014/chart" uri="{C3380CC4-5D6E-409C-BE32-E72D297353CC}">
                  <c16:uniqueId val="{0000000C-2293-4038-9813-D391DF531F06}"/>
                </c:ext>
              </c:extLst>
            </c:dLbl>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'Worksheet (Male C)'!$D$37:$D$38</c:f>
              <c:strCache>
                <c:ptCount val="2"/>
                <c:pt idx="0">
                  <c:v>結果</c:v>
                </c:pt>
                <c:pt idx="1">
                  <c:v>基準</c:v>
                </c:pt>
              </c:strCache>
            </c:strRef>
          </c:cat>
          <c:val>
            <c:numRef>
              <c:f>'Worksheet (Male C)'!$I$37:$I$38</c:f>
              <c:numCache>
                <c:formatCode>General</c:formatCode>
                <c:ptCount val="2"/>
                <c:pt idx="1">
                  <c:v>10</c:v>
                </c:pt>
              </c:numCache>
            </c:numRef>
          </c:val>
          <c:extLst>
            <c:ext xmlns:c16="http://schemas.microsoft.com/office/drawing/2014/chart" uri="{C3380CC4-5D6E-409C-BE32-E72D297353CC}">
              <c16:uniqueId val="{0000000D-2293-4038-9813-D391DF531F06}"/>
            </c:ext>
          </c:extLst>
        </c:ser>
        <c:dLbls>
          <c:dLblPos val="inEnd"/>
          <c:showLegendKey val="0"/>
          <c:showVal val="1"/>
          <c:showCatName val="0"/>
          <c:showSerName val="0"/>
          <c:showPercent val="0"/>
          <c:showBubbleSize val="0"/>
        </c:dLbls>
        <c:gapWidth val="50"/>
        <c:overlap val="100"/>
        <c:axId val="1459039327"/>
        <c:axId val="1459041823"/>
      </c:barChart>
      <c:catAx>
        <c:axId val="145903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lang="ja-JP" sz="1600" b="1" i="0" u="none" strike="noStrike" kern="1200" cap="all" spc="120" normalizeH="0" baseline="0">
                <a:solidFill>
                  <a:sysClr val="windowText" lastClr="000000"/>
                </a:solidFill>
                <a:latin typeface="+mn-ea"/>
                <a:ea typeface="+mn-ea"/>
                <a:cs typeface="+mn-cs"/>
              </a:defRPr>
            </a:pPr>
            <a:endParaRPr lang="en-US"/>
          </a:p>
        </c:txPr>
        <c:crossAx val="1459041823"/>
        <c:crosses val="autoZero"/>
        <c:auto val="1"/>
        <c:lblAlgn val="ctr"/>
        <c:lblOffset val="100"/>
        <c:noMultiLvlLbl val="0"/>
      </c:catAx>
      <c:valAx>
        <c:axId val="1459041823"/>
        <c:scaling>
          <c:orientation val="minMax"/>
          <c:max val="35"/>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lang="ja-JP" sz="1600" b="1" i="0" u="none" strike="noStrike" kern="1200" baseline="0">
                <a:solidFill>
                  <a:sysClr val="windowText" lastClr="000000"/>
                </a:solidFill>
                <a:latin typeface="+mn-ea"/>
                <a:ea typeface="+mn-ea"/>
                <a:cs typeface="+mn-cs"/>
              </a:defRPr>
            </a:pPr>
            <a:endParaRPr lang="en-US"/>
          </a:p>
        </c:txPr>
        <c:crossAx val="1459039327"/>
        <c:crosses val="autoZero"/>
        <c:crossBetween val="between"/>
      </c:valAx>
      <c:spPr>
        <a:noFill/>
        <a:ln>
          <a:noFill/>
        </a:ln>
        <a:effectLst/>
      </c:spPr>
    </c:plotArea>
    <c:legend>
      <c:legendPos val="r"/>
      <c:legendEntry>
        <c:idx val="0"/>
        <c:delete val="1"/>
      </c:legendEntry>
      <c:layout>
        <c:manualLayout>
          <c:xMode val="edge"/>
          <c:yMode val="edge"/>
          <c:x val="0.8744118901557939"/>
          <c:y val="9.6897377104470314E-2"/>
          <c:w val="0.10175005887297493"/>
          <c:h val="0.82429645439695554"/>
        </c:manualLayout>
      </c:layout>
      <c:overlay val="0"/>
      <c:spPr>
        <a:noFill/>
        <a:ln>
          <a:noFill/>
        </a:ln>
        <a:effectLst/>
      </c:spPr>
      <c:txPr>
        <a:bodyPr rot="0" spcFirstLastPara="1" vertOverflow="ellipsis" vert="horz" wrap="square" anchor="ctr" anchorCtr="1"/>
        <a:lstStyle/>
        <a:p>
          <a:pPr>
            <a:defRPr lang="ja-JP" sz="1600" b="1" i="0" u="none" strike="noStrike" kern="1200" baseline="0">
              <a:solidFill>
                <a:sysClr val="windowText" lastClr="000000"/>
              </a:solidFill>
              <a:latin typeface="+mn-ea"/>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solidFill>
            <a:sysClr val="windowText" lastClr="000000"/>
          </a:solidFill>
          <a:latin typeface="+mn-ea"/>
          <a:ea typeface="+mn-ea"/>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'Worksheet (Male C)'!$E$59</c:f>
              <c:strCache>
                <c:ptCount val="1"/>
              </c:strCache>
            </c:strRef>
          </c:tx>
          <c:spPr>
            <a:solidFill>
              <a:schemeClr val="tx1"/>
            </a:solidFill>
            <a:ln>
              <a:noFill/>
            </a:ln>
            <a:effectLst/>
          </c:spPr>
          <c:invertIfNegative val="0"/>
          <c:dLbls>
            <c:dLbl>
              <c:idx val="0"/>
              <c:layout>
                <c:manualLayout>
                  <c:x val="0.17855071648747156"/>
                  <c:y val="-8.4875562720133283E-17"/>
                </c:manualLayout>
              </c:layout>
              <c:tx>
                <c:rich>
                  <a:bodyPr rot="0" spcFirstLastPara="1" vertOverflow="clip" horzOverflow="clip" vert="horz" wrap="square" lIns="38100" tIns="19050" rIns="38100" bIns="19050" anchor="ctr" anchorCtr="1">
                    <a:spAutoFit/>
                  </a:bodyPr>
                  <a:lstStyle/>
                  <a:p>
                    <a:pPr>
                      <a:defRPr lang="ja-JP" sz="1800" b="1" i="0" u="none" strike="noStrike" kern="1200" baseline="0">
                        <a:solidFill>
                          <a:schemeClr val="bg1"/>
                        </a:solidFill>
                        <a:latin typeface="+mn-ea"/>
                        <a:ea typeface="+mn-ea"/>
                        <a:cs typeface="+mn-cs"/>
                      </a:defRPr>
                    </a:pPr>
                    <a:r>
                      <a:rPr lang="en-US" altLang="ja-JP" sz="1800" baseline="0"/>
                      <a:t> </a:t>
                    </a:r>
                    <a:fld id="{FF1662E8-9EDC-4A9A-9788-F36717D47537}" type="VALUE">
                      <a:rPr lang="en-US" altLang="ja-JP" sz="1800" baseline="0"/>
                      <a:pPr>
                        <a:defRPr lang="ja-JP" sz="1800">
                          <a:solidFill>
                            <a:schemeClr val="bg1"/>
                          </a:solidFill>
                        </a:defRPr>
                      </a:pPr>
                      <a:t>[VALUE]</a:t>
                    </a:fld>
                    <a:endParaRPr lang="en-US" altLang="ja-JP" sz="1800" baseline="0"/>
                  </a:p>
                </c:rich>
              </c:tx>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lang="ja-JP" sz="1800" b="1" i="0" u="none" strike="noStrike" kern="1200" baseline="0">
                      <a:solidFill>
                        <a:schemeClr val="bg1"/>
                      </a:solidFill>
                      <a:latin typeface="+mn-ea"/>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9740"/>
                        <a:gd name="adj2" fmla="val -19676"/>
                      </a:avLst>
                    </a:prstGeom>
                    <a:noFill/>
                    <a:ln>
                      <a:noFill/>
                    </a:ln>
                  </c15:spPr>
                  <c15:dlblFieldTable/>
                  <c15:showDataLabelsRange val="0"/>
                </c:ext>
                <c:ext xmlns:c16="http://schemas.microsoft.com/office/drawing/2014/chart" uri="{C3380CC4-5D6E-409C-BE32-E72D297353CC}">
                  <c16:uniqueId val="{00000000-93A1-4E10-9661-5103AAF69F02}"/>
                </c:ext>
              </c:extLst>
            </c:dLbl>
            <c:spPr>
              <a:noFill/>
              <a:ln>
                <a:noFill/>
              </a:ln>
              <a:effectLst/>
            </c:spPr>
            <c:txPr>
              <a:bodyPr rot="0" spcFirstLastPara="1" vertOverflow="clip" horzOverflow="clip" vert="horz" wrap="square" lIns="38100" tIns="19050" rIns="38100" bIns="19050" anchor="ctr" anchorCtr="1">
                <a:spAutoFit/>
              </a:bodyPr>
              <a:lstStyle/>
              <a:p>
                <a:pPr>
                  <a:defRPr lang="ja-JP" sz="1600" b="1" i="0" u="none" strike="noStrike" kern="1200" baseline="0">
                    <a:solidFill>
                      <a:schemeClr val="bg1"/>
                    </a:solidFill>
                    <a:latin typeface="+mn-ea"/>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'Worksheet (Male C)'!$D$60:$D$61</c:f>
              <c:strCache>
                <c:ptCount val="2"/>
                <c:pt idx="0">
                  <c:v>結果</c:v>
                </c:pt>
                <c:pt idx="1">
                  <c:v>基準値</c:v>
                </c:pt>
              </c:strCache>
            </c:strRef>
          </c:cat>
          <c:val>
            <c:numRef>
              <c:f>'Worksheet (Male C)'!$E$60:$E$61</c:f>
              <c:numCache>
                <c:formatCode>General</c:formatCode>
                <c:ptCount val="2"/>
                <c:pt idx="0">
                  <c:v>35</c:v>
                </c:pt>
              </c:numCache>
            </c:numRef>
          </c:val>
          <c:extLst>
            <c:ext xmlns:c16="http://schemas.microsoft.com/office/drawing/2014/chart" uri="{C3380CC4-5D6E-409C-BE32-E72D297353CC}">
              <c16:uniqueId val="{00000001-93A1-4E10-9661-5103AAF69F02}"/>
            </c:ext>
          </c:extLst>
        </c:ser>
        <c:ser>
          <c:idx val="1"/>
          <c:order val="1"/>
          <c:tx>
            <c:strRef>
              <c:f>'Worksheet (Male C)'!$F$59</c:f>
              <c:strCache>
                <c:ptCount val="1"/>
                <c:pt idx="0">
                  <c:v>低い</c:v>
                </c:pt>
              </c:strCache>
            </c:strRef>
          </c:tx>
          <c:spPr>
            <a:solidFill>
              <a:schemeClr val="accent1">
                <a:lumMod val="20000"/>
                <a:lumOff val="80000"/>
              </a:schemeClr>
            </a:solidFill>
            <a:ln>
              <a:noFill/>
            </a:ln>
            <a:effectLst/>
          </c:spPr>
          <c:invertIfNegative val="0"/>
          <c:dLbls>
            <c:dLbl>
              <c:idx val="1"/>
              <c:tx>
                <c:rich>
                  <a:bodyPr/>
                  <a:lstStyle/>
                  <a:p>
                    <a:r>
                      <a:rPr lang="ja-JP" altLang="en-US"/>
                      <a:t>低い</a:t>
                    </a:r>
                    <a:r>
                      <a:rPr lang="en-US" altLang="ja-JP"/>
                      <a:t>:5~32.8%</a:t>
                    </a:r>
                  </a:p>
                </c:rich>
              </c:tx>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93A1-4E10-9661-5103AAF69F02}"/>
                </c:ext>
              </c:extLst>
            </c:dLbl>
            <c:spPr>
              <a:noFill/>
              <a:ln>
                <a:noFill/>
              </a:ln>
              <a:effectLst/>
            </c:spPr>
            <c:txPr>
              <a:bodyPr rot="0" spcFirstLastPara="1" vertOverflow="clip" horzOverflow="clip" vert="horz" wrap="square" lIns="38100" tIns="19050" rIns="38100" bIns="19050" anchor="ctr" anchorCtr="1">
                <a:spAutoFit/>
              </a:bodyPr>
              <a:lstStyle/>
              <a:p>
                <a:pPr>
                  <a:defRPr lang="ja-JP" sz="1600" b="1" i="0" u="none" strike="noStrike" kern="1200" baseline="0">
                    <a:solidFill>
                      <a:schemeClr val="tx1"/>
                    </a:solidFill>
                    <a:latin typeface="+mn-ea"/>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'Worksheet (Male C)'!$D$60:$D$61</c:f>
              <c:strCache>
                <c:ptCount val="2"/>
                <c:pt idx="0">
                  <c:v>結果</c:v>
                </c:pt>
                <c:pt idx="1">
                  <c:v>基準値</c:v>
                </c:pt>
              </c:strCache>
            </c:strRef>
          </c:cat>
          <c:val>
            <c:numRef>
              <c:f>'Worksheet (Male C)'!$F$60:$F$61</c:f>
              <c:numCache>
                <c:formatCode>General</c:formatCode>
                <c:ptCount val="2"/>
                <c:pt idx="1">
                  <c:v>32.799999999999997</c:v>
                </c:pt>
              </c:numCache>
            </c:numRef>
          </c:val>
          <c:extLst>
            <c:ext xmlns:c16="http://schemas.microsoft.com/office/drawing/2014/chart" uri="{C3380CC4-5D6E-409C-BE32-E72D297353CC}">
              <c16:uniqueId val="{00000003-93A1-4E10-9661-5103AAF69F02}"/>
            </c:ext>
          </c:extLst>
        </c:ser>
        <c:ser>
          <c:idx val="2"/>
          <c:order val="2"/>
          <c:tx>
            <c:strRef>
              <c:f>'Worksheet (Male C)'!$G$59</c:f>
              <c:strCache>
                <c:ptCount val="1"/>
                <c:pt idx="0">
                  <c:v>標準</c:v>
                </c:pt>
              </c:strCache>
            </c:strRef>
          </c:tx>
          <c:spPr>
            <a:solidFill>
              <a:schemeClr val="accent2">
                <a:lumMod val="40000"/>
                <a:lumOff val="60000"/>
              </a:schemeClr>
            </a:solidFill>
            <a:ln>
              <a:noFill/>
            </a:ln>
            <a:effectLst/>
          </c:spPr>
          <c:invertIfNegative val="0"/>
          <c:dLbls>
            <c:dLbl>
              <c:idx val="1"/>
              <c:layout>
                <c:manualLayout>
                  <c:x val="-0.10087523321839673"/>
                  <c:y val="0.21711899847157778"/>
                </c:manualLayout>
              </c:layout>
              <c:tx>
                <c:rich>
                  <a:bodyPr rot="0" spcFirstLastPara="1" vertOverflow="clip" horzOverflow="clip" vert="horz" wrap="square" lIns="38100" tIns="19050" rIns="38100" bIns="19050" anchor="ctr" anchorCtr="1">
                    <a:spAutoFit/>
                  </a:bodyPr>
                  <a:lstStyle/>
                  <a:p>
                    <a:pPr>
                      <a:defRPr lang="ja-JP" sz="1600" b="1" i="0" u="none" strike="noStrike" kern="1200" baseline="0">
                        <a:solidFill>
                          <a:schemeClr val="dk1"/>
                        </a:solidFill>
                        <a:latin typeface="+mn-lt"/>
                        <a:ea typeface="+mn-ea"/>
                        <a:cs typeface="+mn-cs"/>
                      </a:defRPr>
                    </a:pPr>
                    <a:r>
                      <a:rPr lang="ja-JP" altLang="en-US" baseline="0">
                        <a:solidFill>
                          <a:schemeClr val="dk1"/>
                        </a:solidFill>
                        <a:latin typeface="+mn-lt"/>
                        <a:ea typeface="+mn-ea"/>
                        <a:cs typeface="+mn-cs"/>
                      </a:rPr>
                      <a:t>標準</a:t>
                    </a:r>
                    <a:r>
                      <a:rPr lang="en-US" altLang="ja-JP" baseline="0">
                        <a:solidFill>
                          <a:schemeClr val="dk1"/>
                        </a:solidFill>
                        <a:latin typeface="+mn-lt"/>
                        <a:ea typeface="+mn-ea"/>
                        <a:cs typeface="+mn-cs"/>
                      </a:rPr>
                      <a:t>:32.9~35.7%</a:t>
                    </a:r>
                    <a:endParaRPr lang="ja-JP" altLang="en-US"/>
                  </a:p>
                </c:rich>
              </c:tx>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lang="ja-JP" sz="16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801933421688627"/>
                      <c:h val="0.14322619376257473"/>
                    </c:manualLayout>
                  </c15:layout>
                  <c15:showDataLabelsRange val="0"/>
                </c:ext>
                <c:ext xmlns:c16="http://schemas.microsoft.com/office/drawing/2014/chart" uri="{C3380CC4-5D6E-409C-BE32-E72D297353CC}">
                  <c16:uniqueId val="{00000004-93A1-4E10-9661-5103AAF69F0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ja-JP" sz="1600" b="1" i="0" u="none" strike="noStrike" kern="1200" baseline="0">
                    <a:solidFill>
                      <a:schemeClr val="tx1"/>
                    </a:solidFill>
                    <a:latin typeface="+mn-ea"/>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'Worksheet (Male C)'!$D$60:$D$61</c:f>
              <c:strCache>
                <c:ptCount val="2"/>
                <c:pt idx="0">
                  <c:v>結果</c:v>
                </c:pt>
                <c:pt idx="1">
                  <c:v>基準値</c:v>
                </c:pt>
              </c:strCache>
            </c:strRef>
          </c:cat>
          <c:val>
            <c:numRef>
              <c:f>'Worksheet (Male C)'!$G$60:$G$61</c:f>
              <c:numCache>
                <c:formatCode>General</c:formatCode>
                <c:ptCount val="2"/>
                <c:pt idx="1">
                  <c:v>2.9</c:v>
                </c:pt>
              </c:numCache>
            </c:numRef>
          </c:val>
          <c:extLst>
            <c:ext xmlns:c16="http://schemas.microsoft.com/office/drawing/2014/chart" uri="{C3380CC4-5D6E-409C-BE32-E72D297353CC}">
              <c16:uniqueId val="{00000005-93A1-4E10-9661-5103AAF69F02}"/>
            </c:ext>
          </c:extLst>
        </c:ser>
        <c:ser>
          <c:idx val="3"/>
          <c:order val="3"/>
          <c:tx>
            <c:strRef>
              <c:f>'Worksheet (Male C)'!$H$59</c:f>
              <c:strCache>
                <c:ptCount val="1"/>
                <c:pt idx="0">
                  <c:v>やや高い</c:v>
                </c:pt>
              </c:strCache>
            </c:strRef>
          </c:tx>
          <c:spPr>
            <a:solidFill>
              <a:srgbClr val="FF9966"/>
            </a:solidFill>
            <a:ln>
              <a:noFill/>
            </a:ln>
            <a:effectLst/>
          </c:spPr>
          <c:invertIfNegative val="0"/>
          <c:dLbls>
            <c:dLbl>
              <c:idx val="1"/>
              <c:layout>
                <c:manualLayout>
                  <c:x val="9.6075448360647575E-2"/>
                  <c:y val="0.21466135871957437"/>
                </c:manualLayout>
              </c:layout>
              <c:tx>
                <c:rich>
                  <a:bodyPr/>
                  <a:lstStyle/>
                  <a:p>
                    <a:r>
                      <a:rPr lang="ja-JP" altLang="en-US" baseline="0"/>
                      <a:t>やや高い</a:t>
                    </a:r>
                    <a:r>
                      <a:rPr lang="en-US" altLang="ja-JP" baseline="0"/>
                      <a:t>:35.8~37.3</a:t>
                    </a:r>
                    <a:endParaRPr lang="ja-JP" altLang="en-US"/>
                  </a:p>
                </c:rich>
              </c:tx>
              <c:showLegendKey val="0"/>
              <c:showVal val="1"/>
              <c:showCatName val="1"/>
              <c:showSerName val="0"/>
              <c:showPercent val="0"/>
              <c:showBubbleSize val="0"/>
              <c:extLst>
                <c:ext xmlns:c15="http://schemas.microsoft.com/office/drawing/2012/chart" uri="{CE6537A1-D6FC-4f65-9D91-7224C49458BB}">
                  <c15:layout>
                    <c:manualLayout>
                      <c:w val="0.22121244250409292"/>
                      <c:h val="0.13265488585454688"/>
                    </c:manualLayout>
                  </c15:layout>
                  <c15:showDataLabelsRange val="0"/>
                </c:ext>
                <c:ext xmlns:c16="http://schemas.microsoft.com/office/drawing/2014/chart" uri="{C3380CC4-5D6E-409C-BE32-E72D297353CC}">
                  <c16:uniqueId val="{00000006-93A1-4E10-9661-5103AAF69F02}"/>
                </c:ext>
              </c:extLst>
            </c:dLbl>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lang="ja-JP" sz="16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'Worksheet (Male C)'!$D$60:$D$61</c:f>
              <c:strCache>
                <c:ptCount val="2"/>
                <c:pt idx="0">
                  <c:v>結果</c:v>
                </c:pt>
                <c:pt idx="1">
                  <c:v>基準値</c:v>
                </c:pt>
              </c:strCache>
            </c:strRef>
          </c:cat>
          <c:val>
            <c:numRef>
              <c:f>'Worksheet (Male C)'!$H$60:$H$61</c:f>
              <c:numCache>
                <c:formatCode>General</c:formatCode>
                <c:ptCount val="2"/>
                <c:pt idx="1">
                  <c:v>1.6</c:v>
                </c:pt>
              </c:numCache>
            </c:numRef>
          </c:val>
          <c:extLst>
            <c:ext xmlns:c16="http://schemas.microsoft.com/office/drawing/2014/chart" uri="{C3380CC4-5D6E-409C-BE32-E72D297353CC}">
              <c16:uniqueId val="{00000007-93A1-4E10-9661-5103AAF69F02}"/>
            </c:ext>
          </c:extLst>
        </c:ser>
        <c:ser>
          <c:idx val="4"/>
          <c:order val="4"/>
          <c:tx>
            <c:strRef>
              <c:f>'Worksheet (Male C)'!$I$59</c:f>
              <c:strCache>
                <c:ptCount val="1"/>
                <c:pt idx="0">
                  <c:v>高い</c:v>
                </c:pt>
              </c:strCache>
            </c:strRef>
          </c:tx>
          <c:spPr>
            <a:solidFill>
              <a:srgbClr val="FF0000"/>
            </a:solidFill>
            <a:ln>
              <a:noFill/>
            </a:ln>
            <a:effectLst/>
          </c:spPr>
          <c:invertIfNegative val="0"/>
          <c:dLbls>
            <c:dLbl>
              <c:idx val="1"/>
              <c:layout>
                <c:manualLayout>
                  <c:x val="-4.6930693069306834E-3"/>
                  <c:y val="-8.4106753011605438E-3"/>
                </c:manualLayout>
              </c:layout>
              <c:tx>
                <c:rich>
                  <a:bodyPr rot="0" spcFirstLastPara="1" vertOverflow="clip" horzOverflow="clip" vert="horz" wrap="square" lIns="38100" tIns="19050" rIns="38100" bIns="19050" anchor="ctr" anchorCtr="1">
                    <a:spAutoFit/>
                  </a:bodyPr>
                  <a:lstStyle/>
                  <a:p>
                    <a:pPr>
                      <a:defRPr lang="ja-JP" sz="1600" b="1" i="0" u="none" strike="noStrike" kern="1200" baseline="0">
                        <a:solidFill>
                          <a:schemeClr val="bg1"/>
                        </a:solidFill>
                        <a:latin typeface="+mn-ea"/>
                        <a:ea typeface="+mn-ea"/>
                        <a:cs typeface="+mn-cs"/>
                      </a:defRPr>
                    </a:pPr>
                    <a:r>
                      <a:rPr lang="ja-JP" altLang="en-US" baseline="0">
                        <a:solidFill>
                          <a:schemeClr val="bg1"/>
                        </a:solidFill>
                      </a:rPr>
                      <a:t>高い：</a:t>
                    </a:r>
                    <a:r>
                      <a:rPr lang="en-US" altLang="ja-JP" baseline="0">
                        <a:solidFill>
                          <a:schemeClr val="bg1"/>
                        </a:solidFill>
                      </a:rPr>
                      <a:t>37.4~60% </a:t>
                    </a:r>
                  </a:p>
                </c:rich>
              </c:tx>
              <c:spPr>
                <a:noFill/>
                <a:ln>
                  <a:noFill/>
                </a:ln>
                <a:effectLst/>
              </c:spPr>
              <c:txPr>
                <a:bodyPr rot="0" spcFirstLastPara="1" vertOverflow="clip" horzOverflow="clip" vert="horz" wrap="square" lIns="38100" tIns="19050" rIns="38100" bIns="19050" anchor="ctr" anchorCtr="1">
                  <a:spAutoFit/>
                </a:bodyPr>
                <a:lstStyle/>
                <a:p>
                  <a:pPr>
                    <a:defRPr lang="ja-JP" sz="1600" b="1" i="0" u="none" strike="noStrike" kern="1200" baseline="0">
                      <a:solidFill>
                        <a:schemeClr val="bg1"/>
                      </a:solidFill>
                      <a:latin typeface="+mn-ea"/>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638086328317872"/>
                      <c:h val="0.12169621513584018"/>
                    </c:manualLayout>
                  </c15:layout>
                  <c15:showDataLabelsRange val="0"/>
                </c:ext>
                <c:ext xmlns:c16="http://schemas.microsoft.com/office/drawing/2014/chart" uri="{C3380CC4-5D6E-409C-BE32-E72D297353CC}">
                  <c16:uniqueId val="{00000008-93A1-4E10-9661-5103AAF69F02}"/>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lang="ja-JP" sz="1600" b="1" i="0" u="none" strike="noStrike" kern="1200" baseline="0">
                    <a:solidFill>
                      <a:schemeClr val="tx1"/>
                    </a:solidFill>
                    <a:latin typeface="+mn-ea"/>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'Worksheet (Male C)'!$D$60:$D$61</c:f>
              <c:strCache>
                <c:ptCount val="2"/>
                <c:pt idx="0">
                  <c:v>結果</c:v>
                </c:pt>
                <c:pt idx="1">
                  <c:v>基準値</c:v>
                </c:pt>
              </c:strCache>
            </c:strRef>
          </c:cat>
          <c:val>
            <c:numRef>
              <c:f>'Worksheet (Male C)'!$I$60:$I$61</c:f>
              <c:numCache>
                <c:formatCode>General</c:formatCode>
                <c:ptCount val="2"/>
                <c:pt idx="1">
                  <c:v>22.7</c:v>
                </c:pt>
              </c:numCache>
            </c:numRef>
          </c:val>
          <c:extLst>
            <c:ext xmlns:c16="http://schemas.microsoft.com/office/drawing/2014/chart" uri="{C3380CC4-5D6E-409C-BE32-E72D297353CC}">
              <c16:uniqueId val="{00000009-93A1-4E10-9661-5103AAF69F02}"/>
            </c:ext>
          </c:extLst>
        </c:ser>
        <c:dLbls>
          <c:showLegendKey val="0"/>
          <c:showVal val="0"/>
          <c:showCatName val="0"/>
          <c:showSerName val="0"/>
          <c:showPercent val="0"/>
          <c:showBubbleSize val="0"/>
        </c:dLbls>
        <c:gapWidth val="150"/>
        <c:overlap val="100"/>
        <c:axId val="246438335"/>
        <c:axId val="94678943"/>
      </c:barChart>
      <c:catAx>
        <c:axId val="246438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lang="ja-JP" sz="1600" b="1" i="0" u="none" strike="noStrike" kern="1200" baseline="0">
                <a:solidFill>
                  <a:schemeClr val="tx1"/>
                </a:solidFill>
                <a:latin typeface="+mn-ea"/>
                <a:ea typeface="+mn-ea"/>
                <a:cs typeface="+mn-cs"/>
              </a:defRPr>
            </a:pPr>
            <a:endParaRPr lang="en-US"/>
          </a:p>
        </c:txPr>
        <c:crossAx val="94678943"/>
        <c:crosses val="autoZero"/>
        <c:auto val="1"/>
        <c:lblAlgn val="ctr"/>
        <c:lblOffset val="100"/>
        <c:noMultiLvlLbl val="0"/>
      </c:catAx>
      <c:valAx>
        <c:axId val="94678943"/>
        <c:scaling>
          <c:orientation val="minMax"/>
          <c:max val="6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1600" b="1" i="0" u="none" strike="noStrike" kern="1200" baseline="0">
                <a:solidFill>
                  <a:schemeClr val="tx1"/>
                </a:solidFill>
                <a:latin typeface="+mn-ea"/>
                <a:ea typeface="+mn-ea"/>
                <a:cs typeface="+mn-cs"/>
              </a:defRPr>
            </a:pPr>
            <a:endParaRPr lang="en-US"/>
          </a:p>
        </c:txPr>
        <c:crossAx val="246438335"/>
        <c:crosses val="autoZero"/>
        <c:crossBetween val="between"/>
      </c:valAx>
      <c:spPr>
        <a:noFill/>
        <a:ln>
          <a:noFill/>
        </a:ln>
        <a:effectLst/>
      </c:spPr>
    </c:plotArea>
    <c:legend>
      <c:legendPos val="r"/>
      <c:legendEntry>
        <c:idx val="0"/>
        <c:delete val="1"/>
      </c:legendEntry>
      <c:layout>
        <c:manualLayout>
          <c:xMode val="edge"/>
          <c:yMode val="edge"/>
          <c:x val="0.87879147812925917"/>
          <c:y val="0.22366385654403292"/>
          <c:w val="0.11623703093008392"/>
          <c:h val="0.49768737241178185"/>
        </c:manualLayout>
      </c:layout>
      <c:overlay val="0"/>
      <c:spPr>
        <a:noFill/>
        <a:ln>
          <a:noFill/>
        </a:ln>
        <a:effectLst/>
      </c:spPr>
      <c:txPr>
        <a:bodyPr rot="0" spcFirstLastPara="1" vertOverflow="ellipsis" vert="horz" wrap="square" anchor="ctr" anchorCtr="1"/>
        <a:lstStyle/>
        <a:p>
          <a:pPr>
            <a:defRPr lang="ja-JP" sz="1600" b="1" i="0" u="none" strike="noStrike" kern="1200" baseline="0">
              <a:solidFill>
                <a:schemeClr val="tx1"/>
              </a:solidFill>
              <a:latin typeface="+mn-ea"/>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b="1">
          <a:solidFill>
            <a:schemeClr val="tx1"/>
          </a:solidFill>
          <a:latin typeface="+mn-ea"/>
          <a:ea typeface="+mn-ea"/>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479813453429873E-2"/>
          <c:y val="0.19392250460863894"/>
          <c:w val="0.74703613482858011"/>
          <c:h val="0.70244838683665733"/>
        </c:manualLayout>
      </c:layout>
      <c:barChart>
        <c:barDir val="bar"/>
        <c:grouping val="stacked"/>
        <c:varyColors val="0"/>
        <c:ser>
          <c:idx val="0"/>
          <c:order val="0"/>
          <c:tx>
            <c:strRef>
              <c:f>'Worksheet (Male C)'!$E$36</c:f>
              <c:strCache>
                <c:ptCount val="1"/>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0-D80F-47AD-887E-AEB640A4129B}"/>
              </c:ext>
            </c:extLst>
          </c:dPt>
          <c:dLbls>
            <c:dLbl>
              <c:idx val="0"/>
              <c:tx>
                <c:rich>
                  <a:bodyPr rot="0" spcFirstLastPara="1" vertOverflow="ellipsis" vert="horz" wrap="square" anchor="ctr" anchorCtr="1"/>
                  <a:lstStyle/>
                  <a:p>
                    <a:pPr>
                      <a:defRPr lang="ja-JP" sz="2000" b="1" i="0" u="none" strike="noStrike" kern="1200" baseline="0">
                        <a:solidFill>
                          <a:schemeClr val="bg1"/>
                        </a:solidFill>
                        <a:latin typeface="+mn-ea"/>
                        <a:ea typeface="+mn-ea"/>
                        <a:cs typeface="+mn-cs"/>
                      </a:defRPr>
                    </a:pPr>
                    <a:fld id="{D652DC1D-CDAC-4A7D-B042-3FCF0070BFE9}" type="VALUE">
                      <a:rPr lang="en-US" altLang="ja-JP" sz="2000" b="1">
                        <a:solidFill>
                          <a:schemeClr val="bg1"/>
                        </a:solidFill>
                      </a:rPr>
                      <a:pPr>
                        <a:defRPr lang="ja-JP" sz="2000" b="1">
                          <a:solidFill>
                            <a:schemeClr val="bg1"/>
                          </a:solidFill>
                        </a:defRPr>
                      </a:pPr>
                      <a:t>[VALUE]</a:t>
                    </a:fld>
                    <a:endParaRPr lang="en-SG"/>
                  </a:p>
                </c:rich>
              </c:tx>
              <c:spPr>
                <a:noFill/>
                <a:ln>
                  <a:noFill/>
                </a:ln>
                <a:effectLst/>
              </c:spPr>
              <c:txPr>
                <a:bodyPr rot="0" spcFirstLastPara="1" vertOverflow="ellipsis" vert="horz" wrap="square" anchor="ctr" anchorCtr="1"/>
                <a:lstStyle/>
                <a:p>
                  <a:pPr>
                    <a:defRPr lang="ja-JP" sz="2000" b="1" i="0" u="none" strike="noStrike" kern="1200" baseline="0">
                      <a:solidFill>
                        <a:schemeClr val="bg1"/>
                      </a:solidFill>
                      <a:latin typeface="+mn-ea"/>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layout>
                    <c:manualLayout>
                      <c:w val="0.10343953978039611"/>
                      <c:h val="0.21112433899055896"/>
                    </c:manualLayout>
                  </c15:layout>
                  <c15:dlblFieldTable/>
                  <c15:showDataLabelsRange val="0"/>
                </c:ext>
                <c:ext xmlns:c16="http://schemas.microsoft.com/office/drawing/2014/chart" uri="{C3380CC4-5D6E-409C-BE32-E72D297353CC}">
                  <c16:uniqueId val="{00000000-D80F-47AD-887E-AEB640A4129B}"/>
                </c:ext>
              </c:extLst>
            </c:dLbl>
            <c:spPr>
              <a:solidFill>
                <a:srgbClr val="00B0F0"/>
              </a:solidFill>
              <a:ln>
                <a:noFill/>
              </a:ln>
              <a:effectLst/>
            </c:spPr>
            <c:txPr>
              <a:bodyPr rot="0" spcFirstLastPara="1" vertOverflow="ellipsis" vert="horz" wrap="square" anchor="ctr" anchorCtr="1"/>
              <a:lstStyle/>
              <a:p>
                <a:pPr>
                  <a:defRPr lang="ja-JP" sz="20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'Worksheet (Male C)'!$D$37:$D$38</c:f>
              <c:strCache>
                <c:ptCount val="2"/>
                <c:pt idx="0">
                  <c:v>結果</c:v>
                </c:pt>
                <c:pt idx="1">
                  <c:v>基準</c:v>
                </c:pt>
              </c:strCache>
            </c:strRef>
          </c:cat>
          <c:val>
            <c:numRef>
              <c:f>'Worksheet (Male C)'!$E$37:$E$38</c:f>
              <c:numCache>
                <c:formatCode>General</c:formatCode>
                <c:ptCount val="2"/>
                <c:pt idx="0">
                  <c:v>24</c:v>
                </c:pt>
              </c:numCache>
            </c:numRef>
          </c:val>
          <c:extLst>
            <c:ext xmlns:c16="http://schemas.microsoft.com/office/drawing/2014/chart" uri="{C3380CC4-5D6E-409C-BE32-E72D297353CC}">
              <c16:uniqueId val="{00000001-D80F-47AD-887E-AEB640A4129B}"/>
            </c:ext>
          </c:extLst>
        </c:ser>
        <c:ser>
          <c:idx val="1"/>
          <c:order val="1"/>
          <c:tx>
            <c:strRef>
              <c:f>'Worksheet (Male C)'!$F$36</c:f>
              <c:strCache>
                <c:ptCount val="1"/>
                <c:pt idx="0">
                  <c:v>低い</c:v>
                </c:pt>
              </c:strCache>
            </c:strRef>
          </c:tx>
          <c:spPr>
            <a:solidFill>
              <a:schemeClr val="accent1">
                <a:lumMod val="20000"/>
                <a:lumOff val="80000"/>
              </a:schemeClr>
            </a:solidFill>
            <a:ln>
              <a:noFill/>
            </a:ln>
            <a:effectLst/>
          </c:spPr>
          <c:invertIfNegative val="0"/>
          <c:dLbls>
            <c:dLbl>
              <c:idx val="0"/>
              <c:tx>
                <c:rich>
                  <a:bodyPr/>
                  <a:lstStyle/>
                  <a:p>
                    <a:endParaRPr lang="en-SG"/>
                  </a:p>
                </c:rich>
              </c:tx>
              <c:dLblPos val="inEnd"/>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2-D80F-47AD-887E-AEB640A4129B}"/>
                </c:ext>
              </c:extLst>
            </c:dLbl>
            <c:dLbl>
              <c:idx val="1"/>
              <c:layout>
                <c:manualLayout>
                  <c:x val="1.2758000222707901E-3"/>
                  <c:y val="5.5229157516166489E-3"/>
                </c:manualLayout>
              </c:layout>
              <c:tx>
                <c:rich>
                  <a:bodyPr rot="0" spcFirstLastPara="1" vertOverflow="ellipsis" vert="horz" wrap="square" anchor="ctr" anchorCtr="1"/>
                  <a:lstStyle/>
                  <a:p>
                    <a:pPr algn="ctr">
                      <a:defRPr lang="ja-JP" sz="1600" b="1" i="0" u="none" strike="noStrike" kern="1200" baseline="0">
                        <a:solidFill>
                          <a:sysClr val="windowText" lastClr="000000"/>
                        </a:solidFill>
                        <a:latin typeface="+mn-ea"/>
                        <a:ea typeface="+mn-ea"/>
                        <a:cs typeface="+mn-cs"/>
                      </a:defRPr>
                    </a:pPr>
                    <a:r>
                      <a:rPr lang="en-US" altLang="zh-CN" sz="1600" b="1"/>
                      <a:t>10%</a:t>
                    </a:r>
                    <a:r>
                      <a:rPr lang="zh-CN" altLang="en-US" sz="1600" b="1"/>
                      <a:t>未満</a:t>
                    </a:r>
                  </a:p>
                </c:rich>
              </c:tx>
              <c:spPr>
                <a:noFill/>
                <a:ln>
                  <a:noFill/>
                </a:ln>
                <a:effectLst/>
              </c:spPr>
              <c:txPr>
                <a:bodyPr rot="0" spcFirstLastPara="1" vertOverflow="ellipsis" vert="horz" wrap="square" anchor="ctr" anchorCtr="1"/>
                <a:lstStyle/>
                <a:p>
                  <a:pPr algn="ctr">
                    <a:defRPr lang="ja-JP" sz="1600" b="1" i="0" u="none" strike="noStrike" kern="1200" baseline="0">
                      <a:solidFill>
                        <a:sysClr val="windowText" lastClr="000000"/>
                      </a:solidFill>
                      <a:latin typeface="+mn-ea"/>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2378989357550436"/>
                      <c:h val="0.23239864144970016"/>
                    </c:manualLayout>
                  </c15:layout>
                  <c15:showDataLabelsRange val="0"/>
                </c:ext>
                <c:ext xmlns:c16="http://schemas.microsoft.com/office/drawing/2014/chart" uri="{C3380CC4-5D6E-409C-BE32-E72D297353CC}">
                  <c16:uniqueId val="{00000003-D80F-47AD-887E-AEB640A4129B}"/>
                </c:ext>
              </c:extLst>
            </c:dLbl>
            <c:spPr>
              <a:noFill/>
              <a:ln>
                <a:noFill/>
              </a:ln>
              <a:effectLst/>
            </c:spPr>
            <c:txPr>
              <a:bodyPr rot="0" spcFirstLastPara="1" vertOverflow="ellipsis" vert="horz" wrap="square" anchor="ctr" anchorCtr="1"/>
              <a:lstStyle/>
              <a:p>
                <a:pPr algn="ctr">
                  <a:defRPr lang="ja-JP" sz="900" b="0"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cat>
            <c:strRef>
              <c:f>'Worksheet (Male C)'!$D$37:$D$38</c:f>
              <c:strCache>
                <c:ptCount val="2"/>
                <c:pt idx="0">
                  <c:v>結果</c:v>
                </c:pt>
                <c:pt idx="1">
                  <c:v>基準</c:v>
                </c:pt>
              </c:strCache>
            </c:strRef>
          </c:cat>
          <c:val>
            <c:numRef>
              <c:f>'Worksheet (Male C)'!$F$37:$F$38</c:f>
              <c:numCache>
                <c:formatCode>General</c:formatCode>
                <c:ptCount val="2"/>
                <c:pt idx="1">
                  <c:v>9.9</c:v>
                </c:pt>
              </c:numCache>
            </c:numRef>
          </c:val>
          <c:extLst>
            <c:ext xmlns:c15="http://schemas.microsoft.com/office/drawing/2012/chart" uri="{02D57815-91ED-43cb-92C2-25804820EDAC}">
              <c15:datalabelsRange>
                <c15:f>('Worksheet (Male C)'!#REF!,'Worksheet (Male C)'!$F$38)</c15:f>
              </c15:datalabelsRange>
            </c:ext>
            <c:ext xmlns:c16="http://schemas.microsoft.com/office/drawing/2014/chart" uri="{C3380CC4-5D6E-409C-BE32-E72D297353CC}">
              <c16:uniqueId val="{00000004-D80F-47AD-887E-AEB640A4129B}"/>
            </c:ext>
          </c:extLst>
        </c:ser>
        <c:ser>
          <c:idx val="2"/>
          <c:order val="2"/>
          <c:tx>
            <c:strRef>
              <c:f>'Worksheet (Male C)'!$G$36</c:f>
              <c:strCache>
                <c:ptCount val="1"/>
                <c:pt idx="0">
                  <c:v>標準</c:v>
                </c:pt>
              </c:strCache>
            </c:strRef>
          </c:tx>
          <c:spPr>
            <a:solidFill>
              <a:srgbClr val="FF0000"/>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6-D80F-47AD-887E-AEB640A4129B}"/>
              </c:ext>
            </c:extLst>
          </c:dPt>
          <c:dLbls>
            <c:dLbl>
              <c:idx val="1"/>
              <c:layout>
                <c:manualLayout>
                  <c:x val="9.4787191485535115E-3"/>
                  <c:y val="-2.4001469888676069E-3"/>
                </c:manualLayout>
              </c:layout>
              <c:tx>
                <c:rich>
                  <a:bodyPr rot="0" spcFirstLastPara="1" vertOverflow="ellipsis" vert="horz" wrap="square" anchor="ctr" anchorCtr="1"/>
                  <a:lstStyle/>
                  <a:p>
                    <a:pPr algn="l">
                      <a:defRPr lang="ja-JP" sz="1600" b="1" i="0" u="none" strike="noStrike" kern="1200" baseline="0">
                        <a:solidFill>
                          <a:schemeClr val="bg1"/>
                        </a:solidFill>
                        <a:latin typeface="+mn-ea"/>
                        <a:ea typeface="+mn-ea"/>
                        <a:cs typeface="+mn-cs"/>
                      </a:defRPr>
                    </a:pPr>
                    <a:r>
                      <a:rPr lang="en-US" altLang="ja-JP" sz="1600" b="1">
                        <a:solidFill>
                          <a:schemeClr val="bg1"/>
                        </a:solidFill>
                      </a:rPr>
                      <a:t>10</a:t>
                    </a:r>
                    <a:r>
                      <a:rPr lang="en-US" sz="1600" b="1">
                        <a:solidFill>
                          <a:schemeClr val="bg1"/>
                        </a:solidFill>
                      </a:rPr>
                      <a:t>~</a:t>
                    </a:r>
                    <a:r>
                      <a:rPr lang="en-US" altLang="ja-JP" sz="1600" b="1">
                        <a:solidFill>
                          <a:schemeClr val="bg1"/>
                        </a:solidFill>
                      </a:rPr>
                      <a:t>20</a:t>
                    </a:r>
                    <a:r>
                      <a:rPr lang="ja-JP" altLang="en-US" sz="1600" b="1">
                        <a:solidFill>
                          <a:schemeClr val="bg1"/>
                        </a:solidFill>
                      </a:rPr>
                      <a:t>％</a:t>
                    </a:r>
                  </a:p>
                </c:rich>
              </c:tx>
              <c:spPr>
                <a:noFill/>
                <a:ln>
                  <a:noFill/>
                </a:ln>
                <a:effectLst/>
              </c:spPr>
              <c:txPr>
                <a:bodyPr rot="0" spcFirstLastPara="1" vertOverflow="ellipsis" vert="horz" wrap="square" anchor="ctr" anchorCtr="1"/>
                <a:lstStyle/>
                <a:p>
                  <a:pPr algn="l">
                    <a:defRPr lang="ja-JP" sz="1600" b="1" i="0" u="none" strike="noStrike" kern="1200" baseline="0">
                      <a:solidFill>
                        <a:schemeClr val="bg1"/>
                      </a:solidFill>
                      <a:latin typeface="+mn-ea"/>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D80F-47AD-887E-AEB640A4129B}"/>
                </c:ext>
              </c:extLst>
            </c:dLbl>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'Worksheet (Male C)'!$D$37:$D$38</c:f>
              <c:strCache>
                <c:ptCount val="2"/>
                <c:pt idx="0">
                  <c:v>結果</c:v>
                </c:pt>
                <c:pt idx="1">
                  <c:v>基準</c:v>
                </c:pt>
              </c:strCache>
            </c:strRef>
          </c:cat>
          <c:val>
            <c:numRef>
              <c:f>'Worksheet (Male C)'!$G$37:$G$38</c:f>
              <c:numCache>
                <c:formatCode>General</c:formatCode>
                <c:ptCount val="2"/>
                <c:pt idx="1">
                  <c:v>10</c:v>
                </c:pt>
              </c:numCache>
            </c:numRef>
          </c:val>
          <c:extLst>
            <c:ext xmlns:c16="http://schemas.microsoft.com/office/drawing/2014/chart" uri="{C3380CC4-5D6E-409C-BE32-E72D297353CC}">
              <c16:uniqueId val="{00000007-D80F-47AD-887E-AEB640A4129B}"/>
            </c:ext>
          </c:extLst>
        </c:ser>
        <c:ser>
          <c:idx val="3"/>
          <c:order val="3"/>
          <c:tx>
            <c:strRef>
              <c:f>'Worksheet (Male C)'!$H$36</c:f>
              <c:strCache>
                <c:ptCount val="1"/>
                <c:pt idx="0">
                  <c:v>やや高い</c:v>
                </c:pt>
              </c:strCache>
            </c:strRef>
          </c:tx>
          <c:spPr>
            <a:solidFill>
              <a:schemeClr val="accent1">
                <a:lumMod val="60000"/>
                <a:lumOff val="40000"/>
              </a:schemeClr>
            </a:solidFill>
            <a:ln>
              <a:noFill/>
            </a:ln>
            <a:effectLst/>
          </c:spPr>
          <c:invertIfNegative val="0"/>
          <c:dLbls>
            <c:dLbl>
              <c:idx val="1"/>
              <c:layout>
                <c:manualLayout>
                  <c:x val="-1.7447879658429484E-3"/>
                  <c:y val="1.0430168961689914E-3"/>
                </c:manualLayout>
              </c:layout>
              <c:tx>
                <c:rich>
                  <a:bodyPr rot="0" spcFirstLastPara="1" vertOverflow="ellipsis" vert="horz" wrap="square" anchor="ctr" anchorCtr="1"/>
                  <a:lstStyle/>
                  <a:p>
                    <a:pPr algn="ctr">
                      <a:defRPr lang="ja-JP" sz="1600" b="1" i="0" u="none" strike="noStrike" kern="1200" baseline="0">
                        <a:solidFill>
                          <a:sysClr val="windowText" lastClr="000000"/>
                        </a:solidFill>
                        <a:latin typeface="+mn-ea"/>
                        <a:ea typeface="+mn-ea"/>
                        <a:cs typeface="+mn-cs"/>
                      </a:defRPr>
                    </a:pPr>
                    <a:r>
                      <a:rPr lang="en-US" altLang="ja-JP" sz="1600" b="1"/>
                      <a:t>2</a:t>
                    </a:r>
                    <a:r>
                      <a:rPr lang="en-US" sz="1600" b="1"/>
                      <a:t>0~</a:t>
                    </a:r>
                    <a:r>
                      <a:rPr lang="en-US" altLang="ja-JP" sz="1600" b="1"/>
                      <a:t>25%</a:t>
                    </a:r>
                  </a:p>
                </c:rich>
              </c:tx>
              <c:spPr>
                <a:noFill/>
                <a:ln>
                  <a:noFill/>
                </a:ln>
                <a:effectLst/>
              </c:spPr>
              <c:txPr>
                <a:bodyPr rot="0" spcFirstLastPara="1" vertOverflow="ellipsis" vert="horz" wrap="square" anchor="ctr" anchorCtr="1"/>
                <a:lstStyle/>
                <a:p>
                  <a:pPr algn="ctr">
                    <a:defRPr lang="ja-JP" sz="1600" b="1" i="0" u="none" strike="noStrike" kern="1200" baseline="0">
                      <a:solidFill>
                        <a:sysClr val="windowText" lastClr="000000"/>
                      </a:solidFill>
                      <a:latin typeface="+mn-ea"/>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0806844384452578"/>
                      <c:h val="0.31205333883702607"/>
                    </c:manualLayout>
                  </c15:layout>
                  <c15:showDataLabelsRange val="0"/>
                </c:ext>
                <c:ext xmlns:c16="http://schemas.microsoft.com/office/drawing/2014/chart" uri="{C3380CC4-5D6E-409C-BE32-E72D297353CC}">
                  <c16:uniqueId val="{00000008-D80F-47AD-887E-AEB640A4129B}"/>
                </c:ext>
              </c:extLst>
            </c:dLbl>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'Worksheet (Male C)'!$D$37:$D$38</c:f>
              <c:strCache>
                <c:ptCount val="2"/>
                <c:pt idx="0">
                  <c:v>結果</c:v>
                </c:pt>
                <c:pt idx="1">
                  <c:v>基準</c:v>
                </c:pt>
              </c:strCache>
            </c:strRef>
          </c:cat>
          <c:val>
            <c:numRef>
              <c:f>'Worksheet (Male C)'!$H$37:$H$38</c:f>
              <c:numCache>
                <c:formatCode>General</c:formatCode>
                <c:ptCount val="2"/>
                <c:pt idx="1">
                  <c:v>5</c:v>
                </c:pt>
              </c:numCache>
            </c:numRef>
          </c:val>
          <c:extLst>
            <c:ext xmlns:c16="http://schemas.microsoft.com/office/drawing/2014/chart" uri="{C3380CC4-5D6E-409C-BE32-E72D297353CC}">
              <c16:uniqueId val="{00000009-D80F-47AD-887E-AEB640A4129B}"/>
            </c:ext>
          </c:extLst>
        </c:ser>
        <c:ser>
          <c:idx val="4"/>
          <c:order val="4"/>
          <c:tx>
            <c:strRef>
              <c:f>'Worksheet (Male C)'!$I$36</c:f>
              <c:strCache>
                <c:ptCount val="1"/>
                <c:pt idx="0">
                  <c:v>高い</c:v>
                </c:pt>
              </c:strCache>
            </c:strRef>
          </c:tx>
          <c:spPr>
            <a:solidFill>
              <a:schemeClr val="accent1">
                <a:lumMod val="75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B-D80F-47AD-887E-AEB640A4129B}"/>
              </c:ext>
            </c:extLst>
          </c:dPt>
          <c:dLbls>
            <c:dLbl>
              <c:idx val="1"/>
              <c:layout>
                <c:manualLayout>
                  <c:x val="4.5946180503978196E-3"/>
                  <c:y val="1.3293179867559003E-2"/>
                </c:manualLayout>
              </c:layout>
              <c:tx>
                <c:rich>
                  <a:bodyPr rot="0" spcFirstLastPara="1" vertOverflow="ellipsis" vert="horz" wrap="square" anchor="ctr" anchorCtr="1"/>
                  <a:lstStyle/>
                  <a:p>
                    <a:pPr algn="ctr">
                      <a:defRPr lang="ja-JP" sz="1600" b="1" i="0" u="none" strike="noStrike" kern="1200" baseline="0">
                        <a:solidFill>
                          <a:schemeClr val="bg1"/>
                        </a:solidFill>
                        <a:latin typeface="+mn-ea"/>
                        <a:ea typeface="+mn-ea"/>
                        <a:cs typeface="+mn-cs"/>
                      </a:defRPr>
                    </a:pPr>
                    <a:r>
                      <a:rPr lang="en-US" altLang="zh-CN" sz="1600" b="1">
                        <a:solidFill>
                          <a:schemeClr val="bg1"/>
                        </a:solidFill>
                      </a:rPr>
                      <a:t>25</a:t>
                    </a:r>
                    <a:r>
                      <a:rPr lang="zh-CN" altLang="en-US" sz="1600" b="1">
                        <a:solidFill>
                          <a:schemeClr val="bg1"/>
                        </a:solidFill>
                      </a:rPr>
                      <a:t>％以上</a:t>
                    </a:r>
                  </a:p>
                </c:rich>
              </c:tx>
              <c:spPr>
                <a:noFill/>
                <a:ln>
                  <a:noFill/>
                </a:ln>
                <a:effectLst/>
              </c:spPr>
              <c:txPr>
                <a:bodyPr rot="0" spcFirstLastPara="1" vertOverflow="ellipsis" vert="horz" wrap="square" anchor="ctr" anchorCtr="1"/>
                <a:lstStyle/>
                <a:p>
                  <a:pPr algn="ctr">
                    <a:defRPr lang="ja-JP" sz="1600" b="1" i="0" u="none" strike="noStrike" kern="1200" baseline="0">
                      <a:solidFill>
                        <a:schemeClr val="bg1"/>
                      </a:solidFill>
                      <a:latin typeface="+mn-ea"/>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1963315523762204"/>
                      <c:h val="0.35934297989725877"/>
                    </c:manualLayout>
                  </c15:layout>
                  <c15:showDataLabelsRange val="0"/>
                </c:ext>
                <c:ext xmlns:c16="http://schemas.microsoft.com/office/drawing/2014/chart" uri="{C3380CC4-5D6E-409C-BE32-E72D297353CC}">
                  <c16:uniqueId val="{0000000B-D80F-47AD-887E-AEB640A4129B}"/>
                </c:ext>
              </c:extLst>
            </c:dLbl>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'Worksheet (Male C)'!$D$37:$D$38</c:f>
              <c:strCache>
                <c:ptCount val="2"/>
                <c:pt idx="0">
                  <c:v>結果</c:v>
                </c:pt>
                <c:pt idx="1">
                  <c:v>基準</c:v>
                </c:pt>
              </c:strCache>
            </c:strRef>
          </c:cat>
          <c:val>
            <c:numRef>
              <c:f>'Worksheet (Male C)'!$I$37:$I$38</c:f>
              <c:numCache>
                <c:formatCode>General</c:formatCode>
                <c:ptCount val="2"/>
                <c:pt idx="1">
                  <c:v>10</c:v>
                </c:pt>
              </c:numCache>
            </c:numRef>
          </c:val>
          <c:extLst>
            <c:ext xmlns:c16="http://schemas.microsoft.com/office/drawing/2014/chart" uri="{C3380CC4-5D6E-409C-BE32-E72D297353CC}">
              <c16:uniqueId val="{0000000C-D80F-47AD-887E-AEB640A4129B}"/>
            </c:ext>
          </c:extLst>
        </c:ser>
        <c:dLbls>
          <c:dLblPos val="inEnd"/>
          <c:showLegendKey val="0"/>
          <c:showVal val="1"/>
          <c:showCatName val="0"/>
          <c:showSerName val="0"/>
          <c:showPercent val="0"/>
          <c:showBubbleSize val="0"/>
        </c:dLbls>
        <c:gapWidth val="50"/>
        <c:overlap val="100"/>
        <c:axId val="1459039327"/>
        <c:axId val="1459041823"/>
      </c:barChart>
      <c:catAx>
        <c:axId val="145903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lang="ja-JP" sz="1600" b="1" i="0" u="none" strike="noStrike" kern="1200" cap="all" spc="120" normalizeH="0" baseline="0">
                <a:solidFill>
                  <a:sysClr val="windowText" lastClr="000000"/>
                </a:solidFill>
                <a:latin typeface="+mn-ea"/>
                <a:ea typeface="+mn-ea"/>
                <a:cs typeface="+mn-cs"/>
              </a:defRPr>
            </a:pPr>
            <a:endParaRPr lang="en-US"/>
          </a:p>
        </c:txPr>
        <c:crossAx val="1459041823"/>
        <c:crosses val="autoZero"/>
        <c:auto val="1"/>
        <c:lblAlgn val="ctr"/>
        <c:lblOffset val="100"/>
        <c:noMultiLvlLbl val="0"/>
      </c:catAx>
      <c:valAx>
        <c:axId val="1459041823"/>
        <c:scaling>
          <c:orientation val="minMax"/>
          <c:max val="35"/>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lang="ja-JP" sz="1600" b="1" i="0" u="none" strike="noStrike" kern="1200" baseline="0">
                <a:solidFill>
                  <a:sysClr val="windowText" lastClr="000000"/>
                </a:solidFill>
                <a:latin typeface="+mn-ea"/>
                <a:ea typeface="+mn-ea"/>
                <a:cs typeface="+mn-cs"/>
              </a:defRPr>
            </a:pPr>
            <a:endParaRPr lang="en-US"/>
          </a:p>
        </c:txPr>
        <c:crossAx val="1459039327"/>
        <c:crosses val="autoZero"/>
        <c:crossBetween val="between"/>
      </c:valAx>
      <c:spPr>
        <a:noFill/>
        <a:ln>
          <a:noFill/>
        </a:ln>
        <a:effectLst/>
      </c:spPr>
    </c:plotArea>
    <c:legend>
      <c:legendPos val="r"/>
      <c:legendEntry>
        <c:idx val="0"/>
        <c:delete val="1"/>
      </c:legendEntry>
      <c:layout>
        <c:manualLayout>
          <c:xMode val="edge"/>
          <c:yMode val="edge"/>
          <c:x val="0.8744118901557939"/>
          <c:y val="9.6897377104470314E-2"/>
          <c:w val="0.10175005887297493"/>
          <c:h val="0.82429645439695554"/>
        </c:manualLayout>
      </c:layout>
      <c:overlay val="0"/>
      <c:spPr>
        <a:noFill/>
        <a:ln>
          <a:noFill/>
        </a:ln>
        <a:effectLst/>
      </c:spPr>
      <c:txPr>
        <a:bodyPr rot="0" spcFirstLastPara="1" vertOverflow="ellipsis" vert="horz" wrap="square" anchor="ctr" anchorCtr="1"/>
        <a:lstStyle/>
        <a:p>
          <a:pPr>
            <a:defRPr lang="ja-JP" sz="1600" b="1" i="0" u="none" strike="noStrike" kern="1200" baseline="0">
              <a:solidFill>
                <a:sysClr val="windowText" lastClr="000000"/>
              </a:solidFill>
              <a:latin typeface="+mn-ea"/>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solidFill>
            <a:sysClr val="windowText" lastClr="000000"/>
          </a:solidFill>
          <a:latin typeface="+mn-ea"/>
          <a:ea typeface="+mn-ea"/>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453693621452301E-2"/>
          <c:y val="5.0619979458716775E-2"/>
          <c:w val="0.74571404312358358"/>
          <c:h val="0.82337534547218882"/>
        </c:manualLayout>
      </c:layout>
      <c:barChart>
        <c:barDir val="bar"/>
        <c:grouping val="stacked"/>
        <c:varyColors val="0"/>
        <c:ser>
          <c:idx val="0"/>
          <c:order val="0"/>
          <c:tx>
            <c:strRef>
              <c:f>'Worksheet (Male C)'!$E$12</c:f>
              <c:strCache>
                <c:ptCount val="1"/>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8-7F35-44C5-8365-7C848DC9AD0A}"/>
              </c:ext>
            </c:extLst>
          </c:dPt>
          <c:dLbls>
            <c:spPr>
              <a:noFill/>
              <a:ln>
                <a:noFill/>
              </a:ln>
              <a:effectLst/>
            </c:spPr>
            <c:txPr>
              <a:bodyPr rot="0" spcFirstLastPara="1" vertOverflow="ellipsis" vert="horz" wrap="square" anchor="ctr" anchorCtr="1"/>
              <a:lstStyle/>
              <a:p>
                <a:pPr>
                  <a:defRPr lang="ja-JP" sz="16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'Worksheet (Male C)'!$D$13:$D$14</c:f>
              <c:strCache>
                <c:ptCount val="2"/>
                <c:pt idx="0">
                  <c:v>結果</c:v>
                </c:pt>
                <c:pt idx="1">
                  <c:v>基準</c:v>
                </c:pt>
              </c:strCache>
            </c:strRef>
          </c:cat>
          <c:val>
            <c:numRef>
              <c:f>'Worksheet (Male C)'!$E$13:$E$14</c:f>
              <c:numCache>
                <c:formatCode>General</c:formatCode>
                <c:ptCount val="2"/>
                <c:pt idx="0">
                  <c:v>20.9</c:v>
                </c:pt>
              </c:numCache>
            </c:numRef>
          </c:val>
          <c:extLst>
            <c:ext xmlns:c16="http://schemas.microsoft.com/office/drawing/2014/chart" uri="{C3380CC4-5D6E-409C-BE32-E72D297353CC}">
              <c16:uniqueId val="{00000000-F2BC-47AA-A0B9-DB36089DDC48}"/>
            </c:ext>
          </c:extLst>
        </c:ser>
        <c:ser>
          <c:idx val="1"/>
          <c:order val="1"/>
          <c:tx>
            <c:strRef>
              <c:f>'Worksheet (Male C)'!$F$12</c:f>
              <c:strCache>
                <c:ptCount val="1"/>
                <c:pt idx="0">
                  <c:v>やせ</c:v>
                </c:pt>
              </c:strCache>
            </c:strRef>
          </c:tx>
          <c:spPr>
            <a:solidFill>
              <a:schemeClr val="bg1">
                <a:lumMod val="85000"/>
              </a:schemeClr>
            </a:solidFill>
            <a:ln>
              <a:noFill/>
            </a:ln>
            <a:effectLst/>
          </c:spPr>
          <c:invertIfNegative val="0"/>
          <c:dPt>
            <c:idx val="1"/>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2-F2BC-47AA-A0B9-DB36089DDC48}"/>
              </c:ext>
            </c:extLst>
          </c:dPt>
          <c:dLbls>
            <c:dLbl>
              <c:idx val="1"/>
              <c:layout>
                <c:manualLayout>
                  <c:x val="9.2817120992946062E-2"/>
                  <c:y val="-3.229401673413998E-3"/>
                </c:manualLayout>
              </c:layout>
              <c:tx>
                <c:rich>
                  <a:bodyPr/>
                  <a:lstStyle/>
                  <a:p>
                    <a:r>
                      <a:rPr lang="en-US" altLang="zh-CN"/>
                      <a:t>18.5</a:t>
                    </a:r>
                    <a:r>
                      <a:rPr lang="zh-CN" altLang="en-US"/>
                      <a:t>未満</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F2BC-47AA-A0B9-DB36089DDC48}"/>
                </c:ext>
              </c:extLst>
            </c:dLbl>
            <c:spPr>
              <a:noFill/>
              <a:ln>
                <a:noFill/>
              </a:ln>
              <a:effectLst/>
            </c:spPr>
            <c:txPr>
              <a:bodyPr rot="0" spcFirstLastPara="1" vertOverflow="ellipsis" vert="horz" wrap="square" anchor="ctr" anchorCtr="1"/>
              <a:lstStyle/>
              <a:p>
                <a:pPr algn="ctr">
                  <a:defRPr lang="ja-JP" sz="1600" b="1"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'Worksheet (Male C)'!$D$13:$D$14</c:f>
              <c:strCache>
                <c:ptCount val="2"/>
                <c:pt idx="0">
                  <c:v>結果</c:v>
                </c:pt>
                <c:pt idx="1">
                  <c:v>基準</c:v>
                </c:pt>
              </c:strCache>
            </c:strRef>
          </c:cat>
          <c:val>
            <c:numRef>
              <c:f>'Worksheet (Male C)'!$F$13:$F$14</c:f>
              <c:numCache>
                <c:formatCode>General</c:formatCode>
                <c:ptCount val="2"/>
                <c:pt idx="1">
                  <c:v>18.399999999999999</c:v>
                </c:pt>
              </c:numCache>
            </c:numRef>
          </c:val>
          <c:extLst>
            <c:ext xmlns:c16="http://schemas.microsoft.com/office/drawing/2014/chart" uri="{C3380CC4-5D6E-409C-BE32-E72D297353CC}">
              <c16:uniqueId val="{00000003-F2BC-47AA-A0B9-DB36089DDC48}"/>
            </c:ext>
          </c:extLst>
        </c:ser>
        <c:ser>
          <c:idx val="2"/>
          <c:order val="2"/>
          <c:tx>
            <c:strRef>
              <c:f>'Worksheet (Male C)'!$G$12</c:f>
              <c:strCache>
                <c:ptCount val="1"/>
                <c:pt idx="0">
                  <c:v>普通</c:v>
                </c:pt>
              </c:strCache>
            </c:strRef>
          </c:tx>
          <c:spPr>
            <a:solidFill>
              <a:srgbClr val="FF0000"/>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C-F2BC-47AA-A0B9-DB36089DDC48}"/>
              </c:ext>
            </c:extLst>
          </c:dPt>
          <c:dLbls>
            <c:dLbl>
              <c:idx val="1"/>
              <c:layout>
                <c:manualLayout>
                  <c:x val="-3.235126990232495E-3"/>
                  <c:y val="1.1902143505716503E-3"/>
                </c:manualLayout>
              </c:layout>
              <c:tx>
                <c:rich>
                  <a:bodyPr rot="0" spcFirstLastPara="1" vertOverflow="ellipsis" vert="horz" wrap="square" anchor="ctr" anchorCtr="1"/>
                  <a:lstStyle/>
                  <a:p>
                    <a:pPr algn="ctr">
                      <a:defRPr lang="ja-JP" sz="1600" b="1" i="0" u="none" strike="noStrike" kern="1200" baseline="0">
                        <a:solidFill>
                          <a:schemeClr val="bg1"/>
                        </a:solidFill>
                        <a:latin typeface="+mn-ea"/>
                        <a:ea typeface="+mn-ea"/>
                        <a:cs typeface="+mn-cs"/>
                      </a:defRPr>
                    </a:pPr>
                    <a:r>
                      <a:rPr lang="en-US" altLang="ja-JP" sz="1600">
                        <a:solidFill>
                          <a:schemeClr val="bg1"/>
                        </a:solidFill>
                      </a:rPr>
                      <a:t>18.5~25</a:t>
                    </a:r>
                  </a:p>
                </c:rich>
              </c:tx>
              <c:spPr>
                <a:noFill/>
                <a:ln>
                  <a:noFill/>
                </a:ln>
                <a:effectLst/>
              </c:spPr>
              <c:txPr>
                <a:bodyPr rot="0" spcFirstLastPara="1" vertOverflow="ellipsis" vert="horz" wrap="square" anchor="ctr" anchorCtr="1"/>
                <a:lstStyle/>
                <a:p>
                  <a:pPr algn="ctr">
                    <a:defRPr lang="ja-JP" sz="1600" b="1" i="0" u="none" strike="noStrike" kern="1200" baseline="0">
                      <a:solidFill>
                        <a:schemeClr val="bg1"/>
                      </a:solidFill>
                      <a:latin typeface="+mn-ea"/>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2254326513062547"/>
                      <c:h val="0.33135486888156135"/>
                    </c:manualLayout>
                  </c15:layout>
                  <c15:showDataLabelsRange val="0"/>
                </c:ext>
                <c:ext xmlns:c16="http://schemas.microsoft.com/office/drawing/2014/chart" uri="{C3380CC4-5D6E-409C-BE32-E72D297353CC}">
                  <c16:uniqueId val="{00000004-F2BC-47AA-A0B9-DB36089DDC48}"/>
                </c:ext>
              </c:extLst>
            </c:dLbl>
            <c:spPr>
              <a:noFill/>
              <a:ln>
                <a:noFill/>
              </a:ln>
              <a:effectLst/>
            </c:spPr>
            <c:txPr>
              <a:bodyPr rot="0" spcFirstLastPara="1" vertOverflow="ellipsis" vert="horz" wrap="square" anchor="ctr" anchorCtr="1"/>
              <a:lstStyle/>
              <a:p>
                <a:pPr algn="ctr">
                  <a:defRPr lang="ja-JP" sz="1400" b="1"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'Worksheet (Male C)'!$D$13:$D$14</c:f>
              <c:strCache>
                <c:ptCount val="2"/>
                <c:pt idx="0">
                  <c:v>結果</c:v>
                </c:pt>
                <c:pt idx="1">
                  <c:v>基準</c:v>
                </c:pt>
              </c:strCache>
            </c:strRef>
          </c:cat>
          <c:val>
            <c:numRef>
              <c:f>'Worksheet (Male C)'!$G$13:$G$14</c:f>
              <c:numCache>
                <c:formatCode>General</c:formatCode>
                <c:ptCount val="2"/>
                <c:pt idx="1">
                  <c:v>6.5</c:v>
                </c:pt>
              </c:numCache>
            </c:numRef>
          </c:val>
          <c:extLst>
            <c:ext xmlns:c16="http://schemas.microsoft.com/office/drawing/2014/chart" uri="{C3380CC4-5D6E-409C-BE32-E72D297353CC}">
              <c16:uniqueId val="{00000005-F2BC-47AA-A0B9-DB36089DDC48}"/>
            </c:ext>
          </c:extLst>
        </c:ser>
        <c:ser>
          <c:idx val="3"/>
          <c:order val="3"/>
          <c:tx>
            <c:strRef>
              <c:f>'Worksheet (Male C)'!$H$12</c:f>
              <c:strCache>
                <c:ptCount val="1"/>
                <c:pt idx="0">
                  <c:v>肥満(1度)</c:v>
                </c:pt>
              </c:strCache>
            </c:strRef>
          </c:tx>
          <c:spPr>
            <a:solidFill>
              <a:schemeClr val="accent1">
                <a:lumMod val="40000"/>
                <a:lumOff val="6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F2BC-47AA-A0B9-DB36089DDC48}"/>
              </c:ext>
            </c:extLst>
          </c:dPt>
          <c:dLbls>
            <c:dLbl>
              <c:idx val="1"/>
              <c:layout>
                <c:manualLayout>
                  <c:x val="1.8317033738070288E-3"/>
                  <c:y val="5.7588145004228153E-3"/>
                </c:manualLayout>
              </c:layout>
              <c:tx>
                <c:rich>
                  <a:bodyPr rot="0" spcFirstLastPara="1" vertOverflow="ellipsis" vert="horz" wrap="square" anchor="ctr" anchorCtr="1"/>
                  <a:lstStyle/>
                  <a:p>
                    <a:pPr algn="ctr">
                      <a:defRPr lang="ja-JP" sz="1600" b="1" i="0" u="none" strike="noStrike" kern="1200" baseline="0">
                        <a:solidFill>
                          <a:sysClr val="windowText" lastClr="000000"/>
                        </a:solidFill>
                        <a:latin typeface="+mn-ea"/>
                        <a:ea typeface="+mn-ea"/>
                        <a:cs typeface="+mn-cs"/>
                      </a:defRPr>
                    </a:pPr>
                    <a:r>
                      <a:rPr lang="en-US" altLang="ja-JP" sz="1600">
                        <a:solidFill>
                          <a:sysClr val="windowText" lastClr="000000"/>
                        </a:solidFill>
                        <a:latin typeface="+mn-ea"/>
                        <a:ea typeface="+mn-ea"/>
                      </a:rPr>
                      <a:t>25~30</a:t>
                    </a:r>
                  </a:p>
                </c:rich>
              </c:tx>
              <c:spPr>
                <a:noFill/>
                <a:ln>
                  <a:noFill/>
                </a:ln>
                <a:effectLst/>
              </c:spPr>
              <c:txPr>
                <a:bodyPr rot="0" spcFirstLastPara="1" vertOverflow="ellipsis" vert="horz" wrap="square" anchor="ctr" anchorCtr="1"/>
                <a:lstStyle/>
                <a:p>
                  <a:pPr algn="ctr">
                    <a:defRPr lang="ja-JP" sz="1600" b="1" i="0" u="none" strike="noStrike" kern="1200" baseline="0">
                      <a:solidFill>
                        <a:sysClr val="windowText" lastClr="000000"/>
                      </a:solidFill>
                      <a:latin typeface="+mn-ea"/>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939435021078181"/>
                      <c:h val="0.26922095029508258"/>
                    </c:manualLayout>
                  </c15:layout>
                  <c15:showDataLabelsRange val="0"/>
                </c:ext>
                <c:ext xmlns:c16="http://schemas.microsoft.com/office/drawing/2014/chart" uri="{C3380CC4-5D6E-409C-BE32-E72D297353CC}">
                  <c16:uniqueId val="{00000007-F2BC-47AA-A0B9-DB36089DDC4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ja-JP" sz="1600" b="1" i="0" u="none" strike="noStrike" kern="1200" baseline="0">
                    <a:solidFill>
                      <a:sysClr val="windowText" lastClr="000000"/>
                    </a:solidFill>
                    <a:latin typeface="+mn-ea"/>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'Worksheet (Male C)'!$D$13:$D$14</c:f>
              <c:strCache>
                <c:ptCount val="2"/>
                <c:pt idx="0">
                  <c:v>結果</c:v>
                </c:pt>
                <c:pt idx="1">
                  <c:v>基準</c:v>
                </c:pt>
              </c:strCache>
            </c:strRef>
          </c:cat>
          <c:val>
            <c:numRef>
              <c:f>'Worksheet (Male C)'!$H$13:$H$14</c:f>
              <c:numCache>
                <c:formatCode>General</c:formatCode>
                <c:ptCount val="2"/>
                <c:pt idx="1">
                  <c:v>4.9000000000000004</c:v>
                </c:pt>
              </c:numCache>
            </c:numRef>
          </c:val>
          <c:extLst>
            <c:ext xmlns:c16="http://schemas.microsoft.com/office/drawing/2014/chart" uri="{C3380CC4-5D6E-409C-BE32-E72D297353CC}">
              <c16:uniqueId val="{00000008-F2BC-47AA-A0B9-DB36089DDC48}"/>
            </c:ext>
          </c:extLst>
        </c:ser>
        <c:ser>
          <c:idx val="4"/>
          <c:order val="4"/>
          <c:tx>
            <c:strRef>
              <c:f>'Worksheet (Male C)'!$I$12</c:f>
              <c:strCache>
                <c:ptCount val="1"/>
                <c:pt idx="0">
                  <c:v>肥満(2度)</c:v>
                </c:pt>
              </c:strCache>
            </c:strRef>
          </c:tx>
          <c:spPr>
            <a:solidFill>
              <a:schemeClr val="accent1">
                <a:lumMod val="75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A-F2BC-47AA-A0B9-DB36089DDC48}"/>
              </c:ext>
            </c:extLst>
          </c:dPt>
          <c:dLbls>
            <c:dLbl>
              <c:idx val="1"/>
              <c:layout>
                <c:manualLayout>
                  <c:x val="-2.771698234401905E-2"/>
                  <c:y val="5.6892486010805803E-3"/>
                </c:manualLayout>
              </c:layout>
              <c:tx>
                <c:rich>
                  <a:bodyPr/>
                  <a:lstStyle/>
                  <a:p>
                    <a:r>
                      <a:rPr lang="en-US" altLang="zh-CN"/>
                      <a:t>30</a:t>
                    </a:r>
                    <a:r>
                      <a:rPr lang="zh-CN" altLang="en-US"/>
                      <a:t>以上</a:t>
                    </a:r>
                  </a:p>
                </c:rich>
              </c:tx>
              <c:dLblPos val="ctr"/>
              <c:showLegendKey val="0"/>
              <c:showVal val="1"/>
              <c:showCatName val="0"/>
              <c:showSerName val="0"/>
              <c:showPercent val="0"/>
              <c:showBubbleSize val="0"/>
              <c:extLst>
                <c:ext xmlns:c15="http://schemas.microsoft.com/office/drawing/2012/chart" uri="{CE6537A1-D6FC-4f65-9D91-7224C49458BB}">
                  <c15:layout>
                    <c:manualLayout>
                      <c:w val="0.12235881497931103"/>
                      <c:h val="0.22446672170530793"/>
                    </c:manualLayout>
                  </c15:layout>
                  <c15:showDataLabelsRange val="0"/>
                </c:ext>
                <c:ext xmlns:c16="http://schemas.microsoft.com/office/drawing/2014/chart" uri="{C3380CC4-5D6E-409C-BE32-E72D297353CC}">
                  <c16:uniqueId val="{0000000A-F2BC-47AA-A0B9-DB36089DDC48}"/>
                </c:ext>
              </c:extLst>
            </c:dLbl>
            <c:spPr>
              <a:noFill/>
              <a:ln>
                <a:noFill/>
              </a:ln>
              <a:effectLst/>
            </c:spPr>
            <c:txPr>
              <a:bodyPr rot="0" spcFirstLastPara="1" vertOverflow="ellipsis" vert="horz" wrap="square" anchor="ctr" anchorCtr="1"/>
              <a:lstStyle/>
              <a:p>
                <a:pPr algn="ctr">
                  <a:defRPr lang="ja-JP" sz="16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'Worksheet (Male C)'!$D$13:$D$14</c:f>
              <c:strCache>
                <c:ptCount val="2"/>
                <c:pt idx="0">
                  <c:v>結果</c:v>
                </c:pt>
                <c:pt idx="1">
                  <c:v>基準</c:v>
                </c:pt>
              </c:strCache>
            </c:strRef>
          </c:cat>
          <c:val>
            <c:numRef>
              <c:f>'Worksheet (Male C)'!$I$13:$I$14</c:f>
              <c:numCache>
                <c:formatCode>General</c:formatCode>
                <c:ptCount val="2"/>
                <c:pt idx="1">
                  <c:v>10</c:v>
                </c:pt>
              </c:numCache>
            </c:numRef>
          </c:val>
          <c:extLst>
            <c:ext xmlns:c16="http://schemas.microsoft.com/office/drawing/2014/chart" uri="{C3380CC4-5D6E-409C-BE32-E72D297353CC}">
              <c16:uniqueId val="{0000000B-F2BC-47AA-A0B9-DB36089DDC48}"/>
            </c:ext>
          </c:extLst>
        </c:ser>
        <c:dLbls>
          <c:dLblPos val="inEnd"/>
          <c:showLegendKey val="0"/>
          <c:showVal val="1"/>
          <c:showCatName val="0"/>
          <c:showSerName val="0"/>
          <c:showPercent val="0"/>
          <c:showBubbleSize val="0"/>
        </c:dLbls>
        <c:gapWidth val="50"/>
        <c:overlap val="100"/>
        <c:axId val="1791112015"/>
        <c:axId val="1791109103"/>
      </c:barChart>
      <c:catAx>
        <c:axId val="1791112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lang="ja-JP" sz="1600" b="1" i="0" u="none" strike="noStrike" kern="1200" cap="all" spc="120" normalizeH="0" baseline="0">
                <a:solidFill>
                  <a:sysClr val="windowText" lastClr="000000"/>
                </a:solidFill>
                <a:latin typeface="+mn-ea"/>
                <a:ea typeface="+mn-ea"/>
                <a:cs typeface="+mn-cs"/>
              </a:defRPr>
            </a:pPr>
            <a:endParaRPr lang="en-US"/>
          </a:p>
        </c:txPr>
        <c:crossAx val="1791109103"/>
        <c:crossesAt val="0"/>
        <c:auto val="1"/>
        <c:lblAlgn val="ctr"/>
        <c:lblOffset val="100"/>
        <c:noMultiLvlLbl val="0"/>
      </c:catAx>
      <c:valAx>
        <c:axId val="1791109103"/>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ja-JP" sz="1600" b="1" i="0" u="none" strike="noStrike" kern="1200" baseline="0">
                <a:solidFill>
                  <a:sysClr val="windowText" lastClr="000000"/>
                </a:solidFill>
                <a:latin typeface="+mn-ea"/>
                <a:ea typeface="+mn-ea"/>
                <a:cs typeface="+mn-cs"/>
              </a:defRPr>
            </a:pPr>
            <a:endParaRPr lang="en-US"/>
          </a:p>
        </c:txPr>
        <c:crossAx val="1791112015"/>
        <c:crosses val="autoZero"/>
        <c:crossBetween val="between"/>
        <c:majorUnit val="5"/>
      </c:valAx>
      <c:spPr>
        <a:noFill/>
        <a:ln>
          <a:noFill/>
        </a:ln>
        <a:effectLst/>
      </c:spPr>
    </c:plotArea>
    <c:legend>
      <c:legendPos val="r"/>
      <c:legendEntry>
        <c:idx val="0"/>
        <c:delete val="1"/>
      </c:legendEntry>
      <c:layout>
        <c:manualLayout>
          <c:xMode val="edge"/>
          <c:yMode val="edge"/>
          <c:x val="0.85010758501671213"/>
          <c:y val="0.17864610218104326"/>
          <c:w val="0.11306908356586316"/>
          <c:h val="0.60444564062496864"/>
        </c:manualLayout>
      </c:layout>
      <c:overlay val="0"/>
      <c:spPr>
        <a:noFill/>
        <a:ln>
          <a:noFill/>
        </a:ln>
        <a:effectLst/>
      </c:spPr>
      <c:txPr>
        <a:bodyPr rot="0" spcFirstLastPara="1" vertOverflow="ellipsis" vert="horz" wrap="square" anchor="ctr" anchorCtr="1"/>
        <a:lstStyle/>
        <a:p>
          <a:pPr>
            <a:defRPr lang="ja-JP" sz="1600" b="1" i="0" u="none" strike="noStrike" kern="1200" baseline="0">
              <a:solidFill>
                <a:sysClr val="windowText" lastClr="000000"/>
              </a:solidFill>
              <a:latin typeface="+mn-ea"/>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sz="1600" b="1">
          <a:solidFill>
            <a:sysClr val="windowText" lastClr="000000"/>
          </a:solidFill>
          <a:latin typeface="+mn-ea"/>
          <a:ea typeface="+mn-ea"/>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'Worksheet (Male C)'!$E$59</c:f>
              <c:strCache>
                <c:ptCount val="1"/>
              </c:strCache>
            </c:strRef>
          </c:tx>
          <c:spPr>
            <a:solidFill>
              <a:schemeClr val="tx1"/>
            </a:solidFill>
            <a:ln>
              <a:noFill/>
            </a:ln>
            <a:effectLst/>
          </c:spPr>
          <c:invertIfNegative val="0"/>
          <c:dLbls>
            <c:dLbl>
              <c:idx val="0"/>
              <c:layout>
                <c:manualLayout>
                  <c:x val="0.17855071648747156"/>
                  <c:y val="-8.4875562720133283E-17"/>
                </c:manualLayout>
              </c:layout>
              <c:tx>
                <c:rich>
                  <a:bodyPr rot="0" spcFirstLastPara="1" vertOverflow="clip" horzOverflow="clip" vert="horz" wrap="square" lIns="38100" tIns="19050" rIns="38100" bIns="19050" anchor="ctr" anchorCtr="1">
                    <a:spAutoFit/>
                  </a:bodyPr>
                  <a:lstStyle/>
                  <a:p>
                    <a:pPr>
                      <a:defRPr lang="ja-JP" sz="1800" b="1" i="0" u="none" strike="noStrike" kern="1200" baseline="0">
                        <a:solidFill>
                          <a:schemeClr val="bg1"/>
                        </a:solidFill>
                        <a:latin typeface="+mn-ea"/>
                        <a:ea typeface="+mn-ea"/>
                        <a:cs typeface="+mn-cs"/>
                      </a:defRPr>
                    </a:pPr>
                    <a:r>
                      <a:rPr lang="en-US" altLang="ja-JP" sz="1800" baseline="0"/>
                      <a:t> </a:t>
                    </a:r>
                    <a:fld id="{FF1662E8-9EDC-4A9A-9788-F36717D47537}" type="VALUE">
                      <a:rPr lang="en-US" altLang="ja-JP" sz="1800" baseline="0"/>
                      <a:pPr>
                        <a:defRPr lang="ja-JP" sz="1800">
                          <a:solidFill>
                            <a:schemeClr val="bg1"/>
                          </a:solidFill>
                        </a:defRPr>
                      </a:pPr>
                      <a:t>[VALUE]</a:t>
                    </a:fld>
                    <a:endParaRPr lang="en-US" altLang="ja-JP" sz="1800" baseline="0"/>
                  </a:p>
                </c:rich>
              </c:tx>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lang="ja-JP" sz="1800" b="1" i="0" u="none" strike="noStrike" kern="1200" baseline="0">
                      <a:solidFill>
                        <a:schemeClr val="bg1"/>
                      </a:solidFill>
                      <a:latin typeface="+mn-ea"/>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9740"/>
                        <a:gd name="adj2" fmla="val -19676"/>
                      </a:avLst>
                    </a:prstGeom>
                    <a:noFill/>
                    <a:ln>
                      <a:noFill/>
                    </a:ln>
                  </c15:spPr>
                  <c15:dlblFieldTable/>
                  <c15:showDataLabelsRange val="0"/>
                </c:ext>
                <c:ext xmlns:c16="http://schemas.microsoft.com/office/drawing/2014/chart" uri="{C3380CC4-5D6E-409C-BE32-E72D297353CC}">
                  <c16:uniqueId val="{00000009-E6D5-4C02-921B-412E34778779}"/>
                </c:ext>
              </c:extLst>
            </c:dLbl>
            <c:spPr>
              <a:noFill/>
              <a:ln>
                <a:noFill/>
              </a:ln>
              <a:effectLst/>
            </c:spPr>
            <c:txPr>
              <a:bodyPr rot="0" spcFirstLastPara="1" vertOverflow="clip" horzOverflow="clip" vert="horz" wrap="square" lIns="38100" tIns="19050" rIns="38100" bIns="19050" anchor="ctr" anchorCtr="1">
                <a:spAutoFit/>
              </a:bodyPr>
              <a:lstStyle/>
              <a:p>
                <a:pPr>
                  <a:defRPr lang="ja-JP" sz="1600" b="1" i="0" u="none" strike="noStrike" kern="1200" baseline="0">
                    <a:solidFill>
                      <a:schemeClr val="bg1"/>
                    </a:solidFill>
                    <a:latin typeface="+mn-ea"/>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'Worksheet (Male C)'!$D$60:$D$61</c:f>
              <c:strCache>
                <c:ptCount val="2"/>
                <c:pt idx="0">
                  <c:v>結果</c:v>
                </c:pt>
                <c:pt idx="1">
                  <c:v>基準値</c:v>
                </c:pt>
              </c:strCache>
            </c:strRef>
          </c:cat>
          <c:val>
            <c:numRef>
              <c:f>'Worksheet (Male C)'!$E$60:$E$61</c:f>
              <c:numCache>
                <c:formatCode>General</c:formatCode>
                <c:ptCount val="2"/>
                <c:pt idx="0">
                  <c:v>35</c:v>
                </c:pt>
              </c:numCache>
            </c:numRef>
          </c:val>
          <c:extLst>
            <c:ext xmlns:c16="http://schemas.microsoft.com/office/drawing/2014/chart" uri="{C3380CC4-5D6E-409C-BE32-E72D297353CC}">
              <c16:uniqueId val="{00000000-E6D5-4C02-921B-412E34778779}"/>
            </c:ext>
          </c:extLst>
        </c:ser>
        <c:ser>
          <c:idx val="1"/>
          <c:order val="1"/>
          <c:tx>
            <c:strRef>
              <c:f>'Worksheet (Male C)'!$F$59</c:f>
              <c:strCache>
                <c:ptCount val="1"/>
                <c:pt idx="0">
                  <c:v>低い</c:v>
                </c:pt>
              </c:strCache>
            </c:strRef>
          </c:tx>
          <c:spPr>
            <a:solidFill>
              <a:schemeClr val="accent1">
                <a:lumMod val="20000"/>
                <a:lumOff val="80000"/>
              </a:schemeClr>
            </a:solidFill>
            <a:ln>
              <a:noFill/>
            </a:ln>
            <a:effectLst/>
          </c:spPr>
          <c:invertIfNegative val="0"/>
          <c:dLbls>
            <c:dLbl>
              <c:idx val="1"/>
              <c:tx>
                <c:rich>
                  <a:bodyPr/>
                  <a:lstStyle/>
                  <a:p>
                    <a:r>
                      <a:rPr lang="ja-JP" altLang="en-US"/>
                      <a:t>低い</a:t>
                    </a:r>
                    <a:r>
                      <a:rPr lang="en-US" altLang="ja-JP"/>
                      <a:t>:5~32.8%</a:t>
                    </a:r>
                  </a:p>
                </c:rich>
              </c:tx>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E6D5-4C02-921B-412E34778779}"/>
                </c:ext>
              </c:extLst>
            </c:dLbl>
            <c:spPr>
              <a:noFill/>
              <a:ln>
                <a:noFill/>
              </a:ln>
              <a:effectLst/>
            </c:spPr>
            <c:txPr>
              <a:bodyPr rot="0" spcFirstLastPara="1" vertOverflow="clip" horzOverflow="clip" vert="horz" wrap="square" lIns="38100" tIns="19050" rIns="38100" bIns="19050" anchor="ctr" anchorCtr="1">
                <a:spAutoFit/>
              </a:bodyPr>
              <a:lstStyle/>
              <a:p>
                <a:pPr>
                  <a:defRPr lang="ja-JP" sz="1600" b="1" i="0" u="none" strike="noStrike" kern="1200" baseline="0">
                    <a:solidFill>
                      <a:schemeClr val="tx1"/>
                    </a:solidFill>
                    <a:latin typeface="+mn-ea"/>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'Worksheet (Male C)'!$D$60:$D$61</c:f>
              <c:strCache>
                <c:ptCount val="2"/>
                <c:pt idx="0">
                  <c:v>結果</c:v>
                </c:pt>
                <c:pt idx="1">
                  <c:v>基準値</c:v>
                </c:pt>
              </c:strCache>
            </c:strRef>
          </c:cat>
          <c:val>
            <c:numRef>
              <c:f>'Worksheet (Male C)'!$F$60:$F$61</c:f>
              <c:numCache>
                <c:formatCode>General</c:formatCode>
                <c:ptCount val="2"/>
                <c:pt idx="1">
                  <c:v>32.799999999999997</c:v>
                </c:pt>
              </c:numCache>
            </c:numRef>
          </c:val>
          <c:extLst>
            <c:ext xmlns:c16="http://schemas.microsoft.com/office/drawing/2014/chart" uri="{C3380CC4-5D6E-409C-BE32-E72D297353CC}">
              <c16:uniqueId val="{00000001-E6D5-4C02-921B-412E34778779}"/>
            </c:ext>
          </c:extLst>
        </c:ser>
        <c:ser>
          <c:idx val="2"/>
          <c:order val="2"/>
          <c:tx>
            <c:strRef>
              <c:f>'Worksheet (Male C)'!$G$59</c:f>
              <c:strCache>
                <c:ptCount val="1"/>
                <c:pt idx="0">
                  <c:v>標準</c:v>
                </c:pt>
              </c:strCache>
            </c:strRef>
          </c:tx>
          <c:spPr>
            <a:solidFill>
              <a:schemeClr val="accent2">
                <a:lumMod val="40000"/>
                <a:lumOff val="60000"/>
              </a:schemeClr>
            </a:solidFill>
            <a:ln>
              <a:noFill/>
            </a:ln>
            <a:effectLst/>
          </c:spPr>
          <c:invertIfNegative val="0"/>
          <c:dLbls>
            <c:dLbl>
              <c:idx val="1"/>
              <c:layout>
                <c:manualLayout>
                  <c:x val="-0.11539668536361125"/>
                  <c:y val="0.22222222222222221"/>
                </c:manualLayout>
              </c:layout>
              <c:tx>
                <c:rich>
                  <a:bodyPr rot="0" spcFirstLastPara="1" vertOverflow="clip" horzOverflow="clip" vert="horz" wrap="square" lIns="38100" tIns="19050" rIns="38100" bIns="19050" anchor="ctr" anchorCtr="1">
                    <a:spAutoFit/>
                  </a:bodyPr>
                  <a:lstStyle/>
                  <a:p>
                    <a:pPr>
                      <a:defRPr lang="ja-JP" sz="1600" b="1" i="0" u="none" strike="noStrike" kern="1200" baseline="0">
                        <a:solidFill>
                          <a:schemeClr val="dk1"/>
                        </a:solidFill>
                        <a:latin typeface="+mn-lt"/>
                        <a:ea typeface="+mn-ea"/>
                        <a:cs typeface="+mn-cs"/>
                      </a:defRPr>
                    </a:pPr>
                    <a:r>
                      <a:rPr lang="ja-JP" altLang="en-US" baseline="0">
                        <a:solidFill>
                          <a:schemeClr val="dk1"/>
                        </a:solidFill>
                        <a:latin typeface="+mn-lt"/>
                        <a:ea typeface="+mn-ea"/>
                        <a:cs typeface="+mn-cs"/>
                      </a:rPr>
                      <a:t>標準</a:t>
                    </a:r>
                    <a:r>
                      <a:rPr lang="en-US" altLang="ja-JP" baseline="0">
                        <a:solidFill>
                          <a:schemeClr val="dk1"/>
                        </a:solidFill>
                        <a:latin typeface="+mn-lt"/>
                        <a:ea typeface="+mn-ea"/>
                        <a:cs typeface="+mn-cs"/>
                      </a:rPr>
                      <a:t>:32.9~35.7%</a:t>
                    </a:r>
                    <a:endParaRPr lang="ja-JP" altLang="en-US"/>
                  </a:p>
                </c:rich>
              </c:tx>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lang="ja-JP" sz="16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 xmlns:c16="http://schemas.microsoft.com/office/drawing/2014/chart" uri="{C3380CC4-5D6E-409C-BE32-E72D297353CC}">
                  <c16:uniqueId val="{00000007-E6D5-4C02-921B-412E3477877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ja-JP" sz="1600" b="1" i="0" u="none" strike="noStrike" kern="1200" baseline="0">
                    <a:solidFill>
                      <a:schemeClr val="tx1"/>
                    </a:solidFill>
                    <a:latin typeface="+mn-ea"/>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'Worksheet (Male C)'!$D$60:$D$61</c:f>
              <c:strCache>
                <c:ptCount val="2"/>
                <c:pt idx="0">
                  <c:v>結果</c:v>
                </c:pt>
                <c:pt idx="1">
                  <c:v>基準値</c:v>
                </c:pt>
              </c:strCache>
            </c:strRef>
          </c:cat>
          <c:val>
            <c:numRef>
              <c:f>'Worksheet (Male C)'!$G$60:$G$61</c:f>
              <c:numCache>
                <c:formatCode>General</c:formatCode>
                <c:ptCount val="2"/>
                <c:pt idx="1">
                  <c:v>2.9</c:v>
                </c:pt>
              </c:numCache>
            </c:numRef>
          </c:val>
          <c:extLst>
            <c:ext xmlns:c16="http://schemas.microsoft.com/office/drawing/2014/chart" uri="{C3380CC4-5D6E-409C-BE32-E72D297353CC}">
              <c16:uniqueId val="{00000002-E6D5-4C02-921B-412E34778779}"/>
            </c:ext>
          </c:extLst>
        </c:ser>
        <c:ser>
          <c:idx val="3"/>
          <c:order val="3"/>
          <c:tx>
            <c:strRef>
              <c:f>'Worksheet (Male C)'!$H$59</c:f>
              <c:strCache>
                <c:ptCount val="1"/>
                <c:pt idx="0">
                  <c:v>やや高い</c:v>
                </c:pt>
              </c:strCache>
            </c:strRef>
          </c:tx>
          <c:spPr>
            <a:solidFill>
              <a:srgbClr val="FF9966"/>
            </a:solidFill>
            <a:ln>
              <a:noFill/>
            </a:ln>
            <a:effectLst/>
          </c:spPr>
          <c:invertIfNegative val="0"/>
          <c:dLbls>
            <c:dLbl>
              <c:idx val="1"/>
              <c:layout>
                <c:manualLayout>
                  <c:x val="5.4491269176689471E-2"/>
                  <c:y val="0.21976467109645093"/>
                </c:manualLayout>
              </c:layout>
              <c:tx>
                <c:rich>
                  <a:bodyPr/>
                  <a:lstStyle/>
                  <a:p>
                    <a:r>
                      <a:rPr lang="ja-JP" altLang="en-US" baseline="0"/>
                      <a:t>やや高い</a:t>
                    </a:r>
                    <a:r>
                      <a:rPr lang="en-US" altLang="ja-JP" baseline="0"/>
                      <a:t>:35.8~37.3</a:t>
                    </a:r>
                    <a:endParaRPr lang="ja-JP" altLang="en-US"/>
                  </a:p>
                </c:rich>
              </c:tx>
              <c:showLegendKey val="0"/>
              <c:showVal val="1"/>
              <c:showCatName val="1"/>
              <c:showSerName val="0"/>
              <c:showPercent val="0"/>
              <c:showBubbleSize val="0"/>
              <c:extLst>
                <c:ext xmlns:c15="http://schemas.microsoft.com/office/drawing/2012/chart" uri="{CE6537A1-D6FC-4f65-9D91-7224C49458BB}">
                  <c15:layout>
                    <c:manualLayout>
                      <c:w val="0.13804408413617669"/>
                      <c:h val="0.14286151060830002"/>
                    </c:manualLayout>
                  </c15:layout>
                  <c15:showDataLabelsRange val="0"/>
                </c:ext>
                <c:ext xmlns:c16="http://schemas.microsoft.com/office/drawing/2014/chart" uri="{C3380CC4-5D6E-409C-BE32-E72D297353CC}">
                  <c16:uniqueId val="{00000006-E6D5-4C02-921B-412E34778779}"/>
                </c:ext>
              </c:extLst>
            </c:dLbl>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lang="ja-JP" sz="16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'Worksheet (Male C)'!$D$60:$D$61</c:f>
              <c:strCache>
                <c:ptCount val="2"/>
                <c:pt idx="0">
                  <c:v>結果</c:v>
                </c:pt>
                <c:pt idx="1">
                  <c:v>基準値</c:v>
                </c:pt>
              </c:strCache>
            </c:strRef>
          </c:cat>
          <c:val>
            <c:numRef>
              <c:f>'Worksheet (Male C)'!$H$60:$H$61</c:f>
              <c:numCache>
                <c:formatCode>General</c:formatCode>
                <c:ptCount val="2"/>
                <c:pt idx="1">
                  <c:v>1.6</c:v>
                </c:pt>
              </c:numCache>
            </c:numRef>
          </c:val>
          <c:extLst>
            <c:ext xmlns:c16="http://schemas.microsoft.com/office/drawing/2014/chart" uri="{C3380CC4-5D6E-409C-BE32-E72D297353CC}">
              <c16:uniqueId val="{00000003-E6D5-4C02-921B-412E34778779}"/>
            </c:ext>
          </c:extLst>
        </c:ser>
        <c:ser>
          <c:idx val="4"/>
          <c:order val="4"/>
          <c:tx>
            <c:strRef>
              <c:f>'Worksheet (Male C)'!$I$59</c:f>
              <c:strCache>
                <c:ptCount val="1"/>
                <c:pt idx="0">
                  <c:v>高い</c:v>
                </c:pt>
              </c:strCache>
            </c:strRef>
          </c:tx>
          <c:spPr>
            <a:solidFill>
              <a:srgbClr val="FF0000"/>
            </a:solidFill>
            <a:ln>
              <a:noFill/>
            </a:ln>
            <a:effectLst/>
          </c:spPr>
          <c:invertIfNegative val="0"/>
          <c:dLbls>
            <c:dLbl>
              <c:idx val="1"/>
              <c:layout>
                <c:manualLayout>
                  <c:x val="3.8871251341475802E-2"/>
                  <c:y val="1.2002283006943421E-2"/>
                </c:manualLayout>
              </c:layout>
              <c:tx>
                <c:rich>
                  <a:bodyPr rot="0" spcFirstLastPara="1" vertOverflow="clip" horzOverflow="clip" vert="horz" wrap="square" lIns="38100" tIns="19050" rIns="38100" bIns="19050" anchor="ctr" anchorCtr="1">
                    <a:spAutoFit/>
                  </a:bodyPr>
                  <a:lstStyle/>
                  <a:p>
                    <a:pPr>
                      <a:defRPr lang="ja-JP" sz="1600" b="1" i="0" u="none" strike="noStrike" kern="1200" baseline="0">
                        <a:solidFill>
                          <a:schemeClr val="bg1"/>
                        </a:solidFill>
                        <a:latin typeface="+mn-ea"/>
                        <a:ea typeface="+mn-ea"/>
                        <a:cs typeface="+mn-cs"/>
                      </a:defRPr>
                    </a:pPr>
                    <a:r>
                      <a:rPr lang="ja-JP" altLang="en-US" baseline="0">
                        <a:solidFill>
                          <a:schemeClr val="bg1"/>
                        </a:solidFill>
                      </a:rPr>
                      <a:t>高い：</a:t>
                    </a:r>
                    <a:r>
                      <a:rPr lang="en-US" altLang="ja-JP" baseline="0">
                        <a:solidFill>
                          <a:schemeClr val="bg1"/>
                        </a:solidFill>
                      </a:rPr>
                      <a:t>37.4~60% </a:t>
                    </a:r>
                  </a:p>
                </c:rich>
              </c:tx>
              <c:spPr>
                <a:noFill/>
                <a:ln>
                  <a:noFill/>
                </a:ln>
                <a:effectLst/>
              </c:spPr>
              <c:txPr>
                <a:bodyPr rot="0" spcFirstLastPara="1" vertOverflow="clip" horzOverflow="clip" vert="horz" wrap="square" lIns="38100" tIns="19050" rIns="38100" bIns="19050" anchor="ctr" anchorCtr="1">
                  <a:spAutoFit/>
                </a:bodyPr>
                <a:lstStyle/>
                <a:p>
                  <a:pPr>
                    <a:defRPr lang="ja-JP" sz="1600" b="1" i="0" u="none" strike="noStrike" kern="1200" baseline="0">
                      <a:solidFill>
                        <a:schemeClr val="bg1"/>
                      </a:solidFill>
                      <a:latin typeface="+mn-ea"/>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548975286915986"/>
                      <c:h val="0.16252191961447018"/>
                    </c:manualLayout>
                  </c15:layout>
                  <c15:showDataLabelsRange val="0"/>
                </c:ext>
                <c:ext xmlns:c16="http://schemas.microsoft.com/office/drawing/2014/chart" uri="{C3380CC4-5D6E-409C-BE32-E72D297353CC}">
                  <c16:uniqueId val="{00000005-E6D5-4C02-921B-412E3477877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lang="ja-JP" sz="1600" b="1" i="0" u="none" strike="noStrike" kern="1200" baseline="0">
                    <a:solidFill>
                      <a:schemeClr val="tx1"/>
                    </a:solidFill>
                    <a:latin typeface="+mn-ea"/>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'Worksheet (Male C)'!$D$60:$D$61</c:f>
              <c:strCache>
                <c:ptCount val="2"/>
                <c:pt idx="0">
                  <c:v>結果</c:v>
                </c:pt>
                <c:pt idx="1">
                  <c:v>基準値</c:v>
                </c:pt>
              </c:strCache>
            </c:strRef>
          </c:cat>
          <c:val>
            <c:numRef>
              <c:f>'Worksheet (Male C)'!$I$60:$I$61</c:f>
              <c:numCache>
                <c:formatCode>General</c:formatCode>
                <c:ptCount val="2"/>
                <c:pt idx="1">
                  <c:v>22.7</c:v>
                </c:pt>
              </c:numCache>
            </c:numRef>
          </c:val>
          <c:extLst>
            <c:ext xmlns:c16="http://schemas.microsoft.com/office/drawing/2014/chart" uri="{C3380CC4-5D6E-409C-BE32-E72D297353CC}">
              <c16:uniqueId val="{00000004-E6D5-4C02-921B-412E34778779}"/>
            </c:ext>
          </c:extLst>
        </c:ser>
        <c:dLbls>
          <c:showLegendKey val="0"/>
          <c:showVal val="0"/>
          <c:showCatName val="0"/>
          <c:showSerName val="0"/>
          <c:showPercent val="0"/>
          <c:showBubbleSize val="0"/>
        </c:dLbls>
        <c:gapWidth val="150"/>
        <c:overlap val="100"/>
        <c:axId val="246438335"/>
        <c:axId val="94678943"/>
      </c:barChart>
      <c:catAx>
        <c:axId val="246438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lang="ja-JP" sz="1600" b="1" i="0" u="none" strike="noStrike" kern="1200" baseline="0">
                <a:solidFill>
                  <a:schemeClr val="tx1"/>
                </a:solidFill>
                <a:latin typeface="+mn-ea"/>
                <a:ea typeface="+mn-ea"/>
                <a:cs typeface="+mn-cs"/>
              </a:defRPr>
            </a:pPr>
            <a:endParaRPr lang="en-US"/>
          </a:p>
        </c:txPr>
        <c:crossAx val="94678943"/>
        <c:crosses val="autoZero"/>
        <c:auto val="1"/>
        <c:lblAlgn val="ctr"/>
        <c:lblOffset val="100"/>
        <c:noMultiLvlLbl val="0"/>
      </c:catAx>
      <c:valAx>
        <c:axId val="94678943"/>
        <c:scaling>
          <c:orientation val="minMax"/>
          <c:max val="6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1600" b="1" i="0" u="none" strike="noStrike" kern="1200" baseline="0">
                <a:solidFill>
                  <a:schemeClr val="tx1"/>
                </a:solidFill>
                <a:latin typeface="+mn-ea"/>
                <a:ea typeface="+mn-ea"/>
                <a:cs typeface="+mn-cs"/>
              </a:defRPr>
            </a:pPr>
            <a:endParaRPr lang="en-US"/>
          </a:p>
        </c:txPr>
        <c:crossAx val="246438335"/>
        <c:crosses val="autoZero"/>
        <c:crossBetween val="between"/>
      </c:valAx>
      <c:spPr>
        <a:noFill/>
        <a:ln>
          <a:noFill/>
        </a:ln>
        <a:effectLst/>
      </c:spPr>
    </c:plotArea>
    <c:legend>
      <c:legendPos val="r"/>
      <c:legendEntry>
        <c:idx val="0"/>
        <c:delete val="1"/>
      </c:legendEntry>
      <c:layout>
        <c:manualLayout>
          <c:xMode val="edge"/>
          <c:yMode val="edge"/>
          <c:x val="0.87879147812925917"/>
          <c:y val="0.22366385654403292"/>
          <c:w val="0.11623703093008392"/>
          <c:h val="0.49768737241178185"/>
        </c:manualLayout>
      </c:layout>
      <c:overlay val="0"/>
      <c:spPr>
        <a:noFill/>
        <a:ln>
          <a:noFill/>
        </a:ln>
        <a:effectLst/>
      </c:spPr>
      <c:txPr>
        <a:bodyPr rot="0" spcFirstLastPara="1" vertOverflow="ellipsis" vert="horz" wrap="square" anchor="ctr" anchorCtr="1"/>
        <a:lstStyle/>
        <a:p>
          <a:pPr>
            <a:defRPr lang="ja-JP" sz="1600" b="1" i="0" u="none" strike="noStrike" kern="1200" baseline="0">
              <a:solidFill>
                <a:schemeClr val="tx1"/>
              </a:solidFill>
              <a:latin typeface="+mn-ea"/>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b="1">
          <a:solidFill>
            <a:schemeClr val="tx1"/>
          </a:solidFill>
          <a:latin typeface="+mn-ea"/>
          <a:ea typeface="+mn-ea"/>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'Worksheet (Male C)'!$C$119</c:f>
              <c:strCache>
                <c:ptCount val="1"/>
                <c:pt idx="0">
                  <c:v>結果</c:v>
                </c:pt>
              </c:strCache>
            </c:strRef>
          </c:tx>
          <c:spPr>
            <a:solidFill>
              <a:schemeClr val="tx1"/>
            </a:solidFill>
            <a:ln>
              <a:solidFill>
                <a:sysClr val="windowText" lastClr="000000"/>
              </a:solidFill>
            </a:ln>
            <a:effectLst/>
          </c:spPr>
          <c:invertIfNegative val="0"/>
          <c:dLbls>
            <c:dLbl>
              <c:idx val="0"/>
              <c:tx>
                <c:rich>
                  <a:bodyPr rot="0" spcFirstLastPara="1" vertOverflow="ellipsis" vert="horz" wrap="square" anchor="ctr" anchorCtr="1"/>
                  <a:lstStyle/>
                  <a:p>
                    <a:pPr>
                      <a:defRPr lang="ja-JP" sz="2000" b="1" i="0" u="none" strike="noStrike" kern="1200" baseline="0">
                        <a:solidFill>
                          <a:schemeClr val="bg1"/>
                        </a:solidFill>
                        <a:latin typeface="+mn-ea"/>
                        <a:ea typeface="+mn-ea"/>
                        <a:cs typeface="+mn-cs"/>
                      </a:defRPr>
                    </a:pPr>
                    <a:r>
                      <a:rPr lang="ja-JP" altLang="en-US"/>
                      <a:t>結果 </a:t>
                    </a:r>
                    <a:fld id="{FA63B49C-9AFF-412C-A021-04E34642A458}" type="VALUE">
                      <a:rPr lang="en-US" altLang="ja-JP"/>
                      <a:pPr>
                        <a:defRPr lang="ja-JP" b="1">
                          <a:solidFill>
                            <a:schemeClr val="bg1"/>
                          </a:solidFill>
                        </a:defRPr>
                      </a:pPr>
                      <a:t>[VALUE]</a:t>
                    </a:fld>
                    <a:endParaRPr lang="ja-JP" altLang="en-US"/>
                  </a:p>
                </c:rich>
              </c:tx>
              <c:spPr>
                <a:noFill/>
                <a:ln>
                  <a:noFill/>
                </a:ln>
                <a:effectLst/>
              </c:spPr>
              <c:txPr>
                <a:bodyPr rot="0" spcFirstLastPara="1" vertOverflow="ellipsis" vert="horz" wrap="square" anchor="ctr" anchorCtr="1"/>
                <a:lstStyle/>
                <a:p>
                  <a:pPr>
                    <a:defRPr lang="ja-JP" sz="20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4126314201879459"/>
                      <c:h val="0.16879629629629631"/>
                    </c:manualLayout>
                  </c15:layout>
                  <c15:dlblFieldTable/>
                  <c15:showDataLabelsRange val="0"/>
                </c:ext>
                <c:ext xmlns:c16="http://schemas.microsoft.com/office/drawing/2014/chart" uri="{C3380CC4-5D6E-409C-BE32-E72D297353CC}">
                  <c16:uniqueId val="{00000007-1216-4EB3-86F5-7217B3846FC0}"/>
                </c:ext>
              </c:extLst>
            </c:dLbl>
            <c:spPr>
              <a:noFill/>
              <a:ln>
                <a:noFill/>
              </a:ln>
              <a:effectLst/>
            </c:spPr>
            <c:txPr>
              <a:bodyPr rot="0" spcFirstLastPara="1" vertOverflow="ellipsis" vert="horz" wrap="square" anchor="ctr" anchorCtr="1"/>
              <a:lstStyle/>
              <a:p>
                <a:pPr>
                  <a:defRPr lang="ja-JP" sz="2000" b="0" i="0" u="none" strike="noStrike" kern="1200" baseline="0">
                    <a:solidFill>
                      <a:schemeClr val="tx1">
                        <a:lumMod val="75000"/>
                        <a:lumOff val="25000"/>
                      </a:schemeClr>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'Worksheet (Male C)'!$C$120:$C$120</c:f>
              <c:numCache>
                <c:formatCode>General</c:formatCode>
                <c:ptCount val="1"/>
                <c:pt idx="0">
                  <c:v>31</c:v>
                </c:pt>
              </c:numCache>
            </c:numRef>
          </c:val>
          <c:extLst>
            <c:ext xmlns:c15="http://schemas.microsoft.com/office/drawing/2012/chart" uri="{02D57815-91ED-43cb-92C2-25804820EDAC}">
              <c15:filteredCategoryTitle>
                <c15:cat>
                  <c:multiLvlStrRef>
                    <c:extLst>
                      <c:ext uri="{02D57815-91ED-43cb-92C2-25804820EDAC}">
                        <c15:formulaRef>
                          <c15:sqref>'Worksheet (Female)'!#REF!</c15:sqref>
                        </c15:formulaRef>
                      </c:ext>
                    </c:extLst>
                  </c:multiLvlStrRef>
                </c15:cat>
              </c15:filteredCategoryTitle>
            </c:ext>
            <c:ext xmlns:c16="http://schemas.microsoft.com/office/drawing/2014/chart" uri="{C3380CC4-5D6E-409C-BE32-E72D297353CC}">
              <c16:uniqueId val="{00000000-1216-4EB3-86F5-7217B3846FC0}"/>
            </c:ext>
          </c:extLst>
        </c:ser>
        <c:ser>
          <c:idx val="1"/>
          <c:order val="1"/>
          <c:tx>
            <c:strRef>
              <c:f>'Worksheet (Male C)'!$D$119</c:f>
              <c:strCache>
                <c:ptCount val="1"/>
                <c:pt idx="0">
                  <c:v>乾燥</c:v>
                </c:pt>
              </c:strCache>
            </c:strRef>
          </c:tx>
          <c:spPr>
            <a:solidFill>
              <a:schemeClr val="accent3"/>
            </a:solidFill>
            <a:ln>
              <a:noFill/>
            </a:ln>
            <a:effectLst/>
          </c:spPr>
          <c:invertIfNegative val="0"/>
          <c:dLbls>
            <c:dLbl>
              <c:idx val="0"/>
              <c:tx>
                <c:rich>
                  <a:bodyPr rot="0" spcFirstLastPara="1" vertOverflow="ellipsis" vert="horz" wrap="square" anchor="ctr" anchorCtr="1"/>
                  <a:lstStyle/>
                  <a:p>
                    <a:pPr>
                      <a:defRPr lang="ja-JP" sz="2000" b="1" i="0" u="none" strike="noStrike" kern="1200" baseline="0">
                        <a:solidFill>
                          <a:sysClr val="windowText" lastClr="000000"/>
                        </a:solidFill>
                        <a:latin typeface="+mn-ea"/>
                        <a:ea typeface="+mn-ea"/>
                        <a:cs typeface="+mn-cs"/>
                      </a:defRPr>
                    </a:pPr>
                    <a:r>
                      <a:rPr lang="ja-JP" altLang="en-US" b="1">
                        <a:solidFill>
                          <a:sysClr val="windowText" lastClr="000000"/>
                        </a:solidFill>
                      </a:rPr>
                      <a:t>乾燥 </a:t>
                    </a:r>
                    <a:fld id="{32724897-F19E-48C4-ACAE-300894962993}" type="VALUE">
                      <a:rPr lang="en-US" altLang="ja-JP" b="1">
                        <a:solidFill>
                          <a:sysClr val="windowText" lastClr="000000"/>
                        </a:solidFill>
                      </a:rPr>
                      <a:pPr>
                        <a:defRPr lang="ja-JP" b="1">
                          <a:solidFill>
                            <a:sysClr val="windowText" lastClr="000000"/>
                          </a:solidFill>
                        </a:defRPr>
                      </a:pPr>
                      <a:t>[VALUE]</a:t>
                    </a:fld>
                    <a:r>
                      <a:rPr lang="ja-JP" altLang="en-US" b="1">
                        <a:solidFill>
                          <a:sysClr val="windowText" lastClr="000000"/>
                        </a:solidFill>
                      </a:rPr>
                      <a:t>以下</a:t>
                    </a:r>
                  </a:p>
                </c:rich>
              </c:tx>
              <c:spPr>
                <a:noFill/>
                <a:ln>
                  <a:noFill/>
                </a:ln>
                <a:effectLst/>
              </c:spPr>
              <c:txPr>
                <a:bodyPr rot="0" spcFirstLastPara="1" vertOverflow="ellipsis" vert="horz" wrap="square" anchor="ctr" anchorCtr="1"/>
                <a:lstStyle/>
                <a:p>
                  <a:pPr>
                    <a:defRPr lang="ja-JP" sz="2000" b="1"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517155218968229"/>
                      <c:h val="0.16879629629629631"/>
                    </c:manualLayout>
                  </c15:layout>
                  <c15:dlblFieldTable/>
                  <c15:showDataLabelsRange val="0"/>
                </c:ext>
                <c:ext xmlns:c16="http://schemas.microsoft.com/office/drawing/2014/chart" uri="{C3380CC4-5D6E-409C-BE32-E72D297353CC}">
                  <c16:uniqueId val="{00000006-1216-4EB3-86F5-7217B3846FC0}"/>
                </c:ext>
              </c:extLst>
            </c:dLbl>
            <c:spPr>
              <a:noFill/>
              <a:ln>
                <a:noFill/>
              </a:ln>
              <a:effectLst/>
            </c:spPr>
            <c:txPr>
              <a:bodyPr rot="0" spcFirstLastPara="1" vertOverflow="ellipsis" vert="horz" wrap="square" anchor="ctr" anchorCtr="1"/>
              <a:lstStyle/>
              <a:p>
                <a:pPr>
                  <a:defRPr lang="ja-JP" sz="2000" b="0" i="0" u="none" strike="noStrike" kern="1200" baseline="0">
                    <a:solidFill>
                      <a:schemeClr val="tx1">
                        <a:lumMod val="75000"/>
                        <a:lumOff val="25000"/>
                      </a:schemeClr>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'Worksheet (Male C)'!$D$120:$D$120</c:f>
              <c:numCache>
                <c:formatCode>General</c:formatCode>
                <c:ptCount val="1"/>
                <c:pt idx="0">
                  <c:v>27.9</c:v>
                </c:pt>
              </c:numCache>
            </c:numRef>
          </c:val>
          <c:extLst>
            <c:ext xmlns:c15="http://schemas.microsoft.com/office/drawing/2012/chart" uri="{02D57815-91ED-43cb-92C2-25804820EDAC}">
              <c15:filteredCategoryTitle>
                <c15:cat>
                  <c:multiLvlStrRef>
                    <c:extLst>
                      <c:ext uri="{02D57815-91ED-43cb-92C2-25804820EDAC}">
                        <c15:formulaRef>
                          <c15:sqref>'Worksheet (Female)'!#REF!</c15:sqref>
                        </c15:formulaRef>
                      </c:ext>
                    </c:extLst>
                  </c:multiLvlStrRef>
                </c15:cat>
              </c15:filteredCategoryTitle>
            </c:ext>
            <c:ext xmlns:c16="http://schemas.microsoft.com/office/drawing/2014/chart" uri="{C3380CC4-5D6E-409C-BE32-E72D297353CC}">
              <c16:uniqueId val="{00000001-1216-4EB3-86F5-7217B3846FC0}"/>
            </c:ext>
          </c:extLst>
        </c:ser>
        <c:ser>
          <c:idx val="2"/>
          <c:order val="2"/>
          <c:tx>
            <c:strRef>
              <c:f>'Worksheet (Male C)'!$E$119</c:f>
              <c:strCache>
                <c:ptCount val="1"/>
                <c:pt idx="0">
                  <c:v>境界域</c:v>
                </c:pt>
              </c:strCache>
            </c:strRef>
          </c:tx>
          <c:spPr>
            <a:solidFill>
              <a:schemeClr val="accent5"/>
            </a:solidFill>
            <a:ln>
              <a:noFill/>
            </a:ln>
            <a:effectLst/>
          </c:spPr>
          <c:invertIfNegative val="0"/>
          <c:dLbls>
            <c:dLbl>
              <c:idx val="0"/>
              <c:tx>
                <c:rich>
                  <a:bodyPr rot="0" spcFirstLastPara="1" vertOverflow="ellipsis" vert="horz" wrap="square" anchor="ctr" anchorCtr="1"/>
                  <a:lstStyle/>
                  <a:p>
                    <a:pPr>
                      <a:defRPr lang="ja-JP" sz="2000" b="1" i="0" u="none" strike="noStrike" kern="1200" baseline="0">
                        <a:solidFill>
                          <a:sysClr val="windowText" lastClr="000000"/>
                        </a:solidFill>
                        <a:latin typeface="+mn-ea"/>
                        <a:ea typeface="+mn-ea"/>
                        <a:cs typeface="+mn-cs"/>
                      </a:defRPr>
                    </a:pPr>
                    <a:r>
                      <a:rPr lang="ja-JP" altLang="en-US" b="1"/>
                      <a:t>境界域 </a:t>
                    </a:r>
                    <a:r>
                      <a:rPr lang="en-US" altLang="ja-JP" b="1"/>
                      <a:t>28</a:t>
                    </a:r>
                    <a:r>
                      <a:rPr lang="ja-JP" altLang="en-US" b="1"/>
                      <a:t>～</a:t>
                    </a:r>
                    <a:fld id="{F502F1BE-FAF6-4D76-998E-51D7E2D87F13}" type="VALUE">
                      <a:rPr lang="en-US" altLang="ja-JP" b="1"/>
                      <a:pPr>
                        <a:defRPr lang="ja-JP" b="1">
                          <a:solidFill>
                            <a:sysClr val="windowText" lastClr="000000"/>
                          </a:solidFill>
                        </a:defRPr>
                      </a:pPr>
                      <a:t>[VALUE]</a:t>
                    </a:fld>
                    <a:endParaRPr lang="ja-JP" altLang="en-US" b="1"/>
                  </a:p>
                </c:rich>
              </c:tx>
              <c:spPr>
                <a:noFill/>
                <a:ln>
                  <a:noFill/>
                </a:ln>
                <a:effectLst/>
              </c:spPr>
              <c:txPr>
                <a:bodyPr rot="0" spcFirstLastPara="1" vertOverflow="ellipsis" vert="horz" wrap="square" anchor="ctr" anchorCtr="1"/>
                <a:lstStyle/>
                <a:p>
                  <a:pPr>
                    <a:defRPr lang="ja-JP" sz="2000" b="1"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96556387752062"/>
                      <c:h val="0.16879629629629631"/>
                    </c:manualLayout>
                  </c15:layout>
                  <c15:dlblFieldTable/>
                  <c15:showDataLabelsRange val="0"/>
                </c:ext>
                <c:ext xmlns:c16="http://schemas.microsoft.com/office/drawing/2014/chart" uri="{C3380CC4-5D6E-409C-BE32-E72D297353CC}">
                  <c16:uniqueId val="{00000005-1216-4EB3-86F5-7217B3846FC0}"/>
                </c:ext>
              </c:extLst>
            </c:dLbl>
            <c:spPr>
              <a:noFill/>
              <a:ln>
                <a:noFill/>
              </a:ln>
              <a:effectLst/>
            </c:spPr>
            <c:txPr>
              <a:bodyPr rot="0" spcFirstLastPara="1" vertOverflow="ellipsis" vert="horz" wrap="square" anchor="ctr" anchorCtr="1"/>
              <a:lstStyle/>
              <a:p>
                <a:pPr>
                  <a:defRPr lang="ja-JP" sz="2000" b="0" i="0" u="none" strike="noStrike" kern="1200" baseline="0">
                    <a:solidFill>
                      <a:schemeClr val="tx1">
                        <a:lumMod val="75000"/>
                        <a:lumOff val="25000"/>
                      </a:schemeClr>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'Worksheet (Male C)'!$E$120:$E$120</c:f>
              <c:numCache>
                <c:formatCode>General</c:formatCode>
                <c:ptCount val="1"/>
                <c:pt idx="0">
                  <c:v>29.5</c:v>
                </c:pt>
              </c:numCache>
            </c:numRef>
          </c:val>
          <c:extLst>
            <c:ext xmlns:c15="http://schemas.microsoft.com/office/drawing/2012/chart" uri="{02D57815-91ED-43cb-92C2-25804820EDAC}">
              <c15:filteredCategoryTitle>
                <c15:cat>
                  <c:multiLvlStrRef>
                    <c:extLst>
                      <c:ext uri="{02D57815-91ED-43cb-92C2-25804820EDAC}">
                        <c15:formulaRef>
                          <c15:sqref>'Worksheet (Female)'!#REF!</c15:sqref>
                        </c15:formulaRef>
                      </c:ext>
                    </c:extLst>
                  </c:multiLvlStrRef>
                </c15:cat>
              </c15:filteredCategoryTitle>
            </c:ext>
            <c:ext xmlns:c16="http://schemas.microsoft.com/office/drawing/2014/chart" uri="{C3380CC4-5D6E-409C-BE32-E72D297353CC}">
              <c16:uniqueId val="{00000002-1216-4EB3-86F5-7217B3846FC0}"/>
            </c:ext>
          </c:extLst>
        </c:ser>
        <c:ser>
          <c:idx val="3"/>
          <c:order val="3"/>
          <c:tx>
            <c:strRef>
              <c:f>'Worksheet (Male C)'!$F$119</c:f>
              <c:strCache>
                <c:ptCount val="1"/>
                <c:pt idx="0">
                  <c:v>正常</c:v>
                </c:pt>
              </c:strCache>
            </c:strRef>
          </c:tx>
          <c:spPr>
            <a:solidFill>
              <a:srgbClr val="FF0000"/>
            </a:solidFill>
            <a:ln>
              <a:solidFill>
                <a:srgbClr val="FF0000"/>
              </a:solidFill>
            </a:ln>
            <a:effectLst/>
          </c:spPr>
          <c:invertIfNegative val="0"/>
          <c:dLbls>
            <c:dLbl>
              <c:idx val="0"/>
              <c:tx>
                <c:rich>
                  <a:bodyPr rot="0" spcFirstLastPara="1" vertOverflow="ellipsis" vert="horz" wrap="square" anchor="ctr" anchorCtr="1"/>
                  <a:lstStyle/>
                  <a:p>
                    <a:pPr>
                      <a:defRPr lang="ja-JP" sz="2000" b="1" i="0" u="none" strike="noStrike" kern="1200" baseline="0">
                        <a:solidFill>
                          <a:schemeClr val="bg1"/>
                        </a:solidFill>
                        <a:latin typeface="+mn-ea"/>
                        <a:ea typeface="+mn-ea"/>
                        <a:cs typeface="+mn-cs"/>
                      </a:defRPr>
                    </a:pPr>
                    <a:r>
                      <a:rPr lang="ja-JP" altLang="en-US" b="1">
                        <a:solidFill>
                          <a:schemeClr val="bg1"/>
                        </a:solidFill>
                      </a:rPr>
                      <a:t>正常 </a:t>
                    </a:r>
                    <a:fld id="{B4326223-8735-4F65-A18B-3C4A7CA29A48}" type="VALUE">
                      <a:rPr lang="en-US" altLang="ja-JP" b="1">
                        <a:solidFill>
                          <a:schemeClr val="bg1"/>
                        </a:solidFill>
                      </a:rPr>
                      <a:pPr>
                        <a:defRPr lang="ja-JP" b="1">
                          <a:solidFill>
                            <a:schemeClr val="bg1"/>
                          </a:solidFill>
                        </a:defRPr>
                      </a:pPr>
                      <a:t>[VALUE]</a:t>
                    </a:fld>
                    <a:r>
                      <a:rPr lang="ja-JP" altLang="en-US" b="1">
                        <a:solidFill>
                          <a:schemeClr val="bg1"/>
                        </a:solidFill>
                      </a:rPr>
                      <a:t>以上</a:t>
                    </a:r>
                  </a:p>
                </c:rich>
              </c:tx>
              <c:spPr>
                <a:noFill/>
                <a:ln>
                  <a:noFill/>
                </a:ln>
                <a:effectLst/>
              </c:spPr>
              <c:txPr>
                <a:bodyPr rot="0" spcFirstLastPara="1" vertOverflow="ellipsis" vert="horz" wrap="square" anchor="ctr" anchorCtr="1"/>
                <a:lstStyle/>
                <a:p>
                  <a:pPr>
                    <a:defRPr lang="ja-JP" sz="20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546473714108049"/>
                      <c:h val="0.16879629629629631"/>
                    </c:manualLayout>
                  </c15:layout>
                  <c15:dlblFieldTable/>
                  <c15:showDataLabelsRange val="0"/>
                </c:ext>
                <c:ext xmlns:c16="http://schemas.microsoft.com/office/drawing/2014/chart" uri="{C3380CC4-5D6E-409C-BE32-E72D297353CC}">
                  <c16:uniqueId val="{00000004-1216-4EB3-86F5-7217B3846FC0}"/>
                </c:ext>
              </c:extLst>
            </c:dLbl>
            <c:spPr>
              <a:noFill/>
              <a:ln>
                <a:noFill/>
              </a:ln>
              <a:effectLst/>
            </c:spPr>
            <c:txPr>
              <a:bodyPr rot="0" spcFirstLastPara="1" vertOverflow="ellipsis" vert="horz" wrap="square" anchor="ctr" anchorCtr="1"/>
              <a:lstStyle/>
              <a:p>
                <a:pPr>
                  <a:defRPr lang="ja-JP" sz="2000" b="0" i="0" u="none" strike="noStrike" kern="1200" baseline="0">
                    <a:solidFill>
                      <a:schemeClr val="tx1">
                        <a:lumMod val="75000"/>
                        <a:lumOff val="25000"/>
                      </a:schemeClr>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'Worksheet (Male C)'!$F$120:$F$120</c:f>
              <c:numCache>
                <c:formatCode>General</c:formatCode>
                <c:ptCount val="1"/>
                <c:pt idx="0">
                  <c:v>29.6</c:v>
                </c:pt>
              </c:numCache>
            </c:numRef>
          </c:val>
          <c:extLst>
            <c:ext xmlns:c15="http://schemas.microsoft.com/office/drawing/2012/chart" uri="{02D57815-91ED-43cb-92C2-25804820EDAC}">
              <c15:filteredCategoryTitle>
                <c15:cat>
                  <c:multiLvlStrRef>
                    <c:extLst>
                      <c:ext uri="{02D57815-91ED-43cb-92C2-25804820EDAC}">
                        <c15:formulaRef>
                          <c15:sqref>'Worksheet (Female)'!#REF!</c15:sqref>
                        </c15:formulaRef>
                      </c:ext>
                    </c:extLst>
                  </c:multiLvlStrRef>
                </c15:cat>
              </c15:filteredCategoryTitle>
            </c:ext>
            <c:ext xmlns:c16="http://schemas.microsoft.com/office/drawing/2014/chart" uri="{C3380CC4-5D6E-409C-BE32-E72D297353CC}">
              <c16:uniqueId val="{00000003-1216-4EB3-86F5-7217B3846FC0}"/>
            </c:ext>
          </c:extLst>
        </c:ser>
        <c:dLbls>
          <c:showLegendKey val="0"/>
          <c:showVal val="0"/>
          <c:showCatName val="0"/>
          <c:showSerName val="0"/>
          <c:showPercent val="0"/>
          <c:showBubbleSize val="0"/>
        </c:dLbls>
        <c:gapWidth val="182"/>
        <c:overlap val="-12"/>
        <c:axId val="1006149791"/>
        <c:axId val="633992671"/>
      </c:barChart>
      <c:catAx>
        <c:axId val="1006149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2000" b="0" i="0" u="none" strike="noStrike" kern="1200" baseline="0">
                <a:solidFill>
                  <a:schemeClr val="tx1">
                    <a:lumMod val="65000"/>
                    <a:lumOff val="35000"/>
                  </a:schemeClr>
                </a:solidFill>
                <a:latin typeface="+mn-ea"/>
                <a:ea typeface="+mn-ea"/>
                <a:cs typeface="+mn-cs"/>
              </a:defRPr>
            </a:pPr>
            <a:endParaRPr lang="en-US"/>
          </a:p>
        </c:txPr>
        <c:crossAx val="633992671"/>
        <c:crosses val="autoZero"/>
        <c:auto val="1"/>
        <c:lblAlgn val="ctr"/>
        <c:lblOffset val="100"/>
        <c:noMultiLvlLbl val="0"/>
      </c:catAx>
      <c:valAx>
        <c:axId val="633992671"/>
        <c:scaling>
          <c:orientation val="minMax"/>
          <c:max val="37"/>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2000" b="1" i="0" u="none" strike="noStrike" kern="1200" baseline="0">
                <a:solidFill>
                  <a:sysClr val="windowText" lastClr="000000"/>
                </a:solidFill>
                <a:latin typeface="+mn-ea"/>
                <a:ea typeface="+mn-ea"/>
                <a:cs typeface="+mn-cs"/>
              </a:defRPr>
            </a:pPr>
            <a:endParaRPr lang="en-US"/>
          </a:p>
        </c:txPr>
        <c:crossAx val="1006149791"/>
        <c:crosses val="autoZero"/>
        <c:crossBetween val="between"/>
        <c:majorUnit val="2"/>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2000" b="1" i="0" u="none" strike="noStrike" kern="1200" baseline="0">
              <a:solidFill>
                <a:sysClr val="windowText" lastClr="000000"/>
              </a:solidFill>
              <a:latin typeface="+mn-ea"/>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000">
          <a:latin typeface="+mn-ea"/>
          <a:ea typeface="+mn-ea"/>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'Worksheet (Male C)'!$D$158</c:f>
              <c:strCache>
                <c:ptCount val="1"/>
                <c:pt idx="0">
                  <c:v>成人男性（20~59歳）</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20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 (Male C)'!$C$159</c:f>
              <c:strCache>
                <c:ptCount val="1"/>
                <c:pt idx="0">
                  <c:v>基準値</c:v>
                </c:pt>
              </c:strCache>
            </c:strRef>
          </c:cat>
          <c:val>
            <c:numRef>
              <c:f>'Worksheet (Male C)'!$D$159</c:f>
              <c:numCache>
                <c:formatCode>General</c:formatCode>
                <c:ptCount val="1"/>
                <c:pt idx="0">
                  <c:v>35</c:v>
                </c:pt>
              </c:numCache>
            </c:numRef>
          </c:val>
          <c:extLst>
            <c:ext xmlns:c16="http://schemas.microsoft.com/office/drawing/2014/chart" uri="{C3380CC4-5D6E-409C-BE32-E72D297353CC}">
              <c16:uniqueId val="{00000000-524B-4A5A-B8E3-6E03D61BA7D1}"/>
            </c:ext>
          </c:extLst>
        </c:ser>
        <c:ser>
          <c:idx val="1"/>
          <c:order val="1"/>
          <c:tx>
            <c:strRef>
              <c:f>'Worksheet (Male C)'!$E$158</c:f>
              <c:strCache>
                <c:ptCount val="1"/>
                <c:pt idx="0">
                  <c:v>成人女性（20~59歳）</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2000" b="1"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 (Male C)'!$C$159</c:f>
              <c:strCache>
                <c:ptCount val="1"/>
                <c:pt idx="0">
                  <c:v>基準値</c:v>
                </c:pt>
              </c:strCache>
            </c:strRef>
          </c:cat>
          <c:val>
            <c:numRef>
              <c:f>'Worksheet (Male C)'!$E$159</c:f>
              <c:numCache>
                <c:formatCode>General</c:formatCode>
                <c:ptCount val="1"/>
                <c:pt idx="0">
                  <c:v>30</c:v>
                </c:pt>
              </c:numCache>
            </c:numRef>
          </c:val>
          <c:extLst>
            <c:ext xmlns:c16="http://schemas.microsoft.com/office/drawing/2014/chart" uri="{C3380CC4-5D6E-409C-BE32-E72D297353CC}">
              <c16:uniqueId val="{00000001-524B-4A5A-B8E3-6E03D61BA7D1}"/>
            </c:ext>
          </c:extLst>
        </c:ser>
        <c:ser>
          <c:idx val="2"/>
          <c:order val="2"/>
          <c:tx>
            <c:strRef>
              <c:f>'Worksheet (Male C)'!$F$158</c:f>
              <c:strCache>
                <c:ptCount val="1"/>
                <c:pt idx="0">
                  <c:v>60歳代（60~69歳）</c:v>
                </c:pt>
              </c:strCache>
            </c:strRef>
          </c:tx>
          <c:spPr>
            <a:solidFill>
              <a:schemeClr val="accent5"/>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524B-4A5A-B8E3-6E03D61BA7D1}"/>
              </c:ext>
            </c:extLst>
          </c:dPt>
          <c:dLbls>
            <c:spPr>
              <a:noFill/>
              <a:ln>
                <a:noFill/>
              </a:ln>
              <a:effectLst/>
            </c:spPr>
            <c:txPr>
              <a:bodyPr rot="0" spcFirstLastPara="1" vertOverflow="ellipsis" vert="horz" wrap="square" lIns="38100" tIns="19050" rIns="38100" bIns="19050" anchor="ctr" anchorCtr="1">
                <a:spAutoFit/>
              </a:bodyPr>
              <a:lstStyle/>
              <a:p>
                <a:pPr>
                  <a:defRPr lang="ja-JP" sz="2000" b="1" i="0" u="none" strike="noStrike" kern="1200" baseline="0">
                    <a:solidFill>
                      <a:sysClr val="windowText" lastClr="000000"/>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 (Male C)'!$C$159</c:f>
              <c:strCache>
                <c:ptCount val="1"/>
                <c:pt idx="0">
                  <c:v>基準値</c:v>
                </c:pt>
              </c:strCache>
            </c:strRef>
          </c:cat>
          <c:val>
            <c:numRef>
              <c:f>'Worksheet (Male C)'!$F$159</c:f>
              <c:numCache>
                <c:formatCode>General</c:formatCode>
                <c:ptCount val="1"/>
                <c:pt idx="0">
                  <c:v>30</c:v>
                </c:pt>
              </c:numCache>
            </c:numRef>
          </c:val>
          <c:extLst>
            <c:ext xmlns:c16="http://schemas.microsoft.com/office/drawing/2014/chart" uri="{C3380CC4-5D6E-409C-BE32-E72D297353CC}">
              <c16:uniqueId val="{00000002-524B-4A5A-B8E3-6E03D61BA7D1}"/>
            </c:ext>
          </c:extLst>
        </c:ser>
        <c:ser>
          <c:idx val="3"/>
          <c:order val="3"/>
          <c:tx>
            <c:strRef>
              <c:f>'Worksheet (Male C)'!$G$158</c:f>
              <c:strCache>
                <c:ptCount val="1"/>
                <c:pt idx="0">
                  <c:v>70歳以上高齢者</c:v>
                </c:pt>
              </c:strCache>
            </c:strRef>
          </c:tx>
          <c:spPr>
            <a:solidFill>
              <a:srgbClr val="FF0000"/>
            </a:solidFill>
            <a:ln>
              <a:noFill/>
            </a:ln>
            <a:effectLst/>
          </c:spPr>
          <c:invertIfNegative val="0"/>
          <c:dLbls>
            <c:dLbl>
              <c:idx val="0"/>
              <c:tx>
                <c:rich>
                  <a:bodyPr rot="0" spcFirstLastPara="1" vertOverflow="ellipsis" vert="horz" wrap="square" lIns="38100" tIns="19050" rIns="38100" bIns="19050" anchor="ctr" anchorCtr="1">
                    <a:noAutofit/>
                  </a:bodyPr>
                  <a:lstStyle/>
                  <a:p>
                    <a:pPr>
                      <a:defRPr lang="ja-JP" sz="1600" b="1" i="0" u="none" strike="noStrike" kern="1200" baseline="0">
                        <a:solidFill>
                          <a:schemeClr val="bg1"/>
                        </a:solidFill>
                        <a:latin typeface="+mn-ea"/>
                        <a:ea typeface="+mn-ea"/>
                        <a:cs typeface="+mn-cs"/>
                      </a:defRPr>
                    </a:pPr>
                    <a:fld id="{42C5709F-0BFE-4038-A068-93DA2DD744D0}" type="VALUE">
                      <a:rPr lang="en-US" altLang="ja-JP"/>
                      <a:pPr>
                        <a:defRPr lang="ja-JP" b="1">
                          <a:solidFill>
                            <a:schemeClr val="bg1"/>
                          </a:solidFill>
                        </a:defRPr>
                      </a:pPr>
                      <a:t>[VALUE]</a:t>
                    </a:fld>
                    <a:r>
                      <a:rPr lang="ja-JP" altLang="en-US"/>
                      <a:t>は</a:t>
                    </a:r>
                    <a:r>
                      <a:rPr lang="zh-CN" altLang="en-US"/>
                      <a:t>必要</a:t>
                    </a:r>
                  </a:p>
                </c:rich>
              </c:tx>
              <c:spPr>
                <a:noFill/>
                <a:ln>
                  <a:noFill/>
                </a:ln>
                <a:effectLst/>
              </c:spPr>
              <c:txPr>
                <a:bodyPr rot="0" spcFirstLastPara="1" vertOverflow="ellipsis" vert="horz" wrap="square" lIns="38100" tIns="19050" rIns="38100" bIns="19050" anchor="ctr" anchorCtr="1">
                  <a:noAutofit/>
                </a:bodyPr>
                <a:lstStyle/>
                <a:p>
                  <a:pPr>
                    <a:defRPr lang="ja-JP" sz="1600" b="1"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2561158273544834"/>
                      <c:h val="0.12395851560221639"/>
                    </c:manualLayout>
                  </c15:layout>
                  <c15:dlblFieldTable/>
                  <c15:showDataLabelsRange val="0"/>
                </c:ext>
                <c:ext xmlns:c16="http://schemas.microsoft.com/office/drawing/2014/chart" uri="{C3380CC4-5D6E-409C-BE32-E72D297353CC}">
                  <c16:uniqueId val="{00000004-524B-4A5A-B8E3-6E03D61BA7D1}"/>
                </c:ext>
              </c:extLst>
            </c:dLbl>
            <c:spPr>
              <a:noFill/>
              <a:ln>
                <a:noFill/>
              </a:ln>
              <a:effectLst/>
            </c:spPr>
            <c:txPr>
              <a:bodyPr rot="0" spcFirstLastPara="1" vertOverflow="ellipsis" vert="horz" wrap="square" lIns="38100" tIns="19050" rIns="38100" bIns="19050" anchor="ctr" anchorCtr="1">
                <a:spAutoFit/>
              </a:bodyPr>
              <a:lstStyle/>
              <a:p>
                <a:pPr>
                  <a:defRPr lang="ja-JP" sz="1600" b="0" i="0" u="none" strike="noStrike" kern="1200" baseline="0">
                    <a:solidFill>
                      <a:schemeClr val="bg1"/>
                    </a:solidFill>
                    <a:latin typeface="+mn-ea"/>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 (Male C)'!$C$159</c:f>
              <c:strCache>
                <c:ptCount val="1"/>
                <c:pt idx="0">
                  <c:v>基準値</c:v>
                </c:pt>
              </c:strCache>
            </c:strRef>
          </c:cat>
          <c:val>
            <c:numRef>
              <c:f>'Worksheet (Male C)'!$G$159</c:f>
              <c:numCache>
                <c:formatCode>General</c:formatCode>
                <c:ptCount val="1"/>
                <c:pt idx="0">
                  <c:v>20</c:v>
                </c:pt>
              </c:numCache>
            </c:numRef>
          </c:val>
          <c:extLst>
            <c:ext xmlns:c16="http://schemas.microsoft.com/office/drawing/2014/chart" uri="{C3380CC4-5D6E-409C-BE32-E72D297353CC}">
              <c16:uniqueId val="{00000003-524B-4A5A-B8E3-6E03D61BA7D1}"/>
            </c:ext>
          </c:extLst>
        </c:ser>
        <c:dLbls>
          <c:dLblPos val="inEnd"/>
          <c:showLegendKey val="0"/>
          <c:showVal val="1"/>
          <c:showCatName val="0"/>
          <c:showSerName val="0"/>
          <c:showPercent val="0"/>
          <c:showBubbleSize val="0"/>
        </c:dLbls>
        <c:gapWidth val="182"/>
        <c:axId val="1306823791"/>
        <c:axId val="454201951"/>
      </c:barChart>
      <c:catAx>
        <c:axId val="1306823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lang="ja-JP" sz="1600" b="1" i="0" u="none" strike="noStrike" kern="1200" baseline="0">
                <a:solidFill>
                  <a:sysClr val="windowText" lastClr="000000"/>
                </a:solidFill>
                <a:latin typeface="+mn-ea"/>
                <a:ea typeface="+mn-ea"/>
                <a:cs typeface="+mn-cs"/>
              </a:defRPr>
            </a:pPr>
            <a:endParaRPr lang="en-US"/>
          </a:p>
        </c:txPr>
        <c:crossAx val="454201951"/>
        <c:crosses val="autoZero"/>
        <c:auto val="1"/>
        <c:lblAlgn val="ctr"/>
        <c:lblOffset val="100"/>
        <c:noMultiLvlLbl val="0"/>
      </c:catAx>
      <c:valAx>
        <c:axId val="454201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1800" b="1" i="0" u="none" strike="noStrike" kern="1200" baseline="0">
                <a:solidFill>
                  <a:sysClr val="windowText" lastClr="000000"/>
                </a:solidFill>
                <a:latin typeface="+mn-ea"/>
                <a:ea typeface="+mn-ea"/>
                <a:cs typeface="+mn-cs"/>
              </a:defRPr>
            </a:pPr>
            <a:endParaRPr lang="en-US"/>
          </a:p>
        </c:txPr>
        <c:crossAx val="130682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1600" b="1" i="0" u="none" strike="noStrike" kern="1200" baseline="0">
              <a:solidFill>
                <a:sysClr val="windowText" lastClr="000000"/>
              </a:solidFill>
              <a:latin typeface="+mn-ea"/>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vert="eaVert"/>
    <a:lstStyle/>
    <a:p>
      <a:pPr>
        <a:defRPr sz="1600">
          <a:latin typeface="+mn-ea"/>
          <a:ea typeface="+mn-ea"/>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297106203656894E-2"/>
          <c:y val="5.0619979458716775E-2"/>
          <c:w val="0.77151015338918039"/>
          <c:h val="0.82337534547218882"/>
        </c:manualLayout>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BEC6-476E-A7DB-3633C1AB95A4}"/>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ja-JP"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BEC6-476E-A7DB-3633C1AB95A4}"/>
            </c:ext>
          </c:extLst>
        </c:ser>
        <c: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ja-JP"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5-BEC6-476E-A7DB-3633C1AB95A4}"/>
            </c:ext>
          </c:extLst>
        </c:ser>
        <c:ser>
          <c:idx val="3"/>
          <c:order val="3"/>
          <c:spPr>
            <a:solidFill>
              <a:schemeClr val="accent4"/>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ja-JP"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8-BEC6-476E-A7DB-3633C1AB95A4}"/>
            </c:ext>
          </c:extLst>
        </c:ser>
        <c:ser>
          <c:idx val="4"/>
          <c:order val="4"/>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ja-JP"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B-BEC6-476E-A7DB-3633C1AB95A4}"/>
            </c:ext>
          </c:extLst>
        </c:ser>
        <c:dLbls>
          <c:dLblPos val="inEnd"/>
          <c:showLegendKey val="0"/>
          <c:showVal val="1"/>
          <c:showCatName val="0"/>
          <c:showSerName val="0"/>
          <c:showPercent val="0"/>
          <c:showBubbleSize val="0"/>
        </c:dLbls>
        <c:gapWidth val="30"/>
        <c:overlap val="100"/>
        <c:axId val="1791112015"/>
        <c:axId val="1791109103"/>
      </c:barChart>
      <c:catAx>
        <c:axId val="1791112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lang="ja-JP" sz="1400" b="1" i="0" u="none" strike="noStrike" kern="1200" cap="all" spc="120" normalizeH="0" baseline="0">
                <a:solidFill>
                  <a:schemeClr val="tx1"/>
                </a:solidFill>
                <a:latin typeface="+mn-ea"/>
                <a:ea typeface="+mn-ea"/>
                <a:cs typeface="+mn-cs"/>
              </a:defRPr>
            </a:pPr>
            <a:endParaRPr lang="en-US"/>
          </a:p>
        </c:txPr>
        <c:crossAx val="1791109103"/>
        <c:crossesAt val="0"/>
        <c:auto val="1"/>
        <c:lblAlgn val="ctr"/>
        <c:lblOffset val="100"/>
        <c:noMultiLvlLbl val="0"/>
      </c:catAx>
      <c:valAx>
        <c:axId val="1791109103"/>
        <c:scaling>
          <c:orientation val="minMax"/>
          <c:max val="40"/>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in"/>
        <c:minorTickMark val="none"/>
        <c:tickLblPos val="nextTo"/>
        <c:spPr>
          <a:noFill/>
          <a:ln w="9525" cap="flat" cmpd="sng" algn="ctr">
            <a:noFill/>
            <a:round/>
          </a:ln>
          <a:effectLst/>
        </c:spPr>
        <c:txPr>
          <a:bodyPr rot="-60000000" spcFirstLastPara="1" vertOverflow="ellipsis" vert="horz" wrap="square" anchor="t" anchorCtr="1"/>
          <a:lstStyle/>
          <a:p>
            <a:pPr>
              <a:defRPr lang="ja-JP" sz="1400" b="1" i="0" u="none" strike="noStrike" kern="1200" baseline="0">
                <a:solidFill>
                  <a:schemeClr val="tx1"/>
                </a:solidFill>
                <a:latin typeface="+mn-ea"/>
                <a:ea typeface="+mn-ea"/>
                <a:cs typeface="+mn-cs"/>
              </a:defRPr>
            </a:pPr>
            <a:endParaRPr lang="en-US"/>
          </a:p>
        </c:txPr>
        <c:crossAx val="1791112015"/>
        <c:crosses val="autoZero"/>
        <c:crossBetween val="between"/>
        <c:majorUnit val="5"/>
      </c:valAx>
      <c:spPr>
        <a:noFill/>
        <a:ln>
          <a:noFill/>
        </a:ln>
        <a:effectLst/>
      </c:spPr>
    </c:plotArea>
    <c:legend>
      <c:legendPos val="r"/>
      <c:legendEntry>
        <c:idx val="0"/>
        <c:delete val="1"/>
      </c:legendEntry>
      <c:layout>
        <c:manualLayout>
          <c:xMode val="edge"/>
          <c:yMode val="edge"/>
          <c:x val="0.84271374092100804"/>
          <c:y val="5.3619567825436497E-2"/>
          <c:w val="0.14663673318322321"/>
          <c:h val="0.6826058961034791"/>
        </c:manualLayout>
      </c:layout>
      <c:overlay val="0"/>
      <c:spPr>
        <a:noFill/>
        <a:ln>
          <a:noFill/>
        </a:ln>
        <a:effectLst/>
      </c:spPr>
      <c:txPr>
        <a:bodyPr rot="0" spcFirstLastPara="1" vertOverflow="ellipsis" vert="horz" wrap="square" anchor="ctr" anchorCtr="1"/>
        <a:lstStyle/>
        <a:p>
          <a:pPr>
            <a:defRPr lang="ja-JP" sz="1400" b="1" i="0" u="none" strike="noStrike" kern="1200" spc="-100" baseline="0">
              <a:solidFill>
                <a:schemeClr val="tx1"/>
              </a:solidFill>
              <a:latin typeface="+mn-ea"/>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76147726838676"/>
          <c:y val="0.1168931025660694"/>
          <c:w val="0.77163941727704055"/>
          <c:h val="0.70244838683665733"/>
        </c:manualLayout>
      </c:layout>
      <c:barChart>
        <c:barDir val="bar"/>
        <c:grouping val="stacked"/>
        <c:varyColors val="0"/>
        <c:ser>
          <c:idx val="0"/>
          <c:order val="0"/>
          <c:spPr>
            <a:solidFill>
              <a:schemeClr val="accent1"/>
            </a:solidFill>
            <a:ln>
              <a:noFill/>
            </a:ln>
            <a:effectLst/>
          </c:spPr>
          <c:invertIfNegative val="0"/>
          <c:dLbls>
            <c:spPr>
              <a:solidFill>
                <a:srgbClr val="00B0F0"/>
              </a:solid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8E89-4722-B2EB-705DB8B71FCB}"/>
            </c:ext>
          </c:extLst>
        </c:ser>
        <c:ser>
          <c:idx val="1"/>
          <c:order val="1"/>
          <c:spPr>
            <a:solidFill>
              <a:schemeClr val="accent2"/>
            </a:solidFill>
            <a:ln>
              <a:noFill/>
            </a:ln>
            <a:effectLst/>
          </c:spPr>
          <c:invertIfNegative val="0"/>
          <c:dLbls>
            <c:dLbl>
              <c:idx val="0"/>
              <c:tx>
                <c:rich>
                  <a:bodyPr/>
                  <a:lstStyle/>
                  <a:p>
                    <a:fld id="{868FB734-9E5F-4662-BF23-D45A8915DE37}" type="VALUE">
                      <a:rPr lang="en-SG"/>
                      <a:pPr/>
                      <a:t>[VALUE]</a:t>
                    </a:fld>
                    <a:endParaRPr lang="en-SG"/>
                  </a:p>
                </c:rich>
              </c:tx>
              <c:dLblPos val="in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E89-4722-B2EB-705DB8B71FCB}"/>
                </c:ext>
              </c:extLst>
            </c:dLbl>
            <c:spPr>
              <a:noFill/>
              <a:ln>
                <a:noFill/>
              </a:ln>
              <a:effectLst/>
            </c:spPr>
            <c:txPr>
              <a:bodyPr rot="0" spcFirstLastPara="1" vertOverflow="ellipsis" vert="horz" wrap="square" lIns="38100" tIns="19050" rIns="38100" bIns="19050" anchor="ctr" anchorCtr="0">
                <a:spAutoFit/>
              </a:bodyPr>
              <a:lstStyle/>
              <a:p>
                <a:pPr algn="ctr">
                  <a:defRPr lang="ja-JP" sz="12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5="http://schemas.microsoft.com/office/drawing/2012/chart" uri="{02D57815-91ED-43cb-92C2-25804820EDAC}">
              <c15:datalabelsRange>
                <c15:f>(#REF!,#REF!)</c15:f>
              </c15:datalabelsRange>
            </c:ext>
            <c:ext xmlns:c16="http://schemas.microsoft.com/office/drawing/2014/chart" uri="{C3380CC4-5D6E-409C-BE32-E72D297353CC}">
              <c16:uniqueId val="{00000004-8E89-4722-B2EB-705DB8B71FCB}"/>
            </c:ext>
          </c:extLst>
        </c:ser>
        <c: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7-8E89-4722-B2EB-705DB8B71FCB}"/>
            </c:ext>
          </c:extLst>
        </c:ser>
        <c:ser>
          <c:idx val="3"/>
          <c:order val="3"/>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9-8E89-4722-B2EB-705DB8B71FCB}"/>
            </c:ext>
          </c:extLst>
        </c:ser>
        <c:ser>
          <c:idx val="4"/>
          <c:order val="4"/>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12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E89-4722-B2EB-705DB8B71FCB}"/>
            </c:ext>
          </c:extLst>
        </c:ser>
        <c:dLbls>
          <c:dLblPos val="inEnd"/>
          <c:showLegendKey val="0"/>
          <c:showVal val="1"/>
          <c:showCatName val="0"/>
          <c:showSerName val="0"/>
          <c:showPercent val="0"/>
          <c:showBubbleSize val="0"/>
        </c:dLbls>
        <c:gapWidth val="30"/>
        <c:overlap val="100"/>
        <c:axId val="1459039327"/>
        <c:axId val="1459041823"/>
      </c:barChart>
      <c:catAx>
        <c:axId val="145903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lang="ja-JP" sz="1400" b="1" i="0" u="none" strike="noStrike" kern="1200" cap="all" spc="120" normalizeH="0" baseline="0">
                <a:solidFill>
                  <a:schemeClr val="tx1"/>
                </a:solidFill>
                <a:latin typeface="+mn-ea"/>
                <a:ea typeface="+mn-ea"/>
                <a:cs typeface="+mn-cs"/>
              </a:defRPr>
            </a:pPr>
            <a:endParaRPr lang="en-US"/>
          </a:p>
        </c:txPr>
        <c:crossAx val="1459041823"/>
        <c:crosses val="autoZero"/>
        <c:auto val="1"/>
        <c:lblAlgn val="ctr"/>
        <c:lblOffset val="100"/>
        <c:noMultiLvlLbl val="0"/>
      </c:catAx>
      <c:valAx>
        <c:axId val="1459041823"/>
        <c:scaling>
          <c:orientation val="minMax"/>
          <c:max val="40"/>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lang="ja-JP" sz="1400" b="1" i="0" u="none" strike="noStrike" kern="1200" baseline="0">
                <a:solidFill>
                  <a:schemeClr val="tx1"/>
                </a:solidFill>
                <a:latin typeface="+mn-ea"/>
                <a:ea typeface="+mn-ea"/>
                <a:cs typeface="+mn-cs"/>
              </a:defRPr>
            </a:pPr>
            <a:endParaRPr lang="en-US"/>
          </a:p>
        </c:txPr>
        <c:crossAx val="1459039327"/>
        <c:crosses val="autoZero"/>
        <c:crossBetween val="between"/>
        <c:majorUnit val="5"/>
      </c:valAx>
      <c:spPr>
        <a:noFill/>
        <a:ln>
          <a:noFill/>
        </a:ln>
        <a:effectLst/>
      </c:spPr>
    </c:plotArea>
    <c:legend>
      <c:legendPos val="r"/>
      <c:legendEntry>
        <c:idx val="0"/>
        <c:delete val="1"/>
      </c:legendEntry>
      <c:layout>
        <c:manualLayout>
          <c:xMode val="edge"/>
          <c:yMode val="edge"/>
          <c:x val="0.85051240587322063"/>
          <c:y val="0.22340195384501618"/>
          <c:w val="0.13334228261903514"/>
          <c:h val="0.55019307413431273"/>
        </c:manualLayout>
      </c:layout>
      <c:overlay val="0"/>
      <c:spPr>
        <a:noFill/>
        <a:ln>
          <a:noFill/>
        </a:ln>
        <a:effectLst/>
      </c:spPr>
      <c:txPr>
        <a:bodyPr rot="0" spcFirstLastPara="1" vertOverflow="ellipsis" vert="horz" wrap="square" anchor="ctr" anchorCtr="1"/>
        <a:lstStyle/>
        <a:p>
          <a:pPr>
            <a:defRPr lang="ja-JP" sz="1400" b="1" i="0" u="none" strike="noStrike" kern="1200" spc="-100" baseline="0">
              <a:solidFill>
                <a:schemeClr val="tx1"/>
              </a:solidFill>
              <a:latin typeface="+mn-ea"/>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66988383123783E-2"/>
          <c:y val="0"/>
          <c:w val="0.90314991846814541"/>
          <c:h val="0.88712844088584375"/>
        </c:manualLayout>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extLst xmlns:c15="http://schemas.microsoft.com/office/drawing/2012/chart"/>
            </c:numRef>
          </c:val>
          <c:extLst xmlns:c15="http://schemas.microsoft.com/office/drawing/2012/char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A-6274-40D4-B2C9-4A172E5CA945}"/>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6274-40D4-B2C9-4A172E5CA945}"/>
            </c:ext>
          </c:extLst>
        </c:ser>
        <c: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31750" cap="flat" cmpd="sng" algn="ctr">
                      <a:solidFill>
                        <a:schemeClr val="tx1"/>
                      </a:solidFill>
                      <a:round/>
                      <a:headEnd w="lg" len="lg"/>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4-6274-40D4-B2C9-4A172E5CA945}"/>
            </c:ext>
          </c:extLst>
        </c:ser>
        <c:ser>
          <c:idx val="3"/>
          <c:order val="3"/>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31750" cap="flat" cmpd="sng" algn="ctr">
                      <a:solidFill>
                        <a:schemeClr val="tx1"/>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6-6274-40D4-B2C9-4A172E5CA945}"/>
            </c:ext>
          </c:extLst>
        </c:ser>
        <c:ser>
          <c:idx val="4"/>
          <c:order val="4"/>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9-6274-40D4-B2C9-4A172E5CA945}"/>
            </c:ext>
          </c:extLst>
        </c:ser>
        <c:dLbls>
          <c:dLblPos val="inEnd"/>
          <c:showLegendKey val="0"/>
          <c:showVal val="1"/>
          <c:showCatName val="0"/>
          <c:showSerName val="0"/>
          <c:showPercent val="0"/>
          <c:showBubbleSize val="0"/>
        </c:dLbls>
        <c:gapWidth val="70"/>
        <c:overlap val="100"/>
        <c:axId val="87459488"/>
        <c:axId val="87454912"/>
        <c:extLst/>
      </c:barChart>
      <c:catAx>
        <c:axId val="87459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lang="ja-JP" sz="1400" b="1" i="0" u="none" strike="noStrike" kern="1200" baseline="0">
                <a:solidFill>
                  <a:schemeClr val="tx1"/>
                </a:solidFill>
                <a:latin typeface="+mn-ea"/>
                <a:ea typeface="+mn-ea"/>
                <a:cs typeface="+mn-cs"/>
              </a:defRPr>
            </a:pPr>
            <a:endParaRPr lang="en-US"/>
          </a:p>
        </c:txPr>
        <c:crossAx val="87454912"/>
        <c:crosses val="autoZero"/>
        <c:auto val="1"/>
        <c:lblAlgn val="ctr"/>
        <c:lblOffset val="100"/>
        <c:noMultiLvlLbl val="0"/>
      </c:catAx>
      <c:valAx>
        <c:axId val="87454912"/>
        <c:scaling>
          <c:orientation val="minMax"/>
          <c:max val="40"/>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ja-JP" sz="1400" b="1" i="0" u="none" strike="noStrike" kern="1200" baseline="0">
                <a:solidFill>
                  <a:schemeClr val="tx1">
                    <a:lumMod val="65000"/>
                    <a:lumOff val="35000"/>
                  </a:schemeClr>
                </a:solidFill>
                <a:latin typeface="+mn-ea"/>
                <a:ea typeface="+mn-ea"/>
                <a:cs typeface="+mn-cs"/>
              </a:defRPr>
            </a:pPr>
            <a:endParaRPr lang="en-US"/>
          </a:p>
        </c:txPr>
        <c:crossAx val="87459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1400" b="1" i="0" u="none" strike="noStrike" kern="1200" baseline="0">
                    <a:solidFill>
                      <a:schemeClr val="tx1">
                        <a:lumMod val="75000"/>
                        <a:lumOff val="25000"/>
                      </a:schemeClr>
                    </a:solidFill>
                    <a:latin typeface="+mn-ea"/>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5-3A8E-446F-AF36-FDC702BD7AB2}"/>
            </c:ext>
          </c:extLst>
        </c:ser>
        <c:ser>
          <c:idx val="1"/>
          <c:order val="1"/>
          <c:spPr>
            <a:ln w="28575" cap="rnd">
              <a:solidFill>
                <a:schemeClr val="accent2"/>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1400" b="1" i="0" u="none" strike="noStrike" kern="1200" baseline="0">
                    <a:solidFill>
                      <a:schemeClr val="tx1">
                        <a:lumMod val="75000"/>
                        <a:lumOff val="25000"/>
                      </a:schemeClr>
                    </a:solidFill>
                    <a:latin typeface="+mn-ea"/>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6-3A8E-446F-AF36-FDC702BD7AB2}"/>
            </c:ext>
          </c:extLst>
        </c:ser>
        <c:dLbls>
          <c:dLblPos val="t"/>
          <c:showLegendKey val="0"/>
          <c:showVal val="1"/>
          <c:showCatName val="0"/>
          <c:showSerName val="0"/>
          <c:showPercent val="0"/>
          <c:showBubbleSize val="0"/>
        </c:dLbls>
        <c:marker val="1"/>
        <c:smooth val="0"/>
        <c:axId val="968200127"/>
        <c:axId val="968192639"/>
      </c:lineChart>
      <c:scatterChart>
        <c:scatterStyle val="lineMarker"/>
        <c:varyColors val="0"/>
        <c:ser>
          <c:idx val="2"/>
          <c:order val="2"/>
          <c:spPr>
            <a:ln w="25400" cap="rnd">
              <a:noFill/>
              <a:round/>
            </a:ln>
            <a:effectLst/>
          </c:spPr>
          <c:marker>
            <c:symbol val="circle"/>
            <c:size val="5"/>
            <c:spPr>
              <a:solidFill>
                <a:srgbClr val="FF0000"/>
              </a:solidFill>
              <a:ln w="63500" cap="rnd">
                <a:solidFill>
                  <a:srgbClr val="FF0000"/>
                </a:solidFill>
              </a:ln>
              <a:effectLst/>
            </c:spPr>
          </c:marker>
          <c:dLbls>
            <c:spPr>
              <a:solidFill>
                <a:schemeClr val="lt1"/>
              </a:solidFill>
              <a:ln w="254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lang="ja-JP" sz="1400" b="1" i="0" u="none" strike="noStrike" kern="1200" baseline="0">
                    <a:solidFill>
                      <a:sysClr val="windowText" lastClr="000000"/>
                    </a:solidFill>
                    <a:latin typeface="+mn-ea"/>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#REF!</c:f>
            </c:numRef>
          </c:xVal>
          <c:yVal>
            <c:numRef>
              <c:f>#REF!</c:f>
              <c:numCache>
                <c:formatCode>General</c:formatCode>
                <c:ptCount val="1"/>
                <c:pt idx="0">
                  <c:v>1</c:v>
                </c:pt>
              </c:numCache>
            </c:numRef>
          </c:y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8-3A8E-446F-AF36-FDC702BD7AB2}"/>
            </c:ext>
          </c:extLst>
        </c:ser>
        <c:dLbls>
          <c:dLblPos val="t"/>
          <c:showLegendKey val="0"/>
          <c:showVal val="1"/>
          <c:showCatName val="0"/>
          <c:showSerName val="0"/>
          <c:showPercent val="0"/>
          <c:showBubbleSize val="0"/>
        </c:dLbls>
        <c:axId val="1091788879"/>
        <c:axId val="1091790959"/>
      </c:scatterChart>
      <c:catAx>
        <c:axId val="96820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1200" b="1" i="0" u="none" strike="noStrike" kern="1200" baseline="0">
                <a:solidFill>
                  <a:schemeClr val="tx1">
                    <a:lumMod val="65000"/>
                    <a:lumOff val="35000"/>
                  </a:schemeClr>
                </a:solidFill>
                <a:latin typeface="+mn-ea"/>
                <a:ea typeface="+mn-ea"/>
                <a:cs typeface="+mn-cs"/>
              </a:defRPr>
            </a:pPr>
            <a:endParaRPr lang="en-US"/>
          </a:p>
        </c:txPr>
        <c:crossAx val="968192639"/>
        <c:crosses val="autoZero"/>
        <c:auto val="1"/>
        <c:lblAlgn val="ctr"/>
        <c:lblOffset val="100"/>
        <c:noMultiLvlLbl val="0"/>
      </c:catAx>
      <c:valAx>
        <c:axId val="968192639"/>
        <c:scaling>
          <c:orientation val="minMax"/>
          <c:max val="30"/>
          <c:min val="20"/>
        </c:scaling>
        <c:delete val="0"/>
        <c:axPos val="l"/>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lang="ja-JP" sz="1400" b="1" i="0" u="none" strike="noStrike" kern="1200" baseline="0">
                <a:solidFill>
                  <a:schemeClr val="tx1">
                    <a:lumMod val="65000"/>
                    <a:lumOff val="35000"/>
                  </a:schemeClr>
                </a:solidFill>
                <a:latin typeface="+mn-lt"/>
                <a:ea typeface="+mn-ea"/>
                <a:cs typeface="+mn-cs"/>
              </a:defRPr>
            </a:pPr>
            <a:endParaRPr lang="en-US"/>
          </a:p>
        </c:txPr>
        <c:crossAx val="968200127"/>
        <c:crosses val="autoZero"/>
        <c:crossBetween val="between"/>
      </c:valAx>
      <c:valAx>
        <c:axId val="1091790959"/>
        <c:scaling>
          <c:orientation val="minMax"/>
        </c:scaling>
        <c:delete val="1"/>
        <c:axPos val="r"/>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crossAx val="1091788879"/>
        <c:crosses val="max"/>
        <c:crossBetween val="midCat"/>
      </c:valAx>
      <c:valAx>
        <c:axId val="1091788879"/>
        <c:scaling>
          <c:orientation val="minMax"/>
        </c:scaling>
        <c:delete val="1"/>
        <c:axPos val="t"/>
        <c:majorTickMark val="out"/>
        <c:minorTickMark val="none"/>
        <c:tickLblPos val="nextTo"/>
        <c:crossAx val="1091790959"/>
        <c:crosses val="max"/>
        <c:crossBetween val="midCat"/>
      </c:valAx>
      <c:spPr>
        <a:noFill/>
        <a:ln>
          <a:noFill/>
        </a:ln>
        <a:effectLst/>
      </c:spPr>
    </c:plotArea>
    <c:legend>
      <c:legendPos val="r"/>
      <c:layout>
        <c:manualLayout>
          <c:xMode val="edge"/>
          <c:yMode val="edge"/>
          <c:x val="0.81158467661052425"/>
          <c:y val="0.24104135453210188"/>
          <c:w val="0.1851691615812808"/>
          <c:h val="0.57051234856488653"/>
        </c:manualLayout>
      </c:layout>
      <c:overlay val="0"/>
      <c:spPr>
        <a:noFill/>
        <a:ln>
          <a:noFill/>
        </a:ln>
        <a:effectLst/>
      </c:spPr>
      <c:txPr>
        <a:bodyPr rot="0" spcFirstLastPara="1" vertOverflow="ellipsis" vert="horz" wrap="square" anchor="ctr" anchorCtr="1"/>
        <a:lstStyle/>
        <a:p>
          <a:pPr>
            <a:defRPr lang="ja-JP" sz="1400" b="1" i="0" u="none" strike="noStrike" kern="1200" spc="-80" baseline="0">
              <a:solidFill>
                <a:sysClr val="windowText" lastClr="000000"/>
              </a:solidFill>
              <a:latin typeface="+mn-ea"/>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699-4A31-A276-F4CF01F30A5B}"/>
            </c:ext>
          </c:extLst>
        </c:ser>
        <c:dLbls>
          <c:showLegendKey val="0"/>
          <c:showVal val="0"/>
          <c:showCatName val="0"/>
          <c:showSerName val="0"/>
          <c:showPercent val="0"/>
          <c:showBubbleSize val="0"/>
        </c:dLbls>
        <c:axId val="750794608"/>
        <c:axId val="750810832"/>
      </c:radarChart>
      <c:catAx>
        <c:axId val="750794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ja-JP" sz="1200" b="1" i="0" u="none" strike="noStrike" kern="1200" baseline="0">
                <a:solidFill>
                  <a:schemeClr val="tx1"/>
                </a:solidFill>
                <a:uFillTx/>
                <a:latin typeface="+mn-lt"/>
                <a:ea typeface="+mn-ea"/>
                <a:cs typeface="+mn-cs"/>
              </a:defRPr>
            </a:pPr>
            <a:endParaRPr lang="en-US"/>
          </a:p>
        </c:txPr>
        <c:crossAx val="750810832"/>
        <c:crosses val="autoZero"/>
        <c:auto val="1"/>
        <c:lblAlgn val="ctr"/>
        <c:lblOffset val="100"/>
        <c:noMultiLvlLbl val="0"/>
      </c:catAx>
      <c:valAx>
        <c:axId val="750810832"/>
        <c:scaling>
          <c:orientation val="minMax"/>
          <c:min val="0"/>
        </c:scaling>
        <c:delete val="0"/>
        <c:axPos val="l"/>
        <c:majorGridlines>
          <c:spPr>
            <a:ln w="25400" cap="flat" cmpd="sng" algn="ctr">
              <a:solidFill>
                <a:schemeClr val="tx1"/>
              </a:solidFill>
              <a:round/>
            </a:ln>
            <a:effectLst/>
          </c:spPr>
        </c:majorGridlines>
        <c:numFmt formatCode="General" sourceLinked="1"/>
        <c:majorTickMark val="in"/>
        <c:minorTickMark val="none"/>
        <c:tickLblPos val="nextTo"/>
        <c:spPr>
          <a:noFill/>
          <a:ln>
            <a:solidFill>
              <a:srgbClr val="FF0000"/>
            </a:solidFill>
          </a:ln>
          <a:effectLst/>
        </c:spPr>
        <c:txPr>
          <a:bodyPr rot="-60000000" spcFirstLastPara="1" vertOverflow="ellipsis" vert="horz" wrap="square" anchor="ctr" anchorCtr="1"/>
          <a:lstStyle/>
          <a:p>
            <a:pPr>
              <a:defRPr lang="ja-JP" sz="2000" b="1" i="0" u="none" strike="noStrike" kern="1200" baseline="0">
                <a:solidFill>
                  <a:sysClr val="windowText" lastClr="000000"/>
                </a:solidFill>
                <a:latin typeface="+mn-lt"/>
                <a:ea typeface="+mn-ea"/>
                <a:cs typeface="+mn-cs"/>
              </a:defRPr>
            </a:pPr>
            <a:endParaRPr lang="en-US"/>
          </a:p>
        </c:txPr>
        <c:crossAx val="75079460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777908828635811E-2"/>
          <c:y val="1.1912111893368544E-2"/>
          <c:w val="0.77151015338918039"/>
          <c:h val="0.82337534547218882"/>
        </c:manualLayout>
      </c:layout>
      <c:barChart>
        <c:barDir val="bar"/>
        <c:grouping val="stacked"/>
        <c:varyColors val="0"/>
        <c:ser>
          <c:idx val="0"/>
          <c:order val="0"/>
          <c:tx>
            <c:strRef>
              <c:f>[1]データ作成!$D$3</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[1]データ作成!$C$4:$C$5</c:f>
              <c:strCache>
                <c:ptCount val="2"/>
                <c:pt idx="0">
                  <c:v>結果</c:v>
                </c:pt>
                <c:pt idx="1">
                  <c:v>基準</c:v>
                </c:pt>
              </c:strCache>
            </c:strRef>
          </c:cat>
          <c:val>
            <c:numRef>
              <c:f>[1]データ作成!$D$4:$D$5</c:f>
              <c:numCache>
                <c:formatCode>General</c:formatCode>
                <c:ptCount val="2"/>
              </c:numCache>
            </c:numRef>
          </c:val>
          <c:extLst>
            <c:ext xmlns:c16="http://schemas.microsoft.com/office/drawing/2014/chart" uri="{C3380CC4-5D6E-409C-BE32-E72D297353CC}">
              <c16:uniqueId val="{00000000-CB4C-491A-8D04-098F5A8CF661}"/>
            </c:ext>
          </c:extLst>
        </c:ser>
        <c:ser>
          <c:idx val="1"/>
          <c:order val="1"/>
          <c:tx>
            <c:strRef>
              <c:f>[1]データ作成!$E$3</c:f>
              <c:strCache>
                <c:ptCount val="1"/>
                <c:pt idx="0">
                  <c:v>やせ</c:v>
                </c:pt>
              </c:strCache>
            </c:strRef>
          </c:tx>
          <c:spPr>
            <a:solidFill>
              <a:schemeClr val="bg1">
                <a:lumMod val="85000"/>
              </a:schemeClr>
            </a:solidFill>
            <a:ln>
              <a:noFill/>
            </a:ln>
            <a:effectLst/>
          </c:spPr>
          <c:invertIfNegative val="0"/>
          <c:dPt>
            <c:idx val="1"/>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2-CB4C-491A-8D04-098F5A8CF661}"/>
              </c:ext>
            </c:extLst>
          </c:dPt>
          <c:dLbls>
            <c:dLbl>
              <c:idx val="1"/>
              <c:layout>
                <c:manualLayout>
                  <c:x val="4.5963037962279997E-2"/>
                  <c:y val="-3.2292148797939037E-3"/>
                </c:manualLayout>
              </c:layout>
              <c:tx>
                <c:rich>
                  <a:bodyPr rot="0" spcFirstLastPara="1" vertOverflow="ellipsis" vert="horz" wrap="square" lIns="38100" tIns="19050" rIns="38100" bIns="19050" anchor="ctr" anchorCtr="0">
                    <a:spAutoFit/>
                  </a:bodyPr>
                  <a:lstStyle/>
                  <a:p>
                    <a:pPr algn="ctr">
                      <a:defRPr lang="ja-JP" sz="1800" b="1" i="0" u="none" strike="noStrike" kern="1200" spc="-100" baseline="0">
                        <a:solidFill>
                          <a:sysClr val="windowText" lastClr="000000"/>
                        </a:solidFill>
                        <a:latin typeface="+mn-ea"/>
                        <a:ea typeface="+mn-ea"/>
                        <a:cs typeface="+mn-cs"/>
                      </a:defRPr>
                    </a:pPr>
                    <a:r>
                      <a:rPr lang="en-US" altLang="ja-JP" sz="1800" b="1" spc="-100" baseline="0">
                        <a:latin typeface="+mn-ea"/>
                        <a:ea typeface="+mn-ea"/>
                      </a:rPr>
                      <a:t>18.5</a:t>
                    </a:r>
                    <a:r>
                      <a:rPr lang="ja-JP" altLang="en-US" sz="1800" b="1" spc="-100" baseline="0">
                        <a:latin typeface="+mn-ea"/>
                        <a:ea typeface="+mn-ea"/>
                      </a:rPr>
                      <a:t>未満</a:t>
                    </a:r>
                  </a:p>
                </c:rich>
              </c:tx>
              <c:spPr>
                <a:noFill/>
                <a:ln>
                  <a:noFill/>
                </a:ln>
                <a:effectLst/>
              </c:spPr>
              <c:txPr>
                <a:bodyPr rot="0" spcFirstLastPara="1" vertOverflow="ellipsis" vert="horz" wrap="square" lIns="38100" tIns="19050" rIns="38100" bIns="19050" anchor="ctr" anchorCtr="0">
                  <a:spAutoFit/>
                </a:bodyPr>
                <a:lstStyle/>
                <a:p>
                  <a:pPr algn="ctr">
                    <a:defRPr lang="ja-JP" sz="1800" b="1" i="0" u="none" strike="noStrike" kern="1200" spc="-100" baseline="0">
                      <a:solidFill>
                        <a:sysClr val="windowText" lastClr="000000"/>
                      </a:solidFill>
                      <a:latin typeface="+mn-ea"/>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CB4C-491A-8D04-098F5A8CF661}"/>
                </c:ext>
              </c:extLst>
            </c:dLbl>
            <c:spPr>
              <a:noFill/>
              <a:ln>
                <a:noFill/>
              </a:ln>
              <a:effectLst/>
            </c:spPr>
            <c:txPr>
              <a:bodyPr rot="0" spcFirstLastPara="1" vertOverflow="ellipsis" vert="horz" wrap="square" lIns="38100" tIns="19050" rIns="38100" bIns="19050" anchor="ctr" anchorCtr="0">
                <a:spAutoFit/>
              </a:bodyPr>
              <a:lstStyle/>
              <a:p>
                <a:pPr algn="ctr">
                  <a:defRPr lang="ja-JP"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[1]データ作成!$C$4:$C$5</c:f>
              <c:strCache>
                <c:ptCount val="2"/>
                <c:pt idx="0">
                  <c:v>結果</c:v>
                </c:pt>
                <c:pt idx="1">
                  <c:v>基準</c:v>
                </c:pt>
              </c:strCache>
            </c:strRef>
          </c:cat>
          <c:val>
            <c:numRef>
              <c:f>[1]データ作成!$E$4:$E$5</c:f>
              <c:numCache>
                <c:formatCode>General</c:formatCode>
                <c:ptCount val="2"/>
                <c:pt idx="1">
                  <c:v>18.399999999999999</c:v>
                </c:pt>
              </c:numCache>
            </c:numRef>
          </c:val>
          <c:extLst>
            <c:ext xmlns:c16="http://schemas.microsoft.com/office/drawing/2014/chart" uri="{C3380CC4-5D6E-409C-BE32-E72D297353CC}">
              <c16:uniqueId val="{00000003-CB4C-491A-8D04-098F5A8CF661}"/>
            </c:ext>
          </c:extLst>
        </c:ser>
        <c:ser>
          <c:idx val="2"/>
          <c:order val="2"/>
          <c:tx>
            <c:strRef>
              <c:f>[1]データ作成!$F$3</c:f>
              <c:strCache>
                <c:ptCount val="1"/>
                <c:pt idx="0">
                  <c:v>普通</c:v>
                </c:pt>
              </c:strCache>
            </c:strRef>
          </c:tx>
          <c:spPr>
            <a:solidFill>
              <a:srgbClr val="FF0000"/>
            </a:solidFill>
            <a:ln>
              <a:noFill/>
            </a:ln>
            <a:effectLst/>
          </c:spPr>
          <c:invertIfNegative val="0"/>
          <c:dLbls>
            <c:dLbl>
              <c:idx val="1"/>
              <c:layout>
                <c:manualLayout>
                  <c:x val="5.7426252850457174E-3"/>
                  <c:y val="2.9921935972240408E-3"/>
                </c:manualLayout>
              </c:layout>
              <c:tx>
                <c:rich>
                  <a:bodyPr rot="0" spcFirstLastPara="1" vertOverflow="ellipsis" vert="horz" wrap="square" lIns="38100" tIns="19050" rIns="38100" bIns="19050" anchor="ctr" anchorCtr="0">
                    <a:noAutofit/>
                  </a:bodyPr>
                  <a:lstStyle/>
                  <a:p>
                    <a:pPr algn="ctr">
                      <a:defRPr lang="ja-JP" sz="1600" b="1" i="0" u="none" strike="noStrike" kern="1000" spc="-100" baseline="0">
                        <a:solidFill>
                          <a:schemeClr val="bg1"/>
                        </a:solidFill>
                        <a:latin typeface="+mn-ea"/>
                        <a:ea typeface="+mn-ea"/>
                        <a:cs typeface="+mn-cs"/>
                      </a:defRPr>
                    </a:pPr>
                    <a:r>
                      <a:rPr lang="en-US" altLang="ja-JP" sz="1600" b="1" kern="1000" spc="-100" baseline="0">
                        <a:solidFill>
                          <a:schemeClr val="bg1"/>
                        </a:solidFill>
                        <a:latin typeface="+mn-ea"/>
                        <a:ea typeface="+mn-ea"/>
                      </a:rPr>
                      <a:t>18.5~</a:t>
                    </a:r>
                  </a:p>
                  <a:p>
                    <a:pPr algn="ctr">
                      <a:defRPr lang="ja-JP" sz="1600" b="1" kern="1000" spc="-100">
                        <a:solidFill>
                          <a:schemeClr val="bg1"/>
                        </a:solidFill>
                        <a:latin typeface="+mn-ea"/>
                      </a:defRPr>
                    </a:pPr>
                    <a:r>
                      <a:rPr lang="en-US" altLang="ja-JP" sz="1600" b="1" kern="1000" spc="-100" baseline="0">
                        <a:solidFill>
                          <a:schemeClr val="bg1"/>
                        </a:solidFill>
                        <a:latin typeface="+mn-ea"/>
                        <a:ea typeface="+mn-ea"/>
                      </a:rPr>
                      <a:t>25</a:t>
                    </a:r>
                    <a:r>
                      <a:rPr lang="ja-JP" altLang="en-US" sz="1600" b="1" kern="1000" spc="-100" baseline="0">
                        <a:solidFill>
                          <a:schemeClr val="bg1"/>
                        </a:solidFill>
                        <a:latin typeface="+mn-ea"/>
                        <a:ea typeface="+mn-ea"/>
                      </a:rPr>
                      <a:t>未満</a:t>
                    </a:r>
                  </a:p>
                </c:rich>
              </c:tx>
              <c:spPr>
                <a:noFill/>
                <a:ln>
                  <a:noFill/>
                </a:ln>
                <a:effectLst/>
              </c:spPr>
              <c:txPr>
                <a:bodyPr rot="0" spcFirstLastPara="1" vertOverflow="ellipsis" vert="horz" wrap="square" lIns="38100" tIns="19050" rIns="38100" bIns="19050" anchor="ctr" anchorCtr="0">
                  <a:noAutofit/>
                </a:bodyPr>
                <a:lstStyle/>
                <a:p>
                  <a:pPr algn="ctr">
                    <a:defRPr lang="ja-JP" sz="1600" b="1" i="0" u="none" strike="noStrike" kern="1000" spc="-100" baseline="0">
                      <a:solidFill>
                        <a:schemeClr val="bg1"/>
                      </a:solidFill>
                      <a:latin typeface="+mn-ea"/>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1888502523533159"/>
                      <c:h val="0.42503085592678297"/>
                    </c:manualLayout>
                  </c15:layout>
                  <c15:showDataLabelsRange val="0"/>
                </c:ext>
                <c:ext xmlns:c16="http://schemas.microsoft.com/office/drawing/2014/chart" uri="{C3380CC4-5D6E-409C-BE32-E72D297353CC}">
                  <c16:uniqueId val="{00000004-CB4C-491A-8D04-098F5A8CF661}"/>
                </c:ext>
              </c:extLst>
            </c:dLbl>
            <c:spPr>
              <a:noFill/>
              <a:ln>
                <a:noFill/>
              </a:ln>
              <a:effectLst/>
            </c:spPr>
            <c:txPr>
              <a:bodyPr rot="0" spcFirstLastPara="1" vertOverflow="ellipsis" vert="horz" wrap="square" lIns="38100" tIns="19050" rIns="38100" bIns="19050" anchor="ctr" anchorCtr="0">
                <a:spAutoFit/>
              </a:bodyPr>
              <a:lstStyle/>
              <a:p>
                <a:pPr algn="ctr">
                  <a:defRPr lang="ja-JP"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[1]データ作成!$C$4:$C$5</c:f>
              <c:strCache>
                <c:ptCount val="2"/>
                <c:pt idx="0">
                  <c:v>結果</c:v>
                </c:pt>
                <c:pt idx="1">
                  <c:v>基準</c:v>
                </c:pt>
              </c:strCache>
            </c:strRef>
          </c:cat>
          <c:val>
            <c:numRef>
              <c:f>[1]データ作成!$F$4:$F$5</c:f>
              <c:numCache>
                <c:formatCode>General</c:formatCode>
                <c:ptCount val="2"/>
                <c:pt idx="1">
                  <c:v>6.5</c:v>
                </c:pt>
              </c:numCache>
            </c:numRef>
          </c:val>
          <c:extLst>
            <c:ext xmlns:c16="http://schemas.microsoft.com/office/drawing/2014/chart" uri="{C3380CC4-5D6E-409C-BE32-E72D297353CC}">
              <c16:uniqueId val="{00000005-CB4C-491A-8D04-098F5A8CF661}"/>
            </c:ext>
          </c:extLst>
        </c:ser>
        <c:ser>
          <c:idx val="3"/>
          <c:order val="3"/>
          <c:tx>
            <c:strRef>
              <c:f>[1]データ作成!$G$3</c:f>
              <c:strCache>
                <c:ptCount val="1"/>
                <c:pt idx="0">
                  <c:v>肥満(1度)</c:v>
                </c:pt>
              </c:strCache>
            </c:strRef>
          </c:tx>
          <c:spPr>
            <a:solidFill>
              <a:schemeClr val="accent1">
                <a:lumMod val="40000"/>
                <a:lumOff val="6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CB4C-491A-8D04-098F5A8CF661}"/>
              </c:ext>
            </c:extLst>
          </c:dPt>
          <c:dLbls>
            <c:dLbl>
              <c:idx val="1"/>
              <c:layout>
                <c:manualLayout>
                  <c:x val="-1.0277183369539248E-3"/>
                  <c:y val="5.7738725117213365E-3"/>
                </c:manualLayout>
              </c:layout>
              <c:tx>
                <c:rich>
                  <a:bodyPr rot="0" spcFirstLastPara="1" vertOverflow="ellipsis" vert="horz" wrap="square" lIns="38100" tIns="19050" rIns="38100" bIns="19050" anchor="ctr" anchorCtr="0">
                    <a:noAutofit/>
                  </a:bodyPr>
                  <a:lstStyle/>
                  <a:p>
                    <a:pPr algn="ctr">
                      <a:defRPr lang="ja-JP" sz="1600" b="1" i="0" u="none" strike="noStrike" kern="1200" spc="-100" baseline="0">
                        <a:solidFill>
                          <a:sysClr val="windowText" lastClr="000000"/>
                        </a:solidFill>
                        <a:latin typeface="+mn-ea"/>
                        <a:ea typeface="+mn-ea"/>
                        <a:cs typeface="+mn-cs"/>
                      </a:defRPr>
                    </a:pPr>
                    <a:r>
                      <a:rPr lang="en-US" altLang="ja-JP" sz="1600" b="1" spc="-100" baseline="0">
                        <a:latin typeface="+mn-ea"/>
                        <a:ea typeface="+mn-ea"/>
                      </a:rPr>
                      <a:t>25~30</a:t>
                    </a:r>
                  </a:p>
                  <a:p>
                    <a:pPr algn="ctr">
                      <a:defRPr lang="ja-JP" sz="1600" b="1" spc="-100">
                        <a:solidFill>
                          <a:sysClr val="windowText" lastClr="000000"/>
                        </a:solidFill>
                        <a:latin typeface="+mn-ea"/>
                      </a:defRPr>
                    </a:pPr>
                    <a:r>
                      <a:rPr lang="ja-JP" altLang="en-US" sz="1600" b="1" spc="-100" baseline="0">
                        <a:latin typeface="+mn-ea"/>
                        <a:ea typeface="+mn-ea"/>
                      </a:rPr>
                      <a:t>未満</a:t>
                    </a:r>
                  </a:p>
                </c:rich>
              </c:tx>
              <c:spPr>
                <a:noFill/>
                <a:ln>
                  <a:noFill/>
                </a:ln>
                <a:effectLst/>
              </c:spPr>
              <c:txPr>
                <a:bodyPr rot="0" spcFirstLastPara="1" vertOverflow="ellipsis" vert="horz" wrap="square" lIns="38100" tIns="19050" rIns="38100" bIns="19050" anchor="ctr" anchorCtr="0">
                  <a:noAutofit/>
                </a:bodyPr>
                <a:lstStyle/>
                <a:p>
                  <a:pPr algn="ctr">
                    <a:defRPr lang="ja-JP" sz="1600" b="1" i="0" u="none" strike="noStrike" kern="1200" spc="-100" baseline="0">
                      <a:solidFill>
                        <a:sysClr val="windowText" lastClr="000000"/>
                      </a:solidFill>
                      <a:latin typeface="+mn-ea"/>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798899984509361"/>
                      <c:h val="0.39322235631700525"/>
                    </c:manualLayout>
                  </c15:layout>
                  <c15:showDataLabelsRange val="0"/>
                </c:ext>
                <c:ext xmlns:c16="http://schemas.microsoft.com/office/drawing/2014/chart" uri="{C3380CC4-5D6E-409C-BE32-E72D297353CC}">
                  <c16:uniqueId val="{00000007-CB4C-491A-8D04-098F5A8CF66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ja-JP"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[1]データ作成!$C$4:$C$5</c:f>
              <c:strCache>
                <c:ptCount val="2"/>
                <c:pt idx="0">
                  <c:v>結果</c:v>
                </c:pt>
                <c:pt idx="1">
                  <c:v>基準</c:v>
                </c:pt>
              </c:strCache>
            </c:strRef>
          </c:cat>
          <c:val>
            <c:numRef>
              <c:f>[1]データ作成!$G$4:$G$5</c:f>
              <c:numCache>
                <c:formatCode>General</c:formatCode>
                <c:ptCount val="2"/>
                <c:pt idx="1">
                  <c:v>4.9000000000000004</c:v>
                </c:pt>
              </c:numCache>
            </c:numRef>
          </c:val>
          <c:extLst>
            <c:ext xmlns:c16="http://schemas.microsoft.com/office/drawing/2014/chart" uri="{C3380CC4-5D6E-409C-BE32-E72D297353CC}">
              <c16:uniqueId val="{00000008-CB4C-491A-8D04-098F5A8CF661}"/>
            </c:ext>
          </c:extLst>
        </c:ser>
        <c:ser>
          <c:idx val="4"/>
          <c:order val="4"/>
          <c:tx>
            <c:strRef>
              <c:f>[1]データ作成!$H$3</c:f>
              <c:strCache>
                <c:ptCount val="1"/>
                <c:pt idx="0">
                  <c:v>肥満(2度)</c:v>
                </c:pt>
              </c:strCache>
            </c:strRef>
          </c:tx>
          <c:spPr>
            <a:solidFill>
              <a:schemeClr val="accent1">
                <a:lumMod val="75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A-CB4C-491A-8D04-098F5A8CF661}"/>
              </c:ext>
            </c:extLst>
          </c:dPt>
          <c:dLbls>
            <c:dLbl>
              <c:idx val="1"/>
              <c:layout>
                <c:manualLayout>
                  <c:x val="-1.6828361193431634E-3"/>
                  <c:y val="0"/>
                </c:manualLayout>
              </c:layout>
              <c:tx>
                <c:rich>
                  <a:bodyPr rot="0" spcFirstLastPara="1" vertOverflow="ellipsis" vert="horz" wrap="square" lIns="38100" tIns="19050" rIns="38100" bIns="19050" anchor="ctr" anchorCtr="0">
                    <a:noAutofit/>
                  </a:bodyPr>
                  <a:lstStyle/>
                  <a:p>
                    <a:pPr algn="ctr">
                      <a:defRPr lang="ja-JP" sz="1800" b="1" i="0" u="none" strike="noStrike" kern="0" spc="-100" baseline="0">
                        <a:solidFill>
                          <a:schemeClr val="bg1"/>
                        </a:solidFill>
                        <a:latin typeface="+mn-ea"/>
                        <a:ea typeface="+mn-ea"/>
                        <a:cs typeface="+mn-cs"/>
                      </a:defRPr>
                    </a:pPr>
                    <a:r>
                      <a:rPr lang="en-US" altLang="ja-JP" sz="1800" b="1" kern="0" spc="-100" baseline="0">
                        <a:solidFill>
                          <a:schemeClr val="bg1"/>
                        </a:solidFill>
                        <a:latin typeface="+mn-ea"/>
                        <a:ea typeface="+mn-ea"/>
                      </a:rPr>
                      <a:t>30</a:t>
                    </a:r>
                    <a:r>
                      <a:rPr lang="ja-JP" altLang="en-US" sz="1800" b="1" kern="0" spc="-100" baseline="0">
                        <a:solidFill>
                          <a:schemeClr val="bg1"/>
                        </a:solidFill>
                        <a:latin typeface="+mn-ea"/>
                        <a:ea typeface="+mn-ea"/>
                      </a:rPr>
                      <a:t>以上</a:t>
                    </a:r>
                  </a:p>
                </c:rich>
              </c:tx>
              <c:spPr>
                <a:noFill/>
                <a:ln>
                  <a:noFill/>
                </a:ln>
                <a:effectLst/>
              </c:spPr>
              <c:txPr>
                <a:bodyPr rot="0" spcFirstLastPara="1" vertOverflow="ellipsis" vert="horz" wrap="square" lIns="38100" tIns="19050" rIns="38100" bIns="19050" anchor="ctr" anchorCtr="0">
                  <a:noAutofit/>
                </a:bodyPr>
                <a:lstStyle/>
                <a:p>
                  <a:pPr algn="ctr">
                    <a:defRPr lang="ja-JP" sz="1800" b="1" i="0" u="none" strike="noStrike" kern="0" spc="-100" baseline="0">
                      <a:solidFill>
                        <a:schemeClr val="bg1"/>
                      </a:solidFill>
                      <a:latin typeface="+mn-ea"/>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4186964842775368"/>
                      <c:h val="0.22446670953094905"/>
                    </c:manualLayout>
                  </c15:layout>
                  <c15:showDataLabelsRange val="0"/>
                </c:ext>
                <c:ext xmlns:c16="http://schemas.microsoft.com/office/drawing/2014/chart" uri="{C3380CC4-5D6E-409C-BE32-E72D297353CC}">
                  <c16:uniqueId val="{0000000A-CB4C-491A-8D04-098F5A8CF661}"/>
                </c:ext>
              </c:extLst>
            </c:dLbl>
            <c:spPr>
              <a:noFill/>
              <a:ln>
                <a:noFill/>
              </a:ln>
              <a:effectLst/>
            </c:spPr>
            <c:txPr>
              <a:bodyPr rot="0" spcFirstLastPara="1" vertOverflow="ellipsis" vert="horz" wrap="square" lIns="38100" tIns="19050" rIns="38100" bIns="19050" anchor="ctr" anchorCtr="0">
                <a:spAutoFit/>
              </a:bodyPr>
              <a:lstStyle/>
              <a:p>
                <a:pPr algn="ctr">
                  <a:defRPr lang="ja-JP"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[1]データ作成!$C$4:$C$5</c:f>
              <c:strCache>
                <c:ptCount val="2"/>
                <c:pt idx="0">
                  <c:v>結果</c:v>
                </c:pt>
                <c:pt idx="1">
                  <c:v>基準</c:v>
                </c:pt>
              </c:strCache>
            </c:strRef>
          </c:cat>
          <c:val>
            <c:numRef>
              <c:f>[1]データ作成!$H$4:$H$5</c:f>
              <c:numCache>
                <c:formatCode>General</c:formatCode>
                <c:ptCount val="2"/>
                <c:pt idx="1">
                  <c:v>10</c:v>
                </c:pt>
              </c:numCache>
            </c:numRef>
          </c:val>
          <c:extLst>
            <c:ext xmlns:c16="http://schemas.microsoft.com/office/drawing/2014/chart" uri="{C3380CC4-5D6E-409C-BE32-E72D297353CC}">
              <c16:uniqueId val="{0000000B-CB4C-491A-8D04-098F5A8CF661}"/>
            </c:ext>
          </c:extLst>
        </c:ser>
        <c:dLbls>
          <c:dLblPos val="inEnd"/>
          <c:showLegendKey val="0"/>
          <c:showVal val="1"/>
          <c:showCatName val="0"/>
          <c:showSerName val="0"/>
          <c:showPercent val="0"/>
          <c:showBubbleSize val="0"/>
        </c:dLbls>
        <c:gapWidth val="30"/>
        <c:overlap val="100"/>
        <c:axId val="1791112015"/>
        <c:axId val="1791109103"/>
      </c:barChart>
      <c:catAx>
        <c:axId val="1791112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lang="ja-JP" sz="1400" b="1" i="0" u="none" strike="noStrike" kern="1200" cap="all" spc="120" normalizeH="0" baseline="0">
                <a:solidFill>
                  <a:schemeClr val="tx1"/>
                </a:solidFill>
                <a:latin typeface="+mn-ea"/>
                <a:ea typeface="+mn-ea"/>
                <a:cs typeface="+mn-cs"/>
              </a:defRPr>
            </a:pPr>
            <a:endParaRPr lang="en-US"/>
          </a:p>
        </c:txPr>
        <c:crossAx val="1791109103"/>
        <c:crossesAt val="0"/>
        <c:auto val="1"/>
        <c:lblAlgn val="ctr"/>
        <c:lblOffset val="100"/>
        <c:noMultiLvlLbl val="0"/>
      </c:catAx>
      <c:valAx>
        <c:axId val="1791109103"/>
        <c:scaling>
          <c:orientation val="minMax"/>
          <c:max val="40"/>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in"/>
        <c:minorTickMark val="none"/>
        <c:tickLblPos val="nextTo"/>
        <c:spPr>
          <a:noFill/>
          <a:ln w="9525" cap="flat" cmpd="sng" algn="ctr">
            <a:noFill/>
            <a:round/>
          </a:ln>
          <a:effectLst/>
        </c:spPr>
        <c:txPr>
          <a:bodyPr rot="-60000000" spcFirstLastPara="1" vertOverflow="ellipsis" vert="horz" wrap="square" anchor="t" anchorCtr="1"/>
          <a:lstStyle/>
          <a:p>
            <a:pPr>
              <a:defRPr lang="ja-JP" sz="1400" b="1" i="0" u="none" strike="noStrike" kern="1200" baseline="0">
                <a:solidFill>
                  <a:schemeClr val="tx1"/>
                </a:solidFill>
                <a:latin typeface="+mn-ea"/>
                <a:ea typeface="+mn-ea"/>
                <a:cs typeface="+mn-cs"/>
              </a:defRPr>
            </a:pPr>
            <a:endParaRPr lang="en-US"/>
          </a:p>
        </c:txPr>
        <c:crossAx val="1791112015"/>
        <c:crosses val="autoZero"/>
        <c:crossBetween val="between"/>
        <c:majorUnit val="5"/>
      </c:valAx>
      <c:spPr>
        <a:noFill/>
        <a:ln>
          <a:noFill/>
        </a:ln>
        <a:effectLst/>
      </c:spPr>
    </c:plotArea>
    <c:legend>
      <c:legendPos val="r"/>
      <c:legendEntry>
        <c:idx val="0"/>
        <c:delete val="1"/>
      </c:legendEntry>
      <c:layout>
        <c:manualLayout>
          <c:xMode val="edge"/>
          <c:yMode val="edge"/>
          <c:x val="0.84700292160655943"/>
          <c:y val="0.1529842717903479"/>
          <c:w val="0.14663673318322321"/>
          <c:h val="0.6826058961034791"/>
        </c:manualLayout>
      </c:layout>
      <c:overlay val="0"/>
      <c:spPr>
        <a:noFill/>
        <a:ln>
          <a:noFill/>
        </a:ln>
        <a:effectLst/>
      </c:spPr>
      <c:txPr>
        <a:bodyPr rot="0" spcFirstLastPara="1" vertOverflow="ellipsis" vert="horz" wrap="square" anchor="ctr" anchorCtr="1"/>
        <a:lstStyle/>
        <a:p>
          <a:pPr>
            <a:defRPr lang="ja-JP" sz="1400" b="1" i="0" u="none" strike="noStrike" kern="1200" spc="-100" baseline="0">
              <a:solidFill>
                <a:schemeClr val="tx1"/>
              </a:solidFill>
              <a:latin typeface="+mn-ea"/>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66988383123783E-2"/>
          <c:y val="0"/>
          <c:w val="0.90314991846814541"/>
          <c:h val="0.88712844088584375"/>
        </c:manualLayout>
      </c:layout>
      <c:barChart>
        <c:barDir val="bar"/>
        <c:grouping val="stacked"/>
        <c:varyColors val="0"/>
        <c:ser>
          <c:idx val="1"/>
          <c:order val="1"/>
          <c:tx>
            <c:strRef>
              <c:f>[1]データ作成!$E$41</c:f>
              <c:strCache>
                <c:ptCount val="1"/>
                <c:pt idx="0">
                  <c:v>低い</c:v>
                </c:pt>
              </c:strCache>
            </c:strRef>
          </c:tx>
          <c:spPr>
            <a:solidFill>
              <a:schemeClr val="accent2"/>
            </a:solidFill>
            <a:ln>
              <a:noFill/>
            </a:ln>
            <a:effectLst/>
          </c:spPr>
          <c:invertIfNegative val="0"/>
          <c:dPt>
            <c:idx val="1"/>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A0FA-45AD-9D08-254B995A3A95}"/>
              </c:ext>
            </c:extLst>
          </c:dPt>
          <c:dLbls>
            <c:dLbl>
              <c:idx val="1"/>
              <c:layout>
                <c:manualLayout>
                  <c:x val="-2.9019980590883513E-2"/>
                  <c:y val="-8.7154125880511257E-18"/>
                </c:manualLayout>
              </c:layout>
              <c:tx>
                <c:rich>
                  <a:bodyPr rot="0" spcFirstLastPara="1" vertOverflow="ellipsis" vert="horz" wrap="square" lIns="38100" tIns="19050" rIns="38100" bIns="19050" anchor="ctr" anchorCtr="1">
                    <a:spAutoFit/>
                  </a:bodyPr>
                  <a:lstStyle/>
                  <a:p>
                    <a:pPr>
                      <a:defRPr lang="ja-JP" sz="1800" b="0" i="0" u="none" strike="noStrike" kern="1200" baseline="0">
                        <a:solidFill>
                          <a:schemeClr val="tx1"/>
                        </a:solidFill>
                        <a:latin typeface="+mn-ea"/>
                        <a:ea typeface="+mn-ea"/>
                        <a:cs typeface="+mn-cs"/>
                      </a:defRPr>
                    </a:pPr>
                    <a:r>
                      <a:rPr lang="ja-JP" altLang="en-US" sz="1800" b="1">
                        <a:solidFill>
                          <a:schemeClr val="tx1"/>
                        </a:solidFill>
                        <a:latin typeface="+mn-ea"/>
                        <a:ea typeface="+mn-ea"/>
                      </a:rPr>
                      <a:t>低い</a:t>
                    </a:r>
                    <a:r>
                      <a:rPr lang="ja-JP" altLang="en-US" sz="1800" b="1" baseline="0">
                        <a:solidFill>
                          <a:schemeClr val="tx1"/>
                        </a:solidFill>
                        <a:latin typeface="+mn-ea"/>
                        <a:ea typeface="+mn-ea"/>
                      </a:rPr>
                      <a:t> </a:t>
                    </a:r>
                    <a:r>
                      <a:rPr lang="en-US" altLang="ja-JP" sz="1800" b="1">
                        <a:solidFill>
                          <a:schemeClr val="tx1"/>
                        </a:solidFill>
                        <a:latin typeface="+mn-ea"/>
                        <a:ea typeface="+mn-ea"/>
                      </a:rPr>
                      <a:t>5.0~25.8</a:t>
                    </a:r>
                    <a:r>
                      <a:rPr lang="ja-JP" altLang="en-US" sz="1800" b="1">
                        <a:solidFill>
                          <a:schemeClr val="tx1"/>
                        </a:solidFill>
                        <a:latin typeface="+mn-ea"/>
                        <a:ea typeface="+mn-ea"/>
                      </a:rPr>
                      <a:t>％</a:t>
                    </a:r>
                  </a:p>
                </c:rich>
              </c:tx>
              <c:spPr>
                <a:noFill/>
                <a:ln>
                  <a:noFill/>
                </a:ln>
                <a:effectLst/>
              </c:spPr>
              <c:txPr>
                <a:bodyPr rot="0" spcFirstLastPara="1" vertOverflow="ellipsis" vert="horz" wrap="square" lIns="38100" tIns="19050" rIns="38100" bIns="19050" anchor="ctr" anchorCtr="1">
                  <a:spAutoFit/>
                </a:bodyPr>
                <a:lstStyle/>
                <a:p>
                  <a:pPr>
                    <a:defRPr lang="ja-JP" sz="1800" b="0" i="0" u="none" strike="noStrike" kern="1200" baseline="0">
                      <a:solidFill>
                        <a:schemeClr val="tx1"/>
                      </a:solidFill>
                      <a:latin typeface="+mn-ea"/>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547426509461064"/>
                      <c:h val="0.24645396466687397"/>
                    </c:manualLayout>
                  </c15:layout>
                  <c15:showDataLabelsRange val="0"/>
                </c:ext>
                <c:ext xmlns:c16="http://schemas.microsoft.com/office/drawing/2014/chart" uri="{C3380CC4-5D6E-409C-BE32-E72D297353CC}">
                  <c16:uniqueId val="{00000001-A0FA-45AD-9D08-254B995A3A95}"/>
                </c:ext>
              </c:extLst>
            </c:dLbl>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[1]データ作成!$C$42:$C$43</c:f>
              <c:strCache>
                <c:ptCount val="2"/>
                <c:pt idx="0">
                  <c:v>結果</c:v>
                </c:pt>
                <c:pt idx="1">
                  <c:v>基準値</c:v>
                </c:pt>
              </c:strCache>
            </c:strRef>
          </c:cat>
          <c:val>
            <c:numRef>
              <c:f>[1]データ作成!$E$42:$E$43</c:f>
              <c:numCache>
                <c:formatCode>General</c:formatCode>
                <c:ptCount val="2"/>
                <c:pt idx="1">
                  <c:v>25.8</c:v>
                </c:pt>
              </c:numCache>
            </c:numRef>
          </c:val>
          <c:extLst>
            <c:ext xmlns:c16="http://schemas.microsoft.com/office/drawing/2014/chart" uri="{C3380CC4-5D6E-409C-BE32-E72D297353CC}">
              <c16:uniqueId val="{00000002-A0FA-45AD-9D08-254B995A3A95}"/>
            </c:ext>
          </c:extLst>
        </c:ser>
        <c:ser>
          <c:idx val="2"/>
          <c:order val="2"/>
          <c:tx>
            <c:strRef>
              <c:f>[1]データ作成!$F$41</c:f>
              <c:strCache>
                <c:ptCount val="1"/>
                <c:pt idx="0">
                  <c:v>標準</c:v>
                </c:pt>
              </c:strCache>
            </c:strRef>
          </c:tx>
          <c:spPr>
            <a:solidFill>
              <a:schemeClr val="accent2">
                <a:lumMod val="20000"/>
                <a:lumOff val="80000"/>
              </a:schemeClr>
            </a:solidFill>
            <a:ln>
              <a:noFill/>
            </a:ln>
            <a:effectLst/>
          </c:spPr>
          <c:invertIfNegative val="0"/>
          <c:dLbls>
            <c:dLbl>
              <c:idx val="1"/>
              <c:layout>
                <c:manualLayout>
                  <c:x val="-0.18291203776173015"/>
                  <c:y val="0.23677138558618557"/>
                </c:manualLayout>
              </c:layout>
              <c:tx>
                <c:rich>
                  <a:bodyPr rot="0" spcFirstLastPara="1" vertOverflow="ellipsis" vert="horz" wrap="square" lIns="38100" tIns="19050" rIns="38100" bIns="19050" anchor="ctr" anchorCtr="1">
                    <a:noAutofit/>
                  </a:bodyPr>
                  <a:lstStyle/>
                  <a:p>
                    <a:pPr>
                      <a:defRPr lang="ja-JP" sz="1800" b="1" i="0" u="none" strike="noStrike" kern="1200" baseline="0">
                        <a:solidFill>
                          <a:sysClr val="windowText" lastClr="000000"/>
                        </a:solidFill>
                        <a:latin typeface="+mn-ea"/>
                        <a:ea typeface="+mn-ea"/>
                        <a:cs typeface="+mn-cs"/>
                      </a:defRPr>
                    </a:pPr>
                    <a:r>
                      <a:rPr lang="ja-JP" altLang="en-US" sz="1800" b="1">
                        <a:solidFill>
                          <a:sysClr val="windowText" lastClr="000000"/>
                        </a:solidFill>
                        <a:latin typeface="+mn-ea"/>
                        <a:ea typeface="+mn-ea"/>
                      </a:rPr>
                      <a:t>標準 </a:t>
                    </a:r>
                    <a:r>
                      <a:rPr lang="en-US" altLang="ja-JP" sz="1800" b="1">
                        <a:solidFill>
                          <a:sysClr val="windowText" lastClr="000000"/>
                        </a:solidFill>
                        <a:latin typeface="+mn-ea"/>
                        <a:ea typeface="+mn-ea"/>
                      </a:rPr>
                      <a:t>25.9~27.9</a:t>
                    </a:r>
                    <a:r>
                      <a:rPr lang="ja-JP" altLang="en-US" sz="1800" b="1">
                        <a:solidFill>
                          <a:sysClr val="windowText" lastClr="000000"/>
                        </a:solidFill>
                        <a:latin typeface="+mn-ea"/>
                        <a:ea typeface="+mn-ea"/>
                      </a:rPr>
                      <a:t>％</a:t>
                    </a:r>
                  </a:p>
                </c:rich>
              </c:tx>
              <c:spPr>
                <a:noFill/>
                <a:ln>
                  <a:noFill/>
                </a:ln>
                <a:effectLst/>
              </c:spPr>
              <c:txPr>
                <a:bodyPr rot="0" spcFirstLastPara="1" vertOverflow="ellipsis" vert="horz" wrap="square" lIns="38100" tIns="19050" rIns="38100" bIns="19050" anchor="ctr" anchorCtr="1">
                  <a:noAutofit/>
                </a:bodyPr>
                <a:lstStyle/>
                <a:p>
                  <a:pPr>
                    <a:defRPr lang="ja-JP" sz="1800" b="1" i="0" u="none" strike="noStrike" kern="1200" baseline="0">
                      <a:solidFill>
                        <a:sysClr val="windowText" lastClr="000000"/>
                      </a:solidFill>
                      <a:latin typeface="+mn-ea"/>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1579144435237704"/>
                      <c:h val="0.13046951682772698"/>
                    </c:manualLayout>
                  </c15:layout>
                  <c15:showDataLabelsRange val="0"/>
                </c:ext>
                <c:ext xmlns:c16="http://schemas.microsoft.com/office/drawing/2014/chart" uri="{C3380CC4-5D6E-409C-BE32-E72D297353CC}">
                  <c16:uniqueId val="{00000003-A0FA-45AD-9D08-254B995A3A95}"/>
                </c:ext>
              </c:extLst>
            </c:dLbl>
            <c:spPr>
              <a:noFill/>
              <a:ln>
                <a:noFill/>
              </a:ln>
              <a:effectLst/>
            </c:spPr>
            <c:txPr>
              <a:bodyPr rot="0" spcFirstLastPara="1" vertOverflow="ellipsis" vert="horz" wrap="square" lIns="38100" tIns="19050" rIns="38100" bIns="19050" anchor="ctr" anchorCtr="1">
                <a:spAutoFit/>
              </a:bodyPr>
              <a:lstStyle/>
              <a:p>
                <a:pPr>
                  <a:defRPr lang="ja-JP"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31750" cap="flat" cmpd="sng" algn="ctr">
                      <a:solidFill>
                        <a:schemeClr val="tx1"/>
                      </a:solidFill>
                      <a:round/>
                      <a:headEnd w="lg" len="lg"/>
                    </a:ln>
                    <a:effectLst/>
                  </c:spPr>
                </c15:leaderLines>
              </c:ext>
            </c:extLst>
          </c:dLbls>
          <c:cat>
            <c:strRef>
              <c:f>[1]データ作成!$C$42:$C$43</c:f>
              <c:strCache>
                <c:ptCount val="2"/>
                <c:pt idx="0">
                  <c:v>結果</c:v>
                </c:pt>
                <c:pt idx="1">
                  <c:v>基準値</c:v>
                </c:pt>
              </c:strCache>
            </c:strRef>
          </c:cat>
          <c:val>
            <c:numRef>
              <c:f>[1]データ作成!$F$42:$F$43</c:f>
              <c:numCache>
                <c:formatCode>General</c:formatCode>
                <c:ptCount val="2"/>
                <c:pt idx="1">
                  <c:v>2.1</c:v>
                </c:pt>
              </c:numCache>
            </c:numRef>
          </c:val>
          <c:extLst>
            <c:ext xmlns:c16="http://schemas.microsoft.com/office/drawing/2014/chart" uri="{C3380CC4-5D6E-409C-BE32-E72D297353CC}">
              <c16:uniqueId val="{00000004-A0FA-45AD-9D08-254B995A3A95}"/>
            </c:ext>
          </c:extLst>
        </c:ser>
        <c:ser>
          <c:idx val="3"/>
          <c:order val="3"/>
          <c:tx>
            <c:strRef>
              <c:f>[1]データ作成!$G$41</c:f>
              <c:strCache>
                <c:ptCount val="1"/>
                <c:pt idx="0">
                  <c:v>やや高い</c:v>
                </c:pt>
              </c:strCache>
            </c:strRef>
          </c:tx>
          <c:spPr>
            <a:solidFill>
              <a:schemeClr val="accent2">
                <a:lumMod val="60000"/>
                <a:lumOff val="40000"/>
              </a:schemeClr>
            </a:solidFill>
            <a:ln>
              <a:noFill/>
            </a:ln>
            <a:effectLst/>
          </c:spPr>
          <c:invertIfNegative val="0"/>
          <c:dLbls>
            <c:dLbl>
              <c:idx val="1"/>
              <c:layout>
                <c:manualLayout>
                  <c:x val="-0.10031074992631268"/>
                  <c:y val="0.40815473101755295"/>
                </c:manualLayout>
              </c:layout>
              <c:tx>
                <c:rich>
                  <a:bodyPr rot="0" spcFirstLastPara="1" vertOverflow="ellipsis" vert="horz" wrap="square" lIns="38100" tIns="19050" rIns="38100" bIns="19050" anchor="ctr" anchorCtr="1">
                    <a:noAutofit/>
                  </a:bodyPr>
                  <a:lstStyle/>
                  <a:p>
                    <a:pPr>
                      <a:defRPr lang="ja-JP" sz="1800" b="1" i="0" u="none" strike="noStrike" kern="1200" baseline="0">
                        <a:solidFill>
                          <a:schemeClr val="tx1"/>
                        </a:solidFill>
                        <a:latin typeface="+mn-ea"/>
                        <a:ea typeface="+mn-ea"/>
                        <a:cs typeface="+mn-cs"/>
                      </a:defRPr>
                    </a:pPr>
                    <a:r>
                      <a:rPr lang="ja-JP" altLang="en-US" sz="1800" b="1">
                        <a:solidFill>
                          <a:schemeClr val="tx1"/>
                        </a:solidFill>
                        <a:latin typeface="+mn-ea"/>
                        <a:ea typeface="+mn-ea"/>
                      </a:rPr>
                      <a:t>やや高い</a:t>
                    </a:r>
                    <a:r>
                      <a:rPr lang="en-US" altLang="ja-JP" sz="1800" b="1">
                        <a:solidFill>
                          <a:schemeClr val="tx1"/>
                        </a:solidFill>
                        <a:latin typeface="+mn-ea"/>
                        <a:ea typeface="+mn-ea"/>
                      </a:rPr>
                      <a:t>28.0</a:t>
                    </a:r>
                    <a:r>
                      <a:rPr lang="ja-JP" altLang="en-US" sz="1800" b="1">
                        <a:solidFill>
                          <a:schemeClr val="tx1"/>
                        </a:solidFill>
                        <a:latin typeface="+mn-ea"/>
                        <a:ea typeface="+mn-ea"/>
                      </a:rPr>
                      <a:t>～</a:t>
                    </a:r>
                    <a:r>
                      <a:rPr lang="en-US" altLang="ja-JP" sz="1800" b="1">
                        <a:solidFill>
                          <a:schemeClr val="tx1"/>
                        </a:solidFill>
                        <a:latin typeface="+mn-ea"/>
                        <a:ea typeface="+mn-ea"/>
                      </a:rPr>
                      <a:t>29.0</a:t>
                    </a:r>
                    <a:r>
                      <a:rPr lang="ja-JP" altLang="en-US" sz="1800" b="1">
                        <a:solidFill>
                          <a:schemeClr val="tx1"/>
                        </a:solidFill>
                        <a:latin typeface="+mn-ea"/>
                        <a:ea typeface="+mn-ea"/>
                      </a:rPr>
                      <a:t>％</a:t>
                    </a:r>
                  </a:p>
                </c:rich>
              </c:tx>
              <c:spPr>
                <a:noFill/>
                <a:ln>
                  <a:noFill/>
                </a:ln>
                <a:effectLst/>
              </c:spPr>
              <c:txPr>
                <a:bodyPr rot="0" spcFirstLastPara="1" vertOverflow="ellipsis" vert="horz" wrap="square" lIns="38100" tIns="19050" rIns="38100" bIns="19050" anchor="ctr" anchorCtr="1">
                  <a:noAutofit/>
                </a:bodyPr>
                <a:lstStyle/>
                <a:p>
                  <a:pPr>
                    <a:defRPr lang="ja-JP" sz="1800" b="1" i="0" u="none" strike="noStrike" kern="1200" baseline="0">
                      <a:solidFill>
                        <a:schemeClr val="tx1"/>
                      </a:solidFill>
                      <a:latin typeface="+mn-ea"/>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9827012117324397"/>
                      <c:h val="0.16056716195923459"/>
                    </c:manualLayout>
                  </c15:layout>
                  <c15:showDataLabelsRange val="0"/>
                </c:ext>
                <c:ext xmlns:c16="http://schemas.microsoft.com/office/drawing/2014/chart" uri="{C3380CC4-5D6E-409C-BE32-E72D297353CC}">
                  <c16:uniqueId val="{00000005-A0FA-45AD-9D08-254B995A3A95}"/>
                </c:ext>
              </c:extLst>
            </c:dLbl>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31750" cap="flat" cmpd="sng" algn="ctr">
                      <a:solidFill>
                        <a:schemeClr val="tx1"/>
                      </a:solidFill>
                      <a:round/>
                    </a:ln>
                    <a:effectLst/>
                  </c:spPr>
                </c15:leaderLines>
              </c:ext>
            </c:extLst>
          </c:dLbls>
          <c:cat>
            <c:strRef>
              <c:f>[1]データ作成!$C$42:$C$43</c:f>
              <c:strCache>
                <c:ptCount val="2"/>
                <c:pt idx="0">
                  <c:v>結果</c:v>
                </c:pt>
                <c:pt idx="1">
                  <c:v>基準値</c:v>
                </c:pt>
              </c:strCache>
            </c:strRef>
          </c:cat>
          <c:val>
            <c:numRef>
              <c:f>[1]データ作成!$G$42:$G$43</c:f>
              <c:numCache>
                <c:formatCode>General</c:formatCode>
                <c:ptCount val="2"/>
                <c:pt idx="1">
                  <c:v>1.1000000000000001</c:v>
                </c:pt>
              </c:numCache>
            </c:numRef>
          </c:val>
          <c:extLst>
            <c:ext xmlns:c16="http://schemas.microsoft.com/office/drawing/2014/chart" uri="{C3380CC4-5D6E-409C-BE32-E72D297353CC}">
              <c16:uniqueId val="{00000006-A0FA-45AD-9D08-254B995A3A95}"/>
            </c:ext>
          </c:extLst>
        </c:ser>
        <c:ser>
          <c:idx val="4"/>
          <c:order val="4"/>
          <c:tx>
            <c:strRef>
              <c:f>[1]データ作成!$H$41</c:f>
              <c:strCache>
                <c:ptCount val="1"/>
                <c:pt idx="0">
                  <c:v>高い</c:v>
                </c:pt>
              </c:strCache>
            </c:strRef>
          </c:tx>
          <c:spPr>
            <a:solidFill>
              <a:schemeClr val="accent4"/>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8-A0FA-45AD-9D08-254B995A3A95}"/>
              </c:ext>
            </c:extLst>
          </c:dPt>
          <c:dLbls>
            <c:dLbl>
              <c:idx val="1"/>
              <c:layout>
                <c:manualLayout>
                  <c:x val="-0.14540466275589498"/>
                  <c:y val="0"/>
                </c:manualLayout>
              </c:layout>
              <c:tx>
                <c:rich>
                  <a:bodyPr rot="0" spcFirstLastPara="1" vertOverflow="clip" horzOverflow="clip" vert="horz" wrap="square" lIns="108000" tIns="19050" rIns="38100" bIns="19050" anchor="ctr" anchorCtr="1">
                    <a:noAutofit/>
                  </a:bodyPr>
                  <a:lstStyle/>
                  <a:p>
                    <a:pPr>
                      <a:defRPr lang="ja-JP" sz="1100" b="1" i="0" u="none" strike="noStrike" kern="1200" baseline="0">
                        <a:solidFill>
                          <a:schemeClr val="bg1"/>
                        </a:solidFill>
                        <a:latin typeface="游ゴシック" panose="020B0400000000000000" pitchFamily="50" charset="-128"/>
                        <a:ea typeface="游ゴシック" panose="020B0400000000000000" pitchFamily="50" charset="-128"/>
                        <a:cs typeface="+mn-cs"/>
                      </a:defRPr>
                    </a:pPr>
                    <a:r>
                      <a:rPr lang="ja-JP" altLang="en-US" sz="1100" b="1" baseline="0">
                        <a:solidFill>
                          <a:schemeClr val="bg1"/>
                        </a:solidFill>
                        <a:latin typeface="游ゴシック" panose="020B0400000000000000" pitchFamily="50" charset="-128"/>
                        <a:ea typeface="游ゴシック" panose="020B0400000000000000" pitchFamily="50" charset="-128"/>
                      </a:rPr>
                      <a:t>高い </a:t>
                    </a:r>
                    <a:r>
                      <a:rPr lang="en-US" altLang="ja-JP" sz="1100" b="1" baseline="0">
                        <a:solidFill>
                          <a:schemeClr val="bg1"/>
                        </a:solidFill>
                        <a:latin typeface="游ゴシック" panose="020B0400000000000000" pitchFamily="50" charset="-128"/>
                        <a:ea typeface="游ゴシック" panose="020B0400000000000000" pitchFamily="50" charset="-128"/>
                      </a:rPr>
                      <a:t>29.1</a:t>
                    </a:r>
                    <a:r>
                      <a:rPr lang="ja-JP" altLang="en-US" sz="1100" b="1" baseline="0">
                        <a:solidFill>
                          <a:schemeClr val="bg1"/>
                        </a:solidFill>
                        <a:latin typeface="游ゴシック" panose="020B0400000000000000" pitchFamily="50" charset="-128"/>
                        <a:ea typeface="游ゴシック" panose="020B0400000000000000" pitchFamily="50" charset="-128"/>
                      </a:rPr>
                      <a:t>～</a:t>
                    </a:r>
                    <a:r>
                      <a:rPr lang="en-US" altLang="ja-JP" sz="1100" b="1" baseline="0">
                        <a:solidFill>
                          <a:schemeClr val="bg1"/>
                        </a:solidFill>
                        <a:latin typeface="游ゴシック" panose="020B0400000000000000" pitchFamily="50" charset="-128"/>
                        <a:ea typeface="游ゴシック" panose="020B0400000000000000" pitchFamily="50" charset="-128"/>
                      </a:rPr>
                      <a:t>60.0</a:t>
                    </a:r>
                    <a:r>
                      <a:rPr lang="ja-JP" altLang="en-US" sz="1100" b="1" baseline="0">
                        <a:solidFill>
                          <a:schemeClr val="bg1"/>
                        </a:solidFill>
                        <a:latin typeface="游ゴシック" panose="020B0400000000000000" pitchFamily="50" charset="-128"/>
                        <a:ea typeface="游ゴシック" panose="020B0400000000000000" pitchFamily="50" charset="-128"/>
                      </a:rPr>
                      <a:t>％</a:t>
                    </a:r>
                  </a:p>
                </c:rich>
              </c:tx>
              <c:spPr>
                <a:noFill/>
                <a:ln>
                  <a:noFill/>
                </a:ln>
                <a:effectLst/>
              </c:spPr>
              <c:txPr>
                <a:bodyPr rot="0" spcFirstLastPara="1" vertOverflow="clip" horzOverflow="clip" vert="horz" wrap="square" lIns="108000" tIns="19050" rIns="38100" bIns="19050" anchor="ctr" anchorCtr="1">
                  <a:noAutofit/>
                </a:bodyPr>
                <a:lstStyle/>
                <a:p>
                  <a:pPr>
                    <a:defRPr lang="ja-JP" sz="1100" b="1" i="0" u="none" strike="noStrike" kern="1200" baseline="0">
                      <a:solidFill>
                        <a:schemeClr val="bg1"/>
                      </a:solidFill>
                      <a:latin typeface="游ゴシック" panose="020B0400000000000000" pitchFamily="50" charset="-128"/>
                      <a:ea typeface="游ゴシック" panose="020B0400000000000000" pitchFamily="50" charset="-128"/>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5027915112066584"/>
                      <c:h val="0.20352701886408439"/>
                    </c:manualLayout>
                  </c15:layout>
                  <c15:showDataLabelsRange val="0"/>
                </c:ext>
                <c:ext xmlns:c16="http://schemas.microsoft.com/office/drawing/2014/chart" uri="{C3380CC4-5D6E-409C-BE32-E72D297353CC}">
                  <c16:uniqueId val="{00000008-A0FA-45AD-9D08-254B995A3A95}"/>
                </c:ext>
              </c:extLst>
            </c:dLbl>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[1]データ作成!$C$42:$C$43</c:f>
              <c:strCache>
                <c:ptCount val="2"/>
                <c:pt idx="0">
                  <c:v>結果</c:v>
                </c:pt>
                <c:pt idx="1">
                  <c:v>基準値</c:v>
                </c:pt>
              </c:strCache>
            </c:strRef>
          </c:cat>
          <c:val>
            <c:numRef>
              <c:f>[1]データ作成!$H$42:$H$43</c:f>
              <c:numCache>
                <c:formatCode>General</c:formatCode>
                <c:ptCount val="2"/>
                <c:pt idx="1">
                  <c:v>20</c:v>
                </c:pt>
              </c:numCache>
            </c:numRef>
          </c:val>
          <c:extLst>
            <c:ext xmlns:c16="http://schemas.microsoft.com/office/drawing/2014/chart" uri="{C3380CC4-5D6E-409C-BE32-E72D297353CC}">
              <c16:uniqueId val="{00000009-A0FA-45AD-9D08-254B995A3A95}"/>
            </c:ext>
          </c:extLst>
        </c:ser>
        <c:dLbls>
          <c:dLblPos val="inEnd"/>
          <c:showLegendKey val="0"/>
          <c:showVal val="1"/>
          <c:showCatName val="0"/>
          <c:showSerName val="0"/>
          <c:showPercent val="0"/>
          <c:showBubbleSize val="0"/>
        </c:dLbls>
        <c:gapWidth val="70"/>
        <c:overlap val="100"/>
        <c:axId val="87459488"/>
        <c:axId val="87454912"/>
        <c:extLst>
          <c:ext xmlns:c15="http://schemas.microsoft.com/office/drawing/2012/chart" uri="{02D57815-91ED-43cb-92C2-25804820EDAC}">
            <c15:filteredBarSeries>
              <c15:ser>
                <c:idx val="0"/>
                <c:order val="0"/>
                <c:tx>
                  <c:strRef>
                    <c:extLst>
                      <c:ext uri="{02D57815-91ED-43cb-92C2-25804820EDAC}">
                        <c15:formulaRef>
                          <c15:sqref>[1]データ作成!$D$41</c15:sqref>
                        </c15:formulaRef>
                      </c:ext>
                    </c:extLst>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[1]データ作成!$C$42:$C$43</c15:sqref>
                        </c15:formulaRef>
                      </c:ext>
                    </c:extLst>
                    <c:strCache>
                      <c:ptCount val="2"/>
                      <c:pt idx="0">
                        <c:v>結果</c:v>
                      </c:pt>
                      <c:pt idx="1">
                        <c:v>基準値</c:v>
                      </c:pt>
                    </c:strCache>
                  </c:strRef>
                </c:cat>
                <c:val>
                  <c:numRef>
                    <c:extLst>
                      <c:ext uri="{02D57815-91ED-43cb-92C2-25804820EDAC}">
                        <c15:formulaRef>
                          <c15:sqref>[1]データ作成!$D$42:$D$43</c15:sqref>
                        </c15:formulaRef>
                      </c:ext>
                    </c:extLst>
                    <c:numCache>
                      <c:formatCode>General</c:formatCode>
                      <c:ptCount val="2"/>
                    </c:numCache>
                  </c:numRef>
                </c:val>
                <c:extLst>
                  <c:ext xmlns:c16="http://schemas.microsoft.com/office/drawing/2014/chart" uri="{C3380CC4-5D6E-409C-BE32-E72D297353CC}">
                    <c16:uniqueId val="{0000000A-A0FA-45AD-9D08-254B995A3A95}"/>
                  </c:ext>
                </c:extLst>
              </c15:ser>
            </c15:filteredBarSeries>
          </c:ext>
        </c:extLst>
      </c:barChart>
      <c:catAx>
        <c:axId val="87459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lang="ja-JP" sz="1400" b="1" i="0" u="none" strike="noStrike" kern="1200" baseline="0">
                <a:solidFill>
                  <a:schemeClr val="tx1"/>
                </a:solidFill>
                <a:latin typeface="+mn-ea"/>
                <a:ea typeface="+mn-ea"/>
                <a:cs typeface="+mn-cs"/>
              </a:defRPr>
            </a:pPr>
            <a:endParaRPr lang="en-US"/>
          </a:p>
        </c:txPr>
        <c:crossAx val="87454912"/>
        <c:crosses val="autoZero"/>
        <c:auto val="1"/>
        <c:lblAlgn val="ctr"/>
        <c:lblOffset val="100"/>
        <c:noMultiLvlLbl val="0"/>
      </c:catAx>
      <c:valAx>
        <c:axId val="87454912"/>
        <c:scaling>
          <c:orientation val="minMax"/>
          <c:max val="40"/>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ja-JP" sz="1400" b="1" i="0" u="none" strike="noStrike" kern="1200" baseline="0">
                <a:solidFill>
                  <a:sysClr val="windowText" lastClr="000000"/>
                </a:solidFill>
                <a:latin typeface="+mn-ea"/>
                <a:ea typeface="+mn-ea"/>
                <a:cs typeface="+mn-cs"/>
              </a:defRPr>
            </a:pPr>
            <a:endParaRPr lang="en-US"/>
          </a:p>
        </c:txPr>
        <c:crossAx val="87459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3">
  <dgm:title val=""/>
  <dgm:desc val=""/>
  <dgm:catLst>
    <dgm:cat type="accent1" pri="11300"/>
  </dgm:catLst>
  <dgm:styleLbl name="node0">
    <dgm:fillClrLst meth="repeat">
      <a:schemeClr val="accent1">
        <a:shade val="80000"/>
      </a:schemeClr>
    </dgm:fillClrLst>
    <dgm:linClrLst meth="repeat">
      <a:schemeClr val="lt1"/>
    </dgm:linClrLst>
    <dgm:effectClrLst/>
    <dgm:txLinClrLst/>
    <dgm:txFillClrLst/>
    <dgm:txEffectClrLst/>
  </dgm:styleLbl>
  <dgm:styleLbl name="alignNode1">
    <dgm:fillClrLst>
      <a:schemeClr val="accent1">
        <a:shade val="80000"/>
      </a:schemeClr>
      <a:schemeClr val="accent1">
        <a:tint val="70000"/>
      </a:schemeClr>
    </dgm:fillClrLst>
    <dgm:linClrLst>
      <a:schemeClr val="accent1">
        <a:shade val="80000"/>
      </a:schemeClr>
      <a:schemeClr val="accent1">
        <a:tint val="70000"/>
      </a:schemeClr>
    </dgm:linClrLst>
    <dgm:effectClrLst/>
    <dgm:txLinClrLst/>
    <dgm:txFillClrLst/>
    <dgm:txEffectClrLst/>
  </dgm:styleLbl>
  <dgm:styleLbl name="node1">
    <dgm:fillClrLst>
      <a:schemeClr val="accent1">
        <a:shade val="80000"/>
      </a:schemeClr>
      <a:schemeClr val="accent1">
        <a:tint val="70000"/>
      </a:schemeClr>
    </dgm:fillClrLst>
    <dgm:linClrLst meth="repeat">
      <a:schemeClr val="lt1"/>
    </dgm:linClrLst>
    <dgm:effectClrLst/>
    <dgm:txLinClrLst/>
    <dgm:txFillClrLst/>
    <dgm:txEffectClrLst/>
  </dgm:styleLbl>
  <dgm:styleLbl name="lnNode1">
    <dgm:fillClrLst>
      <a:schemeClr val="accent1">
        <a:shade val="80000"/>
      </a:schemeClr>
      <a:schemeClr val="accent1">
        <a:tint val="70000"/>
      </a:schemeClr>
    </dgm:fillClrLst>
    <dgm:linClrLst meth="repeat">
      <a:schemeClr val="lt1"/>
    </dgm:linClrLst>
    <dgm:effectClrLst/>
    <dgm:txLinClrLst/>
    <dgm:txFillClrLst/>
    <dgm:txEffectClrLst/>
  </dgm:styleLbl>
  <dgm:styleLbl name="vennNode1">
    <dgm:fillClrLst>
      <a:schemeClr val="accent1">
        <a:shade val="80000"/>
        <a:alpha val="50000"/>
      </a:schemeClr>
      <a:schemeClr val="accent1">
        <a:tint val="70000"/>
        <a:alpha val="50000"/>
      </a:schemeClr>
    </dgm:fillClrLst>
    <dgm:linClrLst meth="repeat">
      <a:schemeClr val="lt1"/>
    </dgm:linClrLst>
    <dgm:effectClrLst/>
    <dgm:txLinClrLst/>
    <dgm:txFillClrLst/>
    <dgm:txEffectClrLst/>
  </dgm:styleLbl>
  <dgm:styleLbl name="node2">
    <dgm:fillClrLst>
      <a:schemeClr val="accent1">
        <a:tint val="99000"/>
      </a:schemeClr>
    </dgm:fillClrLst>
    <dgm:linClrLst meth="repeat">
      <a:schemeClr val="lt1"/>
    </dgm:linClrLst>
    <dgm:effectClrLst/>
    <dgm:txLinClrLst/>
    <dgm:txFillClrLst/>
    <dgm:txEffectClrLst/>
  </dgm:styleLbl>
  <dgm:styleLbl name="node3">
    <dgm:fillClrLst>
      <a:schemeClr val="accent1">
        <a:tint val="80000"/>
      </a:schemeClr>
    </dgm:fillClrLst>
    <dgm:linClrLst meth="repeat">
      <a:schemeClr val="lt1"/>
    </dgm:linClrLst>
    <dgm:effectClrLst/>
    <dgm:txLinClrLst/>
    <dgm:txFillClrLst/>
    <dgm:txEffectClrLst/>
  </dgm:styleLbl>
  <dgm:styleLbl name="node4">
    <dgm:fillClrLst>
      <a:schemeClr val="accent1">
        <a:tint val="70000"/>
      </a:schemeClr>
    </dgm:fillClrLst>
    <dgm:linClrLst meth="repeat">
      <a:schemeClr val="lt1"/>
    </dgm:linClrLst>
    <dgm:effectClrLst/>
    <dgm:txLinClrLst/>
    <dgm:txFillClrLst/>
    <dgm:txEffectClrLst/>
  </dgm:styleLbl>
  <dgm:styleLbl name="f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dgm:txEffectClrLst/>
  </dgm:styleLbl>
  <dgm:styleLbl name="f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b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sibTrans1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accent1">
        <a:shade val="80000"/>
      </a:schemeClr>
    </dgm:fillClrLst>
    <dgm:linClrLst meth="repeat">
      <a:schemeClr val="lt1"/>
    </dgm:linClrLst>
    <dgm:effectClrLst/>
    <dgm:txLinClrLst/>
    <dgm:txFillClrLst/>
    <dgm:txEffectClrLst/>
  </dgm:styleLbl>
  <dgm:styleLbl name="asst1">
    <dgm:fillClrLst meth="repeat">
      <a:schemeClr val="accent1">
        <a:shade val="80000"/>
      </a:schemeClr>
    </dgm:fillClrLst>
    <dgm:linClrLst meth="repeat">
      <a:schemeClr val="lt1"/>
    </dgm:linClrLst>
    <dgm:effectClrLst/>
    <dgm:txLinClrLst/>
    <dgm:txFillClrLst/>
    <dgm:txEffectClrLst/>
  </dgm:styleLbl>
  <dgm:styleLbl name="asst2">
    <dgm:fillClrLst>
      <a:schemeClr val="accent1">
        <a:tint val="99000"/>
      </a:schemeClr>
    </dgm:fillClrLst>
    <dgm:linClrLst meth="repeat">
      <a:schemeClr val="lt1"/>
    </dgm:linClrLst>
    <dgm:effectClrLst/>
    <dgm:txLinClrLst/>
    <dgm:txFillClrLst/>
    <dgm:txEffectClrLst/>
  </dgm:styleLbl>
  <dgm:styleLbl name="asst3">
    <dgm:fillClrLst>
      <a:schemeClr val="accent1">
        <a:tint val="80000"/>
      </a:schemeClr>
    </dgm:fillClrLst>
    <dgm:linClrLst meth="repeat">
      <a:schemeClr val="lt1"/>
    </dgm:linClrLst>
    <dgm:effectClrLst/>
    <dgm:txLinClrLst/>
    <dgm:txFillClrLst/>
    <dgm:txEffectClrLst/>
  </dgm:styleLbl>
  <dgm:styleLbl name="asst4">
    <dgm:fillClrLst>
      <a:schemeClr val="accent1">
        <a:tint val="70000"/>
      </a:schemeClr>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a:tint val="90000"/>
      </a:schemeClr>
    </dgm:fillClrLst>
    <dgm:linClrLst meth="repeat">
      <a:schemeClr val="accent1">
        <a:tint val="90000"/>
      </a:schemeClr>
    </dgm:linClrLst>
    <dgm:effectClrLst/>
    <dgm:txLinClrLst/>
    <dgm:txFillClrLst/>
    <dgm:txEffectClrLst/>
  </dgm:styleLbl>
  <dgm:styleLbl name="parChTrans2D3">
    <dgm:fillClrLst meth="repeat">
      <a:schemeClr val="accent1">
        <a:tint val="70000"/>
      </a:schemeClr>
    </dgm:fillClrLst>
    <dgm:linClrLst meth="repeat">
      <a:schemeClr val="accent1">
        <a:tint val="70000"/>
      </a:schemeClr>
    </dgm:linClrLst>
    <dgm:effectClrLst/>
    <dgm:txLinClrLst/>
    <dgm:txFillClrLst/>
    <dgm:txEffectClrLst/>
  </dgm:styleLbl>
  <dgm:styleLbl name="parChTrans2D4">
    <dgm:fillClrLst meth="repeat">
      <a:schemeClr val="accent1">
        <a:tint val="50000"/>
      </a:schemeClr>
    </dgm:fillClrLst>
    <dgm:linClrLst meth="repeat">
      <a:schemeClr val="accent1">
        <a:tint val="50000"/>
      </a:schemeClr>
    </dgm:linClrLst>
    <dgm:effectClrLst/>
    <dgm:txLinClrLst/>
    <dgm:txFillClrLst meth="repeat">
      <a:schemeClr val="lt1"/>
    </dgm:txFillClrLst>
    <dgm:txEffectClrLst/>
  </dgm:styleLbl>
  <dgm:styleLbl name="parChTrans1D1">
    <dgm:fillClrLst meth="repeat">
      <a:schemeClr val="accent1">
        <a:shade val="80000"/>
      </a:schemeClr>
    </dgm:fillClrLst>
    <dgm:linClrLst meth="repeat">
      <a:schemeClr val="accent1">
        <a:shade val="80000"/>
      </a:schemeClr>
    </dgm:linClrLst>
    <dgm:effectClrLst/>
    <dgm:txLinClrLst/>
    <dgm:txFillClrLst meth="repeat">
      <a:schemeClr val="tx1"/>
    </dgm:txFillClrLst>
    <dgm:txEffectClrLst/>
  </dgm:styleLbl>
  <dgm:styleLbl name="parChTrans1D2">
    <dgm:fillClrLst meth="repeat">
      <a:schemeClr val="accent1">
        <a:tint val="99000"/>
      </a:schemeClr>
    </dgm:fillClrLst>
    <dgm:linClrLst meth="repeat">
      <a:schemeClr val="accent1">
        <a:tint val="99000"/>
      </a:schemeClr>
    </dgm:linClrLst>
    <dgm:effectClrLst/>
    <dgm:txLinClrLst/>
    <dgm:txFillClrLst meth="repeat">
      <a:schemeClr val="tx1"/>
    </dgm:txFillClrLst>
    <dgm:txEffectClrLst/>
  </dgm:styleLbl>
  <dgm:styleLbl name="parChTrans1D3">
    <dgm:fillClrLst meth="repeat">
      <a:schemeClr val="accent1">
        <a:tint val="80000"/>
      </a:schemeClr>
    </dgm:fillClrLst>
    <dgm:linClrLst meth="repeat">
      <a:schemeClr val="accent1">
        <a:tint val="80000"/>
      </a:schemeClr>
    </dgm:linClrLst>
    <dgm:effectClrLst/>
    <dgm:txLinClrLst/>
    <dgm:txFillClrLst meth="repeat">
      <a:schemeClr val="tx1"/>
    </dgm:txFillClrLst>
    <dgm:txEffectClrLst/>
  </dgm:styleLbl>
  <dgm:styleLbl name="parChTrans1D4">
    <dgm:fillClrLst meth="repeat">
      <a:schemeClr val="accent1">
        <a:tint val="70000"/>
      </a:schemeClr>
    </dgm:fillClrLst>
    <dgm:linClrLst meth="repeat">
      <a:schemeClr val="accent1">
        <a:tint val="7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FgAcc1">
    <dgm:fillClrLst meth="repeat">
      <a:schemeClr val="lt1"/>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a:tint val="99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a:tint val="8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a:tint val="70000"/>
      </a:schemeClr>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1">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3">
  <dgm:title val=""/>
  <dgm:desc val=""/>
  <dgm:catLst>
    <dgm:cat type="accent1" pri="11300"/>
  </dgm:catLst>
  <dgm:styleLbl name="node0">
    <dgm:fillClrLst meth="repeat">
      <a:schemeClr val="accent1">
        <a:shade val="80000"/>
      </a:schemeClr>
    </dgm:fillClrLst>
    <dgm:linClrLst meth="repeat">
      <a:schemeClr val="lt1"/>
    </dgm:linClrLst>
    <dgm:effectClrLst/>
    <dgm:txLinClrLst/>
    <dgm:txFillClrLst/>
    <dgm:txEffectClrLst/>
  </dgm:styleLbl>
  <dgm:styleLbl name="alignNode1">
    <dgm:fillClrLst>
      <a:schemeClr val="accent1">
        <a:shade val="80000"/>
      </a:schemeClr>
      <a:schemeClr val="accent1">
        <a:tint val="70000"/>
      </a:schemeClr>
    </dgm:fillClrLst>
    <dgm:linClrLst>
      <a:schemeClr val="accent1">
        <a:shade val="80000"/>
      </a:schemeClr>
      <a:schemeClr val="accent1">
        <a:tint val="70000"/>
      </a:schemeClr>
    </dgm:linClrLst>
    <dgm:effectClrLst/>
    <dgm:txLinClrLst/>
    <dgm:txFillClrLst/>
    <dgm:txEffectClrLst/>
  </dgm:styleLbl>
  <dgm:styleLbl name="node1">
    <dgm:fillClrLst>
      <a:schemeClr val="accent1">
        <a:shade val="80000"/>
      </a:schemeClr>
      <a:schemeClr val="accent1">
        <a:tint val="70000"/>
      </a:schemeClr>
    </dgm:fillClrLst>
    <dgm:linClrLst meth="repeat">
      <a:schemeClr val="lt1"/>
    </dgm:linClrLst>
    <dgm:effectClrLst/>
    <dgm:txLinClrLst/>
    <dgm:txFillClrLst/>
    <dgm:txEffectClrLst/>
  </dgm:styleLbl>
  <dgm:styleLbl name="lnNode1">
    <dgm:fillClrLst>
      <a:schemeClr val="accent1">
        <a:shade val="80000"/>
      </a:schemeClr>
      <a:schemeClr val="accent1">
        <a:tint val="70000"/>
      </a:schemeClr>
    </dgm:fillClrLst>
    <dgm:linClrLst meth="repeat">
      <a:schemeClr val="lt1"/>
    </dgm:linClrLst>
    <dgm:effectClrLst/>
    <dgm:txLinClrLst/>
    <dgm:txFillClrLst/>
    <dgm:txEffectClrLst/>
  </dgm:styleLbl>
  <dgm:styleLbl name="vennNode1">
    <dgm:fillClrLst>
      <a:schemeClr val="accent1">
        <a:shade val="80000"/>
        <a:alpha val="50000"/>
      </a:schemeClr>
      <a:schemeClr val="accent1">
        <a:tint val="70000"/>
        <a:alpha val="50000"/>
      </a:schemeClr>
    </dgm:fillClrLst>
    <dgm:linClrLst meth="repeat">
      <a:schemeClr val="lt1"/>
    </dgm:linClrLst>
    <dgm:effectClrLst/>
    <dgm:txLinClrLst/>
    <dgm:txFillClrLst/>
    <dgm:txEffectClrLst/>
  </dgm:styleLbl>
  <dgm:styleLbl name="node2">
    <dgm:fillClrLst>
      <a:schemeClr val="accent1">
        <a:tint val="99000"/>
      </a:schemeClr>
    </dgm:fillClrLst>
    <dgm:linClrLst meth="repeat">
      <a:schemeClr val="lt1"/>
    </dgm:linClrLst>
    <dgm:effectClrLst/>
    <dgm:txLinClrLst/>
    <dgm:txFillClrLst/>
    <dgm:txEffectClrLst/>
  </dgm:styleLbl>
  <dgm:styleLbl name="node3">
    <dgm:fillClrLst>
      <a:schemeClr val="accent1">
        <a:tint val="80000"/>
      </a:schemeClr>
    </dgm:fillClrLst>
    <dgm:linClrLst meth="repeat">
      <a:schemeClr val="lt1"/>
    </dgm:linClrLst>
    <dgm:effectClrLst/>
    <dgm:txLinClrLst/>
    <dgm:txFillClrLst/>
    <dgm:txEffectClrLst/>
  </dgm:styleLbl>
  <dgm:styleLbl name="node4">
    <dgm:fillClrLst>
      <a:schemeClr val="accent1">
        <a:tint val="70000"/>
      </a:schemeClr>
    </dgm:fillClrLst>
    <dgm:linClrLst meth="repeat">
      <a:schemeClr val="lt1"/>
    </dgm:linClrLst>
    <dgm:effectClrLst/>
    <dgm:txLinClrLst/>
    <dgm:txFillClrLst/>
    <dgm:txEffectClrLst/>
  </dgm:styleLbl>
  <dgm:styleLbl name="f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dgm:txEffectClrLst/>
  </dgm:styleLbl>
  <dgm:styleLbl name="f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b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sibTrans1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accent1">
        <a:shade val="80000"/>
      </a:schemeClr>
    </dgm:fillClrLst>
    <dgm:linClrLst meth="repeat">
      <a:schemeClr val="lt1"/>
    </dgm:linClrLst>
    <dgm:effectClrLst/>
    <dgm:txLinClrLst/>
    <dgm:txFillClrLst/>
    <dgm:txEffectClrLst/>
  </dgm:styleLbl>
  <dgm:styleLbl name="asst1">
    <dgm:fillClrLst meth="repeat">
      <a:schemeClr val="accent1">
        <a:shade val="80000"/>
      </a:schemeClr>
    </dgm:fillClrLst>
    <dgm:linClrLst meth="repeat">
      <a:schemeClr val="lt1"/>
    </dgm:linClrLst>
    <dgm:effectClrLst/>
    <dgm:txLinClrLst/>
    <dgm:txFillClrLst/>
    <dgm:txEffectClrLst/>
  </dgm:styleLbl>
  <dgm:styleLbl name="asst2">
    <dgm:fillClrLst>
      <a:schemeClr val="accent1">
        <a:tint val="99000"/>
      </a:schemeClr>
    </dgm:fillClrLst>
    <dgm:linClrLst meth="repeat">
      <a:schemeClr val="lt1"/>
    </dgm:linClrLst>
    <dgm:effectClrLst/>
    <dgm:txLinClrLst/>
    <dgm:txFillClrLst/>
    <dgm:txEffectClrLst/>
  </dgm:styleLbl>
  <dgm:styleLbl name="asst3">
    <dgm:fillClrLst>
      <a:schemeClr val="accent1">
        <a:tint val="80000"/>
      </a:schemeClr>
    </dgm:fillClrLst>
    <dgm:linClrLst meth="repeat">
      <a:schemeClr val="lt1"/>
    </dgm:linClrLst>
    <dgm:effectClrLst/>
    <dgm:txLinClrLst/>
    <dgm:txFillClrLst/>
    <dgm:txEffectClrLst/>
  </dgm:styleLbl>
  <dgm:styleLbl name="asst4">
    <dgm:fillClrLst>
      <a:schemeClr val="accent1">
        <a:tint val="70000"/>
      </a:schemeClr>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a:tint val="90000"/>
      </a:schemeClr>
    </dgm:fillClrLst>
    <dgm:linClrLst meth="repeat">
      <a:schemeClr val="accent1">
        <a:tint val="90000"/>
      </a:schemeClr>
    </dgm:linClrLst>
    <dgm:effectClrLst/>
    <dgm:txLinClrLst/>
    <dgm:txFillClrLst/>
    <dgm:txEffectClrLst/>
  </dgm:styleLbl>
  <dgm:styleLbl name="parChTrans2D3">
    <dgm:fillClrLst meth="repeat">
      <a:schemeClr val="accent1">
        <a:tint val="70000"/>
      </a:schemeClr>
    </dgm:fillClrLst>
    <dgm:linClrLst meth="repeat">
      <a:schemeClr val="accent1">
        <a:tint val="70000"/>
      </a:schemeClr>
    </dgm:linClrLst>
    <dgm:effectClrLst/>
    <dgm:txLinClrLst/>
    <dgm:txFillClrLst/>
    <dgm:txEffectClrLst/>
  </dgm:styleLbl>
  <dgm:styleLbl name="parChTrans2D4">
    <dgm:fillClrLst meth="repeat">
      <a:schemeClr val="accent1">
        <a:tint val="50000"/>
      </a:schemeClr>
    </dgm:fillClrLst>
    <dgm:linClrLst meth="repeat">
      <a:schemeClr val="accent1">
        <a:tint val="50000"/>
      </a:schemeClr>
    </dgm:linClrLst>
    <dgm:effectClrLst/>
    <dgm:txLinClrLst/>
    <dgm:txFillClrLst meth="repeat">
      <a:schemeClr val="lt1"/>
    </dgm:txFillClrLst>
    <dgm:txEffectClrLst/>
  </dgm:styleLbl>
  <dgm:styleLbl name="parChTrans1D1">
    <dgm:fillClrLst meth="repeat">
      <a:schemeClr val="accent1">
        <a:shade val="80000"/>
      </a:schemeClr>
    </dgm:fillClrLst>
    <dgm:linClrLst meth="repeat">
      <a:schemeClr val="accent1">
        <a:shade val="80000"/>
      </a:schemeClr>
    </dgm:linClrLst>
    <dgm:effectClrLst/>
    <dgm:txLinClrLst/>
    <dgm:txFillClrLst meth="repeat">
      <a:schemeClr val="tx1"/>
    </dgm:txFillClrLst>
    <dgm:txEffectClrLst/>
  </dgm:styleLbl>
  <dgm:styleLbl name="parChTrans1D2">
    <dgm:fillClrLst meth="repeat">
      <a:schemeClr val="accent1">
        <a:tint val="99000"/>
      </a:schemeClr>
    </dgm:fillClrLst>
    <dgm:linClrLst meth="repeat">
      <a:schemeClr val="accent1">
        <a:tint val="99000"/>
      </a:schemeClr>
    </dgm:linClrLst>
    <dgm:effectClrLst/>
    <dgm:txLinClrLst/>
    <dgm:txFillClrLst meth="repeat">
      <a:schemeClr val="tx1"/>
    </dgm:txFillClrLst>
    <dgm:txEffectClrLst/>
  </dgm:styleLbl>
  <dgm:styleLbl name="parChTrans1D3">
    <dgm:fillClrLst meth="repeat">
      <a:schemeClr val="accent1">
        <a:tint val="80000"/>
      </a:schemeClr>
    </dgm:fillClrLst>
    <dgm:linClrLst meth="repeat">
      <a:schemeClr val="accent1">
        <a:tint val="80000"/>
      </a:schemeClr>
    </dgm:linClrLst>
    <dgm:effectClrLst/>
    <dgm:txLinClrLst/>
    <dgm:txFillClrLst meth="repeat">
      <a:schemeClr val="tx1"/>
    </dgm:txFillClrLst>
    <dgm:txEffectClrLst/>
  </dgm:styleLbl>
  <dgm:styleLbl name="parChTrans1D4">
    <dgm:fillClrLst meth="repeat">
      <a:schemeClr val="accent1">
        <a:tint val="70000"/>
      </a:schemeClr>
    </dgm:fillClrLst>
    <dgm:linClrLst meth="repeat">
      <a:schemeClr val="accent1">
        <a:tint val="7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FgAcc1">
    <dgm:fillClrLst meth="repeat">
      <a:schemeClr val="lt1"/>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a:tint val="99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a:tint val="8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a:tint val="70000"/>
      </a:schemeClr>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1">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3">
  <dgm:title val=""/>
  <dgm:desc val=""/>
  <dgm:catLst>
    <dgm:cat type="accent1" pri="11300"/>
  </dgm:catLst>
  <dgm:styleLbl name="node0">
    <dgm:fillClrLst meth="repeat">
      <a:schemeClr val="accent1">
        <a:shade val="80000"/>
      </a:schemeClr>
    </dgm:fillClrLst>
    <dgm:linClrLst meth="repeat">
      <a:schemeClr val="lt1"/>
    </dgm:linClrLst>
    <dgm:effectClrLst/>
    <dgm:txLinClrLst/>
    <dgm:txFillClrLst/>
    <dgm:txEffectClrLst/>
  </dgm:styleLbl>
  <dgm:styleLbl name="alignNode1">
    <dgm:fillClrLst>
      <a:schemeClr val="accent1">
        <a:shade val="80000"/>
      </a:schemeClr>
      <a:schemeClr val="accent1">
        <a:tint val="70000"/>
      </a:schemeClr>
    </dgm:fillClrLst>
    <dgm:linClrLst>
      <a:schemeClr val="accent1">
        <a:shade val="80000"/>
      </a:schemeClr>
      <a:schemeClr val="accent1">
        <a:tint val="70000"/>
      </a:schemeClr>
    </dgm:linClrLst>
    <dgm:effectClrLst/>
    <dgm:txLinClrLst/>
    <dgm:txFillClrLst/>
    <dgm:txEffectClrLst/>
  </dgm:styleLbl>
  <dgm:styleLbl name="node1">
    <dgm:fillClrLst>
      <a:schemeClr val="accent1">
        <a:shade val="80000"/>
      </a:schemeClr>
      <a:schemeClr val="accent1">
        <a:tint val="70000"/>
      </a:schemeClr>
    </dgm:fillClrLst>
    <dgm:linClrLst meth="repeat">
      <a:schemeClr val="lt1"/>
    </dgm:linClrLst>
    <dgm:effectClrLst/>
    <dgm:txLinClrLst/>
    <dgm:txFillClrLst/>
    <dgm:txEffectClrLst/>
  </dgm:styleLbl>
  <dgm:styleLbl name="lnNode1">
    <dgm:fillClrLst>
      <a:schemeClr val="accent1">
        <a:shade val="80000"/>
      </a:schemeClr>
      <a:schemeClr val="accent1">
        <a:tint val="70000"/>
      </a:schemeClr>
    </dgm:fillClrLst>
    <dgm:linClrLst meth="repeat">
      <a:schemeClr val="lt1"/>
    </dgm:linClrLst>
    <dgm:effectClrLst/>
    <dgm:txLinClrLst/>
    <dgm:txFillClrLst/>
    <dgm:txEffectClrLst/>
  </dgm:styleLbl>
  <dgm:styleLbl name="vennNode1">
    <dgm:fillClrLst>
      <a:schemeClr val="accent1">
        <a:shade val="80000"/>
        <a:alpha val="50000"/>
      </a:schemeClr>
      <a:schemeClr val="accent1">
        <a:tint val="70000"/>
        <a:alpha val="50000"/>
      </a:schemeClr>
    </dgm:fillClrLst>
    <dgm:linClrLst meth="repeat">
      <a:schemeClr val="lt1"/>
    </dgm:linClrLst>
    <dgm:effectClrLst/>
    <dgm:txLinClrLst/>
    <dgm:txFillClrLst/>
    <dgm:txEffectClrLst/>
  </dgm:styleLbl>
  <dgm:styleLbl name="node2">
    <dgm:fillClrLst>
      <a:schemeClr val="accent1">
        <a:tint val="99000"/>
      </a:schemeClr>
    </dgm:fillClrLst>
    <dgm:linClrLst meth="repeat">
      <a:schemeClr val="lt1"/>
    </dgm:linClrLst>
    <dgm:effectClrLst/>
    <dgm:txLinClrLst/>
    <dgm:txFillClrLst/>
    <dgm:txEffectClrLst/>
  </dgm:styleLbl>
  <dgm:styleLbl name="node3">
    <dgm:fillClrLst>
      <a:schemeClr val="accent1">
        <a:tint val="80000"/>
      </a:schemeClr>
    </dgm:fillClrLst>
    <dgm:linClrLst meth="repeat">
      <a:schemeClr val="lt1"/>
    </dgm:linClrLst>
    <dgm:effectClrLst/>
    <dgm:txLinClrLst/>
    <dgm:txFillClrLst/>
    <dgm:txEffectClrLst/>
  </dgm:styleLbl>
  <dgm:styleLbl name="node4">
    <dgm:fillClrLst>
      <a:schemeClr val="accent1">
        <a:tint val="70000"/>
      </a:schemeClr>
    </dgm:fillClrLst>
    <dgm:linClrLst meth="repeat">
      <a:schemeClr val="lt1"/>
    </dgm:linClrLst>
    <dgm:effectClrLst/>
    <dgm:txLinClrLst/>
    <dgm:txFillClrLst/>
    <dgm:txEffectClrLst/>
  </dgm:styleLbl>
  <dgm:styleLbl name="f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dgm:txEffectClrLst/>
  </dgm:styleLbl>
  <dgm:styleLbl name="f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b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sibTrans1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accent1">
        <a:shade val="80000"/>
      </a:schemeClr>
    </dgm:fillClrLst>
    <dgm:linClrLst meth="repeat">
      <a:schemeClr val="lt1"/>
    </dgm:linClrLst>
    <dgm:effectClrLst/>
    <dgm:txLinClrLst/>
    <dgm:txFillClrLst/>
    <dgm:txEffectClrLst/>
  </dgm:styleLbl>
  <dgm:styleLbl name="asst1">
    <dgm:fillClrLst meth="repeat">
      <a:schemeClr val="accent1">
        <a:shade val="80000"/>
      </a:schemeClr>
    </dgm:fillClrLst>
    <dgm:linClrLst meth="repeat">
      <a:schemeClr val="lt1"/>
    </dgm:linClrLst>
    <dgm:effectClrLst/>
    <dgm:txLinClrLst/>
    <dgm:txFillClrLst/>
    <dgm:txEffectClrLst/>
  </dgm:styleLbl>
  <dgm:styleLbl name="asst2">
    <dgm:fillClrLst>
      <a:schemeClr val="accent1">
        <a:tint val="99000"/>
      </a:schemeClr>
    </dgm:fillClrLst>
    <dgm:linClrLst meth="repeat">
      <a:schemeClr val="lt1"/>
    </dgm:linClrLst>
    <dgm:effectClrLst/>
    <dgm:txLinClrLst/>
    <dgm:txFillClrLst/>
    <dgm:txEffectClrLst/>
  </dgm:styleLbl>
  <dgm:styleLbl name="asst3">
    <dgm:fillClrLst>
      <a:schemeClr val="accent1">
        <a:tint val="80000"/>
      </a:schemeClr>
    </dgm:fillClrLst>
    <dgm:linClrLst meth="repeat">
      <a:schemeClr val="lt1"/>
    </dgm:linClrLst>
    <dgm:effectClrLst/>
    <dgm:txLinClrLst/>
    <dgm:txFillClrLst/>
    <dgm:txEffectClrLst/>
  </dgm:styleLbl>
  <dgm:styleLbl name="asst4">
    <dgm:fillClrLst>
      <a:schemeClr val="accent1">
        <a:tint val="70000"/>
      </a:schemeClr>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a:tint val="90000"/>
      </a:schemeClr>
    </dgm:fillClrLst>
    <dgm:linClrLst meth="repeat">
      <a:schemeClr val="accent1">
        <a:tint val="90000"/>
      </a:schemeClr>
    </dgm:linClrLst>
    <dgm:effectClrLst/>
    <dgm:txLinClrLst/>
    <dgm:txFillClrLst/>
    <dgm:txEffectClrLst/>
  </dgm:styleLbl>
  <dgm:styleLbl name="parChTrans2D3">
    <dgm:fillClrLst meth="repeat">
      <a:schemeClr val="accent1">
        <a:tint val="70000"/>
      </a:schemeClr>
    </dgm:fillClrLst>
    <dgm:linClrLst meth="repeat">
      <a:schemeClr val="accent1">
        <a:tint val="70000"/>
      </a:schemeClr>
    </dgm:linClrLst>
    <dgm:effectClrLst/>
    <dgm:txLinClrLst/>
    <dgm:txFillClrLst/>
    <dgm:txEffectClrLst/>
  </dgm:styleLbl>
  <dgm:styleLbl name="parChTrans2D4">
    <dgm:fillClrLst meth="repeat">
      <a:schemeClr val="accent1">
        <a:tint val="50000"/>
      </a:schemeClr>
    </dgm:fillClrLst>
    <dgm:linClrLst meth="repeat">
      <a:schemeClr val="accent1">
        <a:tint val="50000"/>
      </a:schemeClr>
    </dgm:linClrLst>
    <dgm:effectClrLst/>
    <dgm:txLinClrLst/>
    <dgm:txFillClrLst meth="repeat">
      <a:schemeClr val="lt1"/>
    </dgm:txFillClrLst>
    <dgm:txEffectClrLst/>
  </dgm:styleLbl>
  <dgm:styleLbl name="parChTrans1D1">
    <dgm:fillClrLst meth="repeat">
      <a:schemeClr val="accent1">
        <a:shade val="80000"/>
      </a:schemeClr>
    </dgm:fillClrLst>
    <dgm:linClrLst meth="repeat">
      <a:schemeClr val="accent1">
        <a:shade val="80000"/>
      </a:schemeClr>
    </dgm:linClrLst>
    <dgm:effectClrLst/>
    <dgm:txLinClrLst/>
    <dgm:txFillClrLst meth="repeat">
      <a:schemeClr val="tx1"/>
    </dgm:txFillClrLst>
    <dgm:txEffectClrLst/>
  </dgm:styleLbl>
  <dgm:styleLbl name="parChTrans1D2">
    <dgm:fillClrLst meth="repeat">
      <a:schemeClr val="accent1">
        <a:tint val="99000"/>
      </a:schemeClr>
    </dgm:fillClrLst>
    <dgm:linClrLst meth="repeat">
      <a:schemeClr val="accent1">
        <a:tint val="99000"/>
      </a:schemeClr>
    </dgm:linClrLst>
    <dgm:effectClrLst/>
    <dgm:txLinClrLst/>
    <dgm:txFillClrLst meth="repeat">
      <a:schemeClr val="tx1"/>
    </dgm:txFillClrLst>
    <dgm:txEffectClrLst/>
  </dgm:styleLbl>
  <dgm:styleLbl name="parChTrans1D3">
    <dgm:fillClrLst meth="repeat">
      <a:schemeClr val="accent1">
        <a:tint val="80000"/>
      </a:schemeClr>
    </dgm:fillClrLst>
    <dgm:linClrLst meth="repeat">
      <a:schemeClr val="accent1">
        <a:tint val="80000"/>
      </a:schemeClr>
    </dgm:linClrLst>
    <dgm:effectClrLst/>
    <dgm:txLinClrLst/>
    <dgm:txFillClrLst meth="repeat">
      <a:schemeClr val="tx1"/>
    </dgm:txFillClrLst>
    <dgm:txEffectClrLst/>
  </dgm:styleLbl>
  <dgm:styleLbl name="parChTrans1D4">
    <dgm:fillClrLst meth="repeat">
      <a:schemeClr val="accent1">
        <a:tint val="70000"/>
      </a:schemeClr>
    </dgm:fillClrLst>
    <dgm:linClrLst meth="repeat">
      <a:schemeClr val="accent1">
        <a:tint val="7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FgAcc1">
    <dgm:fillClrLst meth="repeat">
      <a:schemeClr val="lt1"/>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a:tint val="99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a:tint val="8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a:tint val="70000"/>
      </a:schemeClr>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1">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3">
  <dgm:title val=""/>
  <dgm:desc val=""/>
  <dgm:catLst>
    <dgm:cat type="accent1" pri="11300"/>
  </dgm:catLst>
  <dgm:styleLbl name="node0">
    <dgm:fillClrLst meth="repeat">
      <a:schemeClr val="accent1">
        <a:shade val="80000"/>
      </a:schemeClr>
    </dgm:fillClrLst>
    <dgm:linClrLst meth="repeat">
      <a:schemeClr val="lt1"/>
    </dgm:linClrLst>
    <dgm:effectClrLst/>
    <dgm:txLinClrLst/>
    <dgm:txFillClrLst/>
    <dgm:txEffectClrLst/>
  </dgm:styleLbl>
  <dgm:styleLbl name="alignNode1">
    <dgm:fillClrLst>
      <a:schemeClr val="accent1">
        <a:shade val="80000"/>
      </a:schemeClr>
      <a:schemeClr val="accent1">
        <a:tint val="70000"/>
      </a:schemeClr>
    </dgm:fillClrLst>
    <dgm:linClrLst>
      <a:schemeClr val="accent1">
        <a:shade val="80000"/>
      </a:schemeClr>
      <a:schemeClr val="accent1">
        <a:tint val="70000"/>
      </a:schemeClr>
    </dgm:linClrLst>
    <dgm:effectClrLst/>
    <dgm:txLinClrLst/>
    <dgm:txFillClrLst/>
    <dgm:txEffectClrLst/>
  </dgm:styleLbl>
  <dgm:styleLbl name="node1">
    <dgm:fillClrLst>
      <a:schemeClr val="accent1">
        <a:shade val="80000"/>
      </a:schemeClr>
      <a:schemeClr val="accent1">
        <a:tint val="70000"/>
      </a:schemeClr>
    </dgm:fillClrLst>
    <dgm:linClrLst meth="repeat">
      <a:schemeClr val="lt1"/>
    </dgm:linClrLst>
    <dgm:effectClrLst/>
    <dgm:txLinClrLst/>
    <dgm:txFillClrLst/>
    <dgm:txEffectClrLst/>
  </dgm:styleLbl>
  <dgm:styleLbl name="lnNode1">
    <dgm:fillClrLst>
      <a:schemeClr val="accent1">
        <a:shade val="80000"/>
      </a:schemeClr>
      <a:schemeClr val="accent1">
        <a:tint val="70000"/>
      </a:schemeClr>
    </dgm:fillClrLst>
    <dgm:linClrLst meth="repeat">
      <a:schemeClr val="lt1"/>
    </dgm:linClrLst>
    <dgm:effectClrLst/>
    <dgm:txLinClrLst/>
    <dgm:txFillClrLst/>
    <dgm:txEffectClrLst/>
  </dgm:styleLbl>
  <dgm:styleLbl name="vennNode1">
    <dgm:fillClrLst>
      <a:schemeClr val="accent1">
        <a:shade val="80000"/>
        <a:alpha val="50000"/>
      </a:schemeClr>
      <a:schemeClr val="accent1">
        <a:tint val="70000"/>
        <a:alpha val="50000"/>
      </a:schemeClr>
    </dgm:fillClrLst>
    <dgm:linClrLst meth="repeat">
      <a:schemeClr val="lt1"/>
    </dgm:linClrLst>
    <dgm:effectClrLst/>
    <dgm:txLinClrLst/>
    <dgm:txFillClrLst/>
    <dgm:txEffectClrLst/>
  </dgm:styleLbl>
  <dgm:styleLbl name="node2">
    <dgm:fillClrLst>
      <a:schemeClr val="accent1">
        <a:tint val="99000"/>
      </a:schemeClr>
    </dgm:fillClrLst>
    <dgm:linClrLst meth="repeat">
      <a:schemeClr val="lt1"/>
    </dgm:linClrLst>
    <dgm:effectClrLst/>
    <dgm:txLinClrLst/>
    <dgm:txFillClrLst/>
    <dgm:txEffectClrLst/>
  </dgm:styleLbl>
  <dgm:styleLbl name="node3">
    <dgm:fillClrLst>
      <a:schemeClr val="accent1">
        <a:tint val="80000"/>
      </a:schemeClr>
    </dgm:fillClrLst>
    <dgm:linClrLst meth="repeat">
      <a:schemeClr val="lt1"/>
    </dgm:linClrLst>
    <dgm:effectClrLst/>
    <dgm:txLinClrLst/>
    <dgm:txFillClrLst/>
    <dgm:txEffectClrLst/>
  </dgm:styleLbl>
  <dgm:styleLbl name="node4">
    <dgm:fillClrLst>
      <a:schemeClr val="accent1">
        <a:tint val="70000"/>
      </a:schemeClr>
    </dgm:fillClrLst>
    <dgm:linClrLst meth="repeat">
      <a:schemeClr val="lt1"/>
    </dgm:linClrLst>
    <dgm:effectClrLst/>
    <dgm:txLinClrLst/>
    <dgm:txFillClrLst/>
    <dgm:txEffectClrLst/>
  </dgm:styleLbl>
  <dgm:styleLbl name="f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dgm:txEffectClrLst/>
  </dgm:styleLbl>
  <dgm:styleLbl name="f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b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sibTrans1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accent1">
        <a:shade val="80000"/>
      </a:schemeClr>
    </dgm:fillClrLst>
    <dgm:linClrLst meth="repeat">
      <a:schemeClr val="lt1"/>
    </dgm:linClrLst>
    <dgm:effectClrLst/>
    <dgm:txLinClrLst/>
    <dgm:txFillClrLst/>
    <dgm:txEffectClrLst/>
  </dgm:styleLbl>
  <dgm:styleLbl name="asst1">
    <dgm:fillClrLst meth="repeat">
      <a:schemeClr val="accent1">
        <a:shade val="80000"/>
      </a:schemeClr>
    </dgm:fillClrLst>
    <dgm:linClrLst meth="repeat">
      <a:schemeClr val="lt1"/>
    </dgm:linClrLst>
    <dgm:effectClrLst/>
    <dgm:txLinClrLst/>
    <dgm:txFillClrLst/>
    <dgm:txEffectClrLst/>
  </dgm:styleLbl>
  <dgm:styleLbl name="asst2">
    <dgm:fillClrLst>
      <a:schemeClr val="accent1">
        <a:tint val="99000"/>
      </a:schemeClr>
    </dgm:fillClrLst>
    <dgm:linClrLst meth="repeat">
      <a:schemeClr val="lt1"/>
    </dgm:linClrLst>
    <dgm:effectClrLst/>
    <dgm:txLinClrLst/>
    <dgm:txFillClrLst/>
    <dgm:txEffectClrLst/>
  </dgm:styleLbl>
  <dgm:styleLbl name="asst3">
    <dgm:fillClrLst>
      <a:schemeClr val="accent1">
        <a:tint val="80000"/>
      </a:schemeClr>
    </dgm:fillClrLst>
    <dgm:linClrLst meth="repeat">
      <a:schemeClr val="lt1"/>
    </dgm:linClrLst>
    <dgm:effectClrLst/>
    <dgm:txLinClrLst/>
    <dgm:txFillClrLst/>
    <dgm:txEffectClrLst/>
  </dgm:styleLbl>
  <dgm:styleLbl name="asst4">
    <dgm:fillClrLst>
      <a:schemeClr val="accent1">
        <a:tint val="70000"/>
      </a:schemeClr>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a:tint val="90000"/>
      </a:schemeClr>
    </dgm:fillClrLst>
    <dgm:linClrLst meth="repeat">
      <a:schemeClr val="accent1">
        <a:tint val="90000"/>
      </a:schemeClr>
    </dgm:linClrLst>
    <dgm:effectClrLst/>
    <dgm:txLinClrLst/>
    <dgm:txFillClrLst/>
    <dgm:txEffectClrLst/>
  </dgm:styleLbl>
  <dgm:styleLbl name="parChTrans2D3">
    <dgm:fillClrLst meth="repeat">
      <a:schemeClr val="accent1">
        <a:tint val="70000"/>
      </a:schemeClr>
    </dgm:fillClrLst>
    <dgm:linClrLst meth="repeat">
      <a:schemeClr val="accent1">
        <a:tint val="70000"/>
      </a:schemeClr>
    </dgm:linClrLst>
    <dgm:effectClrLst/>
    <dgm:txLinClrLst/>
    <dgm:txFillClrLst/>
    <dgm:txEffectClrLst/>
  </dgm:styleLbl>
  <dgm:styleLbl name="parChTrans2D4">
    <dgm:fillClrLst meth="repeat">
      <a:schemeClr val="accent1">
        <a:tint val="50000"/>
      </a:schemeClr>
    </dgm:fillClrLst>
    <dgm:linClrLst meth="repeat">
      <a:schemeClr val="accent1">
        <a:tint val="50000"/>
      </a:schemeClr>
    </dgm:linClrLst>
    <dgm:effectClrLst/>
    <dgm:txLinClrLst/>
    <dgm:txFillClrLst meth="repeat">
      <a:schemeClr val="lt1"/>
    </dgm:txFillClrLst>
    <dgm:txEffectClrLst/>
  </dgm:styleLbl>
  <dgm:styleLbl name="parChTrans1D1">
    <dgm:fillClrLst meth="repeat">
      <a:schemeClr val="accent1">
        <a:shade val="80000"/>
      </a:schemeClr>
    </dgm:fillClrLst>
    <dgm:linClrLst meth="repeat">
      <a:schemeClr val="accent1">
        <a:shade val="80000"/>
      </a:schemeClr>
    </dgm:linClrLst>
    <dgm:effectClrLst/>
    <dgm:txLinClrLst/>
    <dgm:txFillClrLst meth="repeat">
      <a:schemeClr val="tx1"/>
    </dgm:txFillClrLst>
    <dgm:txEffectClrLst/>
  </dgm:styleLbl>
  <dgm:styleLbl name="parChTrans1D2">
    <dgm:fillClrLst meth="repeat">
      <a:schemeClr val="accent1">
        <a:tint val="99000"/>
      </a:schemeClr>
    </dgm:fillClrLst>
    <dgm:linClrLst meth="repeat">
      <a:schemeClr val="accent1">
        <a:tint val="99000"/>
      </a:schemeClr>
    </dgm:linClrLst>
    <dgm:effectClrLst/>
    <dgm:txLinClrLst/>
    <dgm:txFillClrLst meth="repeat">
      <a:schemeClr val="tx1"/>
    </dgm:txFillClrLst>
    <dgm:txEffectClrLst/>
  </dgm:styleLbl>
  <dgm:styleLbl name="parChTrans1D3">
    <dgm:fillClrLst meth="repeat">
      <a:schemeClr val="accent1">
        <a:tint val="80000"/>
      </a:schemeClr>
    </dgm:fillClrLst>
    <dgm:linClrLst meth="repeat">
      <a:schemeClr val="accent1">
        <a:tint val="80000"/>
      </a:schemeClr>
    </dgm:linClrLst>
    <dgm:effectClrLst/>
    <dgm:txLinClrLst/>
    <dgm:txFillClrLst meth="repeat">
      <a:schemeClr val="tx1"/>
    </dgm:txFillClrLst>
    <dgm:txEffectClrLst/>
  </dgm:styleLbl>
  <dgm:styleLbl name="parChTrans1D4">
    <dgm:fillClrLst meth="repeat">
      <a:schemeClr val="accent1">
        <a:tint val="70000"/>
      </a:schemeClr>
    </dgm:fillClrLst>
    <dgm:linClrLst meth="repeat">
      <a:schemeClr val="accent1">
        <a:tint val="7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FgAcc1">
    <dgm:fillClrLst meth="repeat">
      <a:schemeClr val="lt1"/>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a:tint val="99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a:tint val="8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a:tint val="70000"/>
      </a:schemeClr>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1">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E4214B4-5B26-4D98-82AF-FA6BD0EA4916}" type="doc">
      <dgm:prSet loTypeId="urn:microsoft.com/office/officeart/2005/8/layout/hChevron3" loCatId="process" qsTypeId="urn:microsoft.com/office/officeart/2005/8/quickstyle/simple1" qsCatId="simple" csTypeId="urn:microsoft.com/office/officeart/2005/8/colors/accent1_3" csCatId="accent1" phldr="1"/>
      <dgm:spPr/>
    </dgm:pt>
    <dgm:pt modelId="{B420EF59-93BC-4057-A293-ADE06C3AE767}">
      <dgm:prSet phldrT="[テキスト]" custT="1"/>
      <dgm:spPr>
        <a:solidFill>
          <a:schemeClr val="accent1">
            <a:lumMod val="20000"/>
            <a:lumOff val="80000"/>
          </a:schemeClr>
        </a:solidFill>
      </dgm:spPr>
      <dgm:t>
        <a:bodyPr/>
        <a:lstStyle/>
        <a:p>
          <a:r>
            <a:rPr kumimoji="1" lang="ja-JP" altLang="en-US" sz="2000" b="1">
              <a:solidFill>
                <a:sysClr val="windowText" lastClr="000000"/>
              </a:solidFill>
            </a:rPr>
            <a:t>① </a:t>
          </a:r>
        </a:p>
      </dgm:t>
    </dgm:pt>
    <dgm:pt modelId="{E5E4037D-A477-416D-ACF5-BAD289D898E3}" type="parTrans" cxnId="{7068E654-11C7-447D-AA1C-B20D1DFE2177}">
      <dgm:prSet/>
      <dgm:spPr/>
      <dgm:t>
        <a:bodyPr/>
        <a:lstStyle/>
        <a:p>
          <a:endParaRPr kumimoji="1" lang="ja-JP" altLang="en-US"/>
        </a:p>
      </dgm:t>
    </dgm:pt>
    <dgm:pt modelId="{7D2F34A6-6C8A-4CD0-9C9E-695CBF559EED}" type="sibTrans" cxnId="{7068E654-11C7-447D-AA1C-B20D1DFE2177}">
      <dgm:prSet/>
      <dgm:spPr/>
      <dgm:t>
        <a:bodyPr/>
        <a:lstStyle/>
        <a:p>
          <a:endParaRPr kumimoji="1" lang="ja-JP" altLang="en-US"/>
        </a:p>
      </dgm:t>
    </dgm:pt>
    <dgm:pt modelId="{5695ACD2-B2E2-4A29-85DE-3915E234F5C8}">
      <dgm:prSet phldrT="[テキスト]" custT="1"/>
      <dgm:spPr>
        <a:solidFill>
          <a:schemeClr val="accent1">
            <a:lumMod val="40000"/>
            <a:lumOff val="60000"/>
          </a:schemeClr>
        </a:solidFill>
      </dgm:spPr>
      <dgm:t>
        <a:bodyPr/>
        <a:lstStyle/>
        <a:p>
          <a:r>
            <a:rPr kumimoji="1" lang="ja-JP" altLang="en-US" sz="2000" b="1">
              <a:solidFill>
                <a:sysClr val="windowText" lastClr="000000"/>
              </a:solidFill>
            </a:rPr>
            <a:t>②</a:t>
          </a:r>
        </a:p>
      </dgm:t>
    </dgm:pt>
    <dgm:pt modelId="{3580A2D1-5E0A-42FB-9E5F-36020146D49C}" type="parTrans" cxnId="{94344427-F22C-468E-B71F-8A9876A09355}">
      <dgm:prSet/>
      <dgm:spPr/>
      <dgm:t>
        <a:bodyPr/>
        <a:lstStyle/>
        <a:p>
          <a:endParaRPr kumimoji="1" lang="ja-JP" altLang="en-US"/>
        </a:p>
      </dgm:t>
    </dgm:pt>
    <dgm:pt modelId="{13BB6060-A680-48C2-9FDF-BA1E0B15C2CC}" type="sibTrans" cxnId="{94344427-F22C-468E-B71F-8A9876A09355}">
      <dgm:prSet/>
      <dgm:spPr/>
      <dgm:t>
        <a:bodyPr/>
        <a:lstStyle/>
        <a:p>
          <a:endParaRPr kumimoji="1" lang="ja-JP" altLang="en-US"/>
        </a:p>
      </dgm:t>
    </dgm:pt>
    <dgm:pt modelId="{290CBEE9-C7B1-4B94-8120-1344B9ED1B4F}">
      <dgm:prSet phldrT="[テキスト]" custT="1"/>
      <dgm:spPr>
        <a:solidFill>
          <a:schemeClr val="accent1">
            <a:lumMod val="60000"/>
            <a:lumOff val="40000"/>
          </a:schemeClr>
        </a:solidFill>
      </dgm:spPr>
      <dgm:t>
        <a:bodyPr/>
        <a:lstStyle/>
        <a:p>
          <a:r>
            <a:rPr kumimoji="1" lang="ja-JP" altLang="en-US" sz="2000" b="1">
              <a:solidFill>
                <a:sysClr val="windowText" lastClr="000000"/>
              </a:solidFill>
            </a:rPr>
            <a:t>③</a:t>
          </a:r>
        </a:p>
      </dgm:t>
    </dgm:pt>
    <dgm:pt modelId="{BAA1786D-8F12-4D66-B1D8-7F9CA7B35760}" type="parTrans" cxnId="{F2670C31-E091-443F-B948-43E80C90927A}">
      <dgm:prSet/>
      <dgm:spPr/>
      <dgm:t>
        <a:bodyPr/>
        <a:lstStyle/>
        <a:p>
          <a:endParaRPr kumimoji="1" lang="ja-JP" altLang="en-US"/>
        </a:p>
      </dgm:t>
    </dgm:pt>
    <dgm:pt modelId="{8A60F87B-2213-4522-B172-67C92AFFC5FE}" type="sibTrans" cxnId="{F2670C31-E091-443F-B948-43E80C90927A}">
      <dgm:prSet/>
      <dgm:spPr/>
      <dgm:t>
        <a:bodyPr/>
        <a:lstStyle/>
        <a:p>
          <a:endParaRPr kumimoji="1" lang="ja-JP" altLang="en-US"/>
        </a:p>
      </dgm:t>
    </dgm:pt>
    <dgm:pt modelId="{2EC0B213-1C71-42FF-9990-32853E975608}">
      <dgm:prSet custT="1"/>
      <dgm:spPr>
        <a:solidFill>
          <a:schemeClr val="accent1">
            <a:lumMod val="75000"/>
          </a:schemeClr>
        </a:solidFill>
      </dgm:spPr>
      <dgm:t>
        <a:bodyPr/>
        <a:lstStyle/>
        <a:p>
          <a:r>
            <a:rPr kumimoji="1" lang="ja-JP" altLang="en-US" sz="2000" b="1"/>
            <a:t>④</a:t>
          </a:r>
        </a:p>
      </dgm:t>
    </dgm:pt>
    <dgm:pt modelId="{D9CC1CA0-CF76-441F-8B15-070AC3EE1A17}" type="parTrans" cxnId="{85A556D6-5DA1-4473-9F9A-2013C43BAEB2}">
      <dgm:prSet/>
      <dgm:spPr/>
      <dgm:t>
        <a:bodyPr/>
        <a:lstStyle/>
        <a:p>
          <a:endParaRPr kumimoji="1" lang="ja-JP" altLang="en-US"/>
        </a:p>
      </dgm:t>
    </dgm:pt>
    <dgm:pt modelId="{F39F8F73-45F2-47EF-8A48-1CA5C75CCF2D}" type="sibTrans" cxnId="{85A556D6-5DA1-4473-9F9A-2013C43BAEB2}">
      <dgm:prSet/>
      <dgm:spPr/>
      <dgm:t>
        <a:bodyPr/>
        <a:lstStyle/>
        <a:p>
          <a:endParaRPr kumimoji="1" lang="ja-JP" altLang="en-US"/>
        </a:p>
      </dgm:t>
    </dgm:pt>
    <dgm:pt modelId="{283A88B3-3DC2-40D1-A228-6120A1A7C694}">
      <dgm:prSet custT="1"/>
      <dgm:spPr>
        <a:solidFill>
          <a:schemeClr val="accent1">
            <a:lumMod val="50000"/>
          </a:schemeClr>
        </a:solidFill>
      </dgm:spPr>
      <dgm:t>
        <a:bodyPr/>
        <a:lstStyle/>
        <a:p>
          <a:r>
            <a:rPr kumimoji="1" lang="ja-JP" altLang="en-US" sz="2000" b="1"/>
            <a:t>⑤</a:t>
          </a:r>
        </a:p>
      </dgm:t>
    </dgm:pt>
    <dgm:pt modelId="{18A8F573-9993-4E0D-8E58-1D28B02D0A55}" type="parTrans" cxnId="{F042C6D9-E4DE-4CF2-BF69-ED326E9A460E}">
      <dgm:prSet/>
      <dgm:spPr/>
      <dgm:t>
        <a:bodyPr/>
        <a:lstStyle/>
        <a:p>
          <a:endParaRPr kumimoji="1" lang="ja-JP" altLang="en-US"/>
        </a:p>
      </dgm:t>
    </dgm:pt>
    <dgm:pt modelId="{87BBE766-9452-4E01-AFAF-6B094BB6B557}" type="sibTrans" cxnId="{F042C6D9-E4DE-4CF2-BF69-ED326E9A460E}">
      <dgm:prSet/>
      <dgm:spPr/>
      <dgm:t>
        <a:bodyPr/>
        <a:lstStyle/>
        <a:p>
          <a:endParaRPr kumimoji="1" lang="ja-JP" altLang="en-US"/>
        </a:p>
      </dgm:t>
    </dgm:pt>
    <dgm:pt modelId="{F09818A1-20CA-4A47-81FD-9D9F202567F1}" type="pres">
      <dgm:prSet presAssocID="{0E4214B4-5B26-4D98-82AF-FA6BD0EA4916}" presName="Name0" presStyleCnt="0">
        <dgm:presLayoutVars>
          <dgm:dir/>
          <dgm:resizeHandles val="exact"/>
        </dgm:presLayoutVars>
      </dgm:prSet>
      <dgm:spPr/>
    </dgm:pt>
    <dgm:pt modelId="{7F652F04-07B8-4FB6-8471-2D7750D00995}" type="pres">
      <dgm:prSet presAssocID="{B420EF59-93BC-4057-A293-ADE06C3AE767}" presName="parTxOnly" presStyleLbl="node1" presStyleIdx="0" presStyleCnt="5">
        <dgm:presLayoutVars>
          <dgm:bulletEnabled val="1"/>
        </dgm:presLayoutVars>
      </dgm:prSet>
      <dgm:spPr/>
    </dgm:pt>
    <dgm:pt modelId="{162848C3-01FA-4796-ABBB-BC475BDF3D51}" type="pres">
      <dgm:prSet presAssocID="{7D2F34A6-6C8A-4CD0-9C9E-695CBF559EED}" presName="parSpace" presStyleCnt="0"/>
      <dgm:spPr/>
    </dgm:pt>
    <dgm:pt modelId="{021135A7-B49C-4867-8322-199AD60DB5B4}" type="pres">
      <dgm:prSet presAssocID="{5695ACD2-B2E2-4A29-85DE-3915E234F5C8}" presName="parTxOnly" presStyleLbl="node1" presStyleIdx="1" presStyleCnt="5">
        <dgm:presLayoutVars>
          <dgm:bulletEnabled val="1"/>
        </dgm:presLayoutVars>
      </dgm:prSet>
      <dgm:spPr/>
    </dgm:pt>
    <dgm:pt modelId="{0BFD15A8-0DCD-4FE2-905A-8F3FEA9B767F}" type="pres">
      <dgm:prSet presAssocID="{13BB6060-A680-48C2-9FDF-BA1E0B15C2CC}" presName="parSpace" presStyleCnt="0"/>
      <dgm:spPr/>
    </dgm:pt>
    <dgm:pt modelId="{FD2EFCC1-C935-4992-B7D6-FE43612C663E}" type="pres">
      <dgm:prSet presAssocID="{290CBEE9-C7B1-4B94-8120-1344B9ED1B4F}" presName="parTxOnly" presStyleLbl="node1" presStyleIdx="2" presStyleCnt="5">
        <dgm:presLayoutVars>
          <dgm:bulletEnabled val="1"/>
        </dgm:presLayoutVars>
      </dgm:prSet>
      <dgm:spPr/>
    </dgm:pt>
    <dgm:pt modelId="{E0B5370F-71CA-4EC0-A3A5-A9E5C0DA1460}" type="pres">
      <dgm:prSet presAssocID="{8A60F87B-2213-4522-B172-67C92AFFC5FE}" presName="parSpace" presStyleCnt="0"/>
      <dgm:spPr/>
    </dgm:pt>
    <dgm:pt modelId="{071D9CB9-BE7C-4EDE-B4DD-B3BC852B9A39}" type="pres">
      <dgm:prSet presAssocID="{2EC0B213-1C71-42FF-9990-32853E975608}" presName="parTxOnly" presStyleLbl="node1" presStyleIdx="3" presStyleCnt="5">
        <dgm:presLayoutVars>
          <dgm:bulletEnabled val="1"/>
        </dgm:presLayoutVars>
      </dgm:prSet>
      <dgm:spPr/>
    </dgm:pt>
    <dgm:pt modelId="{0CF4D0DB-8B59-426D-90E0-C056253079FD}" type="pres">
      <dgm:prSet presAssocID="{F39F8F73-45F2-47EF-8A48-1CA5C75CCF2D}" presName="parSpace" presStyleCnt="0"/>
      <dgm:spPr/>
    </dgm:pt>
    <dgm:pt modelId="{D02C9DB1-5734-4F18-8225-14FFA0EC25C5}" type="pres">
      <dgm:prSet presAssocID="{283A88B3-3DC2-40D1-A228-6120A1A7C694}" presName="parTxOnly" presStyleLbl="node1" presStyleIdx="4" presStyleCnt="5">
        <dgm:presLayoutVars>
          <dgm:bulletEnabled val="1"/>
        </dgm:presLayoutVars>
      </dgm:prSet>
      <dgm:spPr/>
    </dgm:pt>
  </dgm:ptLst>
  <dgm:cxnLst>
    <dgm:cxn modelId="{94344427-F22C-468E-B71F-8A9876A09355}" srcId="{0E4214B4-5B26-4D98-82AF-FA6BD0EA4916}" destId="{5695ACD2-B2E2-4A29-85DE-3915E234F5C8}" srcOrd="1" destOrd="0" parTransId="{3580A2D1-5E0A-42FB-9E5F-36020146D49C}" sibTransId="{13BB6060-A680-48C2-9FDF-BA1E0B15C2CC}"/>
    <dgm:cxn modelId="{F2670C31-E091-443F-B948-43E80C90927A}" srcId="{0E4214B4-5B26-4D98-82AF-FA6BD0EA4916}" destId="{290CBEE9-C7B1-4B94-8120-1344B9ED1B4F}" srcOrd="2" destOrd="0" parTransId="{BAA1786D-8F12-4D66-B1D8-7F9CA7B35760}" sibTransId="{8A60F87B-2213-4522-B172-67C92AFFC5FE}"/>
    <dgm:cxn modelId="{3D449C39-A701-48BB-AF15-180B11482149}" type="presOf" srcId="{290CBEE9-C7B1-4B94-8120-1344B9ED1B4F}" destId="{FD2EFCC1-C935-4992-B7D6-FE43612C663E}" srcOrd="0" destOrd="0" presId="urn:microsoft.com/office/officeart/2005/8/layout/hChevron3"/>
    <dgm:cxn modelId="{2B391A42-5B38-4662-8A34-2DA2E1203F71}" type="presOf" srcId="{283A88B3-3DC2-40D1-A228-6120A1A7C694}" destId="{D02C9DB1-5734-4F18-8225-14FFA0EC25C5}" srcOrd="0" destOrd="0" presId="urn:microsoft.com/office/officeart/2005/8/layout/hChevron3"/>
    <dgm:cxn modelId="{66DD696C-A687-4932-BA5B-5544CCB7EA8D}" type="presOf" srcId="{2EC0B213-1C71-42FF-9990-32853E975608}" destId="{071D9CB9-BE7C-4EDE-B4DD-B3BC852B9A39}" srcOrd="0" destOrd="0" presId="urn:microsoft.com/office/officeart/2005/8/layout/hChevron3"/>
    <dgm:cxn modelId="{8B8D2A4E-70CB-4FA2-BB15-1271CC235BF2}" type="presOf" srcId="{0E4214B4-5B26-4D98-82AF-FA6BD0EA4916}" destId="{F09818A1-20CA-4A47-81FD-9D9F202567F1}" srcOrd="0" destOrd="0" presId="urn:microsoft.com/office/officeart/2005/8/layout/hChevron3"/>
    <dgm:cxn modelId="{7068E654-11C7-447D-AA1C-B20D1DFE2177}" srcId="{0E4214B4-5B26-4D98-82AF-FA6BD0EA4916}" destId="{B420EF59-93BC-4057-A293-ADE06C3AE767}" srcOrd="0" destOrd="0" parTransId="{E5E4037D-A477-416D-ACF5-BAD289D898E3}" sibTransId="{7D2F34A6-6C8A-4CD0-9C9E-695CBF559EED}"/>
    <dgm:cxn modelId="{670034C8-6E10-420F-BE37-B5DF4CADCC55}" type="presOf" srcId="{B420EF59-93BC-4057-A293-ADE06C3AE767}" destId="{7F652F04-07B8-4FB6-8471-2D7750D00995}" srcOrd="0" destOrd="0" presId="urn:microsoft.com/office/officeart/2005/8/layout/hChevron3"/>
    <dgm:cxn modelId="{E6197BD2-6EF8-433C-B20E-F0A4E93049ED}" type="presOf" srcId="{5695ACD2-B2E2-4A29-85DE-3915E234F5C8}" destId="{021135A7-B49C-4867-8322-199AD60DB5B4}" srcOrd="0" destOrd="0" presId="urn:microsoft.com/office/officeart/2005/8/layout/hChevron3"/>
    <dgm:cxn modelId="{85A556D6-5DA1-4473-9F9A-2013C43BAEB2}" srcId="{0E4214B4-5B26-4D98-82AF-FA6BD0EA4916}" destId="{2EC0B213-1C71-42FF-9990-32853E975608}" srcOrd="3" destOrd="0" parTransId="{D9CC1CA0-CF76-441F-8B15-070AC3EE1A17}" sibTransId="{F39F8F73-45F2-47EF-8A48-1CA5C75CCF2D}"/>
    <dgm:cxn modelId="{F042C6D9-E4DE-4CF2-BF69-ED326E9A460E}" srcId="{0E4214B4-5B26-4D98-82AF-FA6BD0EA4916}" destId="{283A88B3-3DC2-40D1-A228-6120A1A7C694}" srcOrd="4" destOrd="0" parTransId="{18A8F573-9993-4E0D-8E58-1D28B02D0A55}" sibTransId="{87BBE766-9452-4E01-AFAF-6B094BB6B557}"/>
    <dgm:cxn modelId="{CADBAC24-4CDC-46A0-9675-10BD9ECAB16D}" type="presParOf" srcId="{F09818A1-20CA-4A47-81FD-9D9F202567F1}" destId="{7F652F04-07B8-4FB6-8471-2D7750D00995}" srcOrd="0" destOrd="0" presId="urn:microsoft.com/office/officeart/2005/8/layout/hChevron3"/>
    <dgm:cxn modelId="{F6EC7F0A-8984-4FF2-942D-4AE36D205017}" type="presParOf" srcId="{F09818A1-20CA-4A47-81FD-9D9F202567F1}" destId="{162848C3-01FA-4796-ABBB-BC475BDF3D51}" srcOrd="1" destOrd="0" presId="urn:microsoft.com/office/officeart/2005/8/layout/hChevron3"/>
    <dgm:cxn modelId="{211C11CB-50D7-4C45-82CD-C5A275B26222}" type="presParOf" srcId="{F09818A1-20CA-4A47-81FD-9D9F202567F1}" destId="{021135A7-B49C-4867-8322-199AD60DB5B4}" srcOrd="2" destOrd="0" presId="urn:microsoft.com/office/officeart/2005/8/layout/hChevron3"/>
    <dgm:cxn modelId="{33B3E794-2893-4223-9848-30F452AF8F1E}" type="presParOf" srcId="{F09818A1-20CA-4A47-81FD-9D9F202567F1}" destId="{0BFD15A8-0DCD-4FE2-905A-8F3FEA9B767F}" srcOrd="3" destOrd="0" presId="urn:microsoft.com/office/officeart/2005/8/layout/hChevron3"/>
    <dgm:cxn modelId="{D8812A2C-D1B6-417F-9164-90C1ACC39136}" type="presParOf" srcId="{F09818A1-20CA-4A47-81FD-9D9F202567F1}" destId="{FD2EFCC1-C935-4992-B7D6-FE43612C663E}" srcOrd="4" destOrd="0" presId="urn:microsoft.com/office/officeart/2005/8/layout/hChevron3"/>
    <dgm:cxn modelId="{8F11002F-4489-49BD-B6B5-DB66E6971F2D}" type="presParOf" srcId="{F09818A1-20CA-4A47-81FD-9D9F202567F1}" destId="{E0B5370F-71CA-4EC0-A3A5-A9E5C0DA1460}" srcOrd="5" destOrd="0" presId="urn:microsoft.com/office/officeart/2005/8/layout/hChevron3"/>
    <dgm:cxn modelId="{58038F98-A892-47A2-B2F9-73BFEF4D5DAF}" type="presParOf" srcId="{F09818A1-20CA-4A47-81FD-9D9F202567F1}" destId="{071D9CB9-BE7C-4EDE-B4DD-B3BC852B9A39}" srcOrd="6" destOrd="0" presId="urn:microsoft.com/office/officeart/2005/8/layout/hChevron3"/>
    <dgm:cxn modelId="{BF77E420-DE07-461B-B526-82F0E899294D}" type="presParOf" srcId="{F09818A1-20CA-4A47-81FD-9D9F202567F1}" destId="{0CF4D0DB-8B59-426D-90E0-C056253079FD}" srcOrd="7" destOrd="0" presId="urn:microsoft.com/office/officeart/2005/8/layout/hChevron3"/>
    <dgm:cxn modelId="{743F2AC6-BD07-4FE4-8CD8-34579670C55E}" type="presParOf" srcId="{F09818A1-20CA-4A47-81FD-9D9F202567F1}" destId="{D02C9DB1-5734-4F18-8225-14FFA0EC25C5}" srcOrd="8" destOrd="0" presId="urn:microsoft.com/office/officeart/2005/8/layout/hChevron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0E4214B4-5B26-4D98-82AF-FA6BD0EA4916}" type="doc">
      <dgm:prSet loTypeId="urn:microsoft.com/office/officeart/2005/8/layout/hChevron3" loCatId="process" qsTypeId="urn:microsoft.com/office/officeart/2005/8/quickstyle/simple1" qsCatId="simple" csTypeId="urn:microsoft.com/office/officeart/2005/8/colors/accent1_3" csCatId="accent1" phldr="1"/>
      <dgm:spPr/>
    </dgm:pt>
    <dgm:pt modelId="{B420EF59-93BC-4057-A293-ADE06C3AE767}">
      <dgm:prSet phldrT="[テキスト]" custT="1"/>
      <dgm:spPr>
        <a:solidFill>
          <a:schemeClr val="accent1">
            <a:lumMod val="20000"/>
            <a:lumOff val="80000"/>
          </a:schemeClr>
        </a:solidFill>
      </dgm:spPr>
      <dgm:t>
        <a:bodyPr/>
        <a:lstStyle/>
        <a:p>
          <a:r>
            <a:rPr kumimoji="1" lang="ja-JP" altLang="en-US" sz="2000" b="1">
              <a:solidFill>
                <a:sysClr val="windowText" lastClr="000000"/>
              </a:solidFill>
            </a:rPr>
            <a:t>① </a:t>
          </a:r>
        </a:p>
      </dgm:t>
    </dgm:pt>
    <dgm:pt modelId="{E5E4037D-A477-416D-ACF5-BAD289D898E3}" type="parTrans" cxnId="{7068E654-11C7-447D-AA1C-B20D1DFE2177}">
      <dgm:prSet/>
      <dgm:spPr/>
      <dgm:t>
        <a:bodyPr/>
        <a:lstStyle/>
        <a:p>
          <a:endParaRPr kumimoji="1" lang="ja-JP" altLang="en-US"/>
        </a:p>
      </dgm:t>
    </dgm:pt>
    <dgm:pt modelId="{7D2F34A6-6C8A-4CD0-9C9E-695CBF559EED}" type="sibTrans" cxnId="{7068E654-11C7-447D-AA1C-B20D1DFE2177}">
      <dgm:prSet/>
      <dgm:spPr/>
      <dgm:t>
        <a:bodyPr/>
        <a:lstStyle/>
        <a:p>
          <a:endParaRPr kumimoji="1" lang="ja-JP" altLang="en-US"/>
        </a:p>
      </dgm:t>
    </dgm:pt>
    <dgm:pt modelId="{5695ACD2-B2E2-4A29-85DE-3915E234F5C8}">
      <dgm:prSet phldrT="[テキスト]" custT="1"/>
      <dgm:spPr>
        <a:solidFill>
          <a:schemeClr val="accent1">
            <a:lumMod val="40000"/>
            <a:lumOff val="60000"/>
          </a:schemeClr>
        </a:solidFill>
      </dgm:spPr>
      <dgm:t>
        <a:bodyPr/>
        <a:lstStyle/>
        <a:p>
          <a:r>
            <a:rPr kumimoji="1" lang="ja-JP" altLang="en-US" sz="2000" b="1">
              <a:solidFill>
                <a:sysClr val="windowText" lastClr="000000"/>
              </a:solidFill>
            </a:rPr>
            <a:t>②</a:t>
          </a:r>
        </a:p>
      </dgm:t>
    </dgm:pt>
    <dgm:pt modelId="{3580A2D1-5E0A-42FB-9E5F-36020146D49C}" type="parTrans" cxnId="{94344427-F22C-468E-B71F-8A9876A09355}">
      <dgm:prSet/>
      <dgm:spPr/>
      <dgm:t>
        <a:bodyPr/>
        <a:lstStyle/>
        <a:p>
          <a:endParaRPr kumimoji="1" lang="ja-JP" altLang="en-US"/>
        </a:p>
      </dgm:t>
    </dgm:pt>
    <dgm:pt modelId="{13BB6060-A680-48C2-9FDF-BA1E0B15C2CC}" type="sibTrans" cxnId="{94344427-F22C-468E-B71F-8A9876A09355}">
      <dgm:prSet/>
      <dgm:spPr/>
      <dgm:t>
        <a:bodyPr/>
        <a:lstStyle/>
        <a:p>
          <a:endParaRPr kumimoji="1" lang="ja-JP" altLang="en-US"/>
        </a:p>
      </dgm:t>
    </dgm:pt>
    <dgm:pt modelId="{290CBEE9-C7B1-4B94-8120-1344B9ED1B4F}">
      <dgm:prSet phldrT="[テキスト]" custT="1"/>
      <dgm:spPr>
        <a:solidFill>
          <a:schemeClr val="accent1">
            <a:lumMod val="60000"/>
            <a:lumOff val="40000"/>
          </a:schemeClr>
        </a:solidFill>
      </dgm:spPr>
      <dgm:t>
        <a:bodyPr/>
        <a:lstStyle/>
        <a:p>
          <a:r>
            <a:rPr kumimoji="1" lang="ja-JP" altLang="en-US" sz="2000" b="1">
              <a:solidFill>
                <a:sysClr val="windowText" lastClr="000000"/>
              </a:solidFill>
            </a:rPr>
            <a:t>③</a:t>
          </a:r>
        </a:p>
      </dgm:t>
    </dgm:pt>
    <dgm:pt modelId="{BAA1786D-8F12-4D66-B1D8-7F9CA7B35760}" type="parTrans" cxnId="{F2670C31-E091-443F-B948-43E80C90927A}">
      <dgm:prSet/>
      <dgm:spPr/>
      <dgm:t>
        <a:bodyPr/>
        <a:lstStyle/>
        <a:p>
          <a:endParaRPr kumimoji="1" lang="ja-JP" altLang="en-US"/>
        </a:p>
      </dgm:t>
    </dgm:pt>
    <dgm:pt modelId="{8A60F87B-2213-4522-B172-67C92AFFC5FE}" type="sibTrans" cxnId="{F2670C31-E091-443F-B948-43E80C90927A}">
      <dgm:prSet/>
      <dgm:spPr/>
      <dgm:t>
        <a:bodyPr/>
        <a:lstStyle/>
        <a:p>
          <a:endParaRPr kumimoji="1" lang="ja-JP" altLang="en-US"/>
        </a:p>
      </dgm:t>
    </dgm:pt>
    <dgm:pt modelId="{2EC0B213-1C71-42FF-9990-32853E975608}">
      <dgm:prSet custT="1"/>
      <dgm:spPr>
        <a:solidFill>
          <a:schemeClr val="accent1">
            <a:lumMod val="75000"/>
          </a:schemeClr>
        </a:solidFill>
      </dgm:spPr>
      <dgm:t>
        <a:bodyPr/>
        <a:lstStyle/>
        <a:p>
          <a:r>
            <a:rPr kumimoji="1" lang="ja-JP" altLang="en-US" sz="2000" b="1"/>
            <a:t>④</a:t>
          </a:r>
        </a:p>
      </dgm:t>
    </dgm:pt>
    <dgm:pt modelId="{D9CC1CA0-CF76-441F-8B15-070AC3EE1A17}" type="parTrans" cxnId="{85A556D6-5DA1-4473-9F9A-2013C43BAEB2}">
      <dgm:prSet/>
      <dgm:spPr/>
      <dgm:t>
        <a:bodyPr/>
        <a:lstStyle/>
        <a:p>
          <a:endParaRPr kumimoji="1" lang="ja-JP" altLang="en-US"/>
        </a:p>
      </dgm:t>
    </dgm:pt>
    <dgm:pt modelId="{F39F8F73-45F2-47EF-8A48-1CA5C75CCF2D}" type="sibTrans" cxnId="{85A556D6-5DA1-4473-9F9A-2013C43BAEB2}">
      <dgm:prSet/>
      <dgm:spPr/>
      <dgm:t>
        <a:bodyPr/>
        <a:lstStyle/>
        <a:p>
          <a:endParaRPr kumimoji="1" lang="ja-JP" altLang="en-US"/>
        </a:p>
      </dgm:t>
    </dgm:pt>
    <dgm:pt modelId="{283A88B3-3DC2-40D1-A228-6120A1A7C694}">
      <dgm:prSet custT="1"/>
      <dgm:spPr>
        <a:solidFill>
          <a:schemeClr val="accent1">
            <a:lumMod val="50000"/>
          </a:schemeClr>
        </a:solidFill>
      </dgm:spPr>
      <dgm:t>
        <a:bodyPr/>
        <a:lstStyle/>
        <a:p>
          <a:r>
            <a:rPr kumimoji="1" lang="ja-JP" altLang="en-US" sz="2000" b="1"/>
            <a:t>⑤</a:t>
          </a:r>
        </a:p>
      </dgm:t>
    </dgm:pt>
    <dgm:pt modelId="{18A8F573-9993-4E0D-8E58-1D28B02D0A55}" type="parTrans" cxnId="{F042C6D9-E4DE-4CF2-BF69-ED326E9A460E}">
      <dgm:prSet/>
      <dgm:spPr/>
      <dgm:t>
        <a:bodyPr/>
        <a:lstStyle/>
        <a:p>
          <a:endParaRPr kumimoji="1" lang="ja-JP" altLang="en-US"/>
        </a:p>
      </dgm:t>
    </dgm:pt>
    <dgm:pt modelId="{87BBE766-9452-4E01-AFAF-6B094BB6B557}" type="sibTrans" cxnId="{F042C6D9-E4DE-4CF2-BF69-ED326E9A460E}">
      <dgm:prSet/>
      <dgm:spPr/>
      <dgm:t>
        <a:bodyPr/>
        <a:lstStyle/>
        <a:p>
          <a:endParaRPr kumimoji="1" lang="ja-JP" altLang="en-US"/>
        </a:p>
      </dgm:t>
    </dgm:pt>
    <dgm:pt modelId="{F09818A1-20CA-4A47-81FD-9D9F202567F1}" type="pres">
      <dgm:prSet presAssocID="{0E4214B4-5B26-4D98-82AF-FA6BD0EA4916}" presName="Name0" presStyleCnt="0">
        <dgm:presLayoutVars>
          <dgm:dir/>
          <dgm:resizeHandles val="exact"/>
        </dgm:presLayoutVars>
      </dgm:prSet>
      <dgm:spPr/>
    </dgm:pt>
    <dgm:pt modelId="{7F652F04-07B8-4FB6-8471-2D7750D00995}" type="pres">
      <dgm:prSet presAssocID="{B420EF59-93BC-4057-A293-ADE06C3AE767}" presName="parTxOnly" presStyleLbl="node1" presStyleIdx="0" presStyleCnt="5">
        <dgm:presLayoutVars>
          <dgm:bulletEnabled val="1"/>
        </dgm:presLayoutVars>
      </dgm:prSet>
      <dgm:spPr/>
    </dgm:pt>
    <dgm:pt modelId="{162848C3-01FA-4796-ABBB-BC475BDF3D51}" type="pres">
      <dgm:prSet presAssocID="{7D2F34A6-6C8A-4CD0-9C9E-695CBF559EED}" presName="parSpace" presStyleCnt="0"/>
      <dgm:spPr/>
    </dgm:pt>
    <dgm:pt modelId="{021135A7-B49C-4867-8322-199AD60DB5B4}" type="pres">
      <dgm:prSet presAssocID="{5695ACD2-B2E2-4A29-85DE-3915E234F5C8}" presName="parTxOnly" presStyleLbl="node1" presStyleIdx="1" presStyleCnt="5">
        <dgm:presLayoutVars>
          <dgm:bulletEnabled val="1"/>
        </dgm:presLayoutVars>
      </dgm:prSet>
      <dgm:spPr/>
    </dgm:pt>
    <dgm:pt modelId="{0BFD15A8-0DCD-4FE2-905A-8F3FEA9B767F}" type="pres">
      <dgm:prSet presAssocID="{13BB6060-A680-48C2-9FDF-BA1E0B15C2CC}" presName="parSpace" presStyleCnt="0"/>
      <dgm:spPr/>
    </dgm:pt>
    <dgm:pt modelId="{FD2EFCC1-C935-4992-B7D6-FE43612C663E}" type="pres">
      <dgm:prSet presAssocID="{290CBEE9-C7B1-4B94-8120-1344B9ED1B4F}" presName="parTxOnly" presStyleLbl="node1" presStyleIdx="2" presStyleCnt="5">
        <dgm:presLayoutVars>
          <dgm:bulletEnabled val="1"/>
        </dgm:presLayoutVars>
      </dgm:prSet>
      <dgm:spPr/>
    </dgm:pt>
    <dgm:pt modelId="{E0B5370F-71CA-4EC0-A3A5-A9E5C0DA1460}" type="pres">
      <dgm:prSet presAssocID="{8A60F87B-2213-4522-B172-67C92AFFC5FE}" presName="parSpace" presStyleCnt="0"/>
      <dgm:spPr/>
    </dgm:pt>
    <dgm:pt modelId="{071D9CB9-BE7C-4EDE-B4DD-B3BC852B9A39}" type="pres">
      <dgm:prSet presAssocID="{2EC0B213-1C71-42FF-9990-32853E975608}" presName="parTxOnly" presStyleLbl="node1" presStyleIdx="3" presStyleCnt="5">
        <dgm:presLayoutVars>
          <dgm:bulletEnabled val="1"/>
        </dgm:presLayoutVars>
      </dgm:prSet>
      <dgm:spPr/>
    </dgm:pt>
    <dgm:pt modelId="{0CF4D0DB-8B59-426D-90E0-C056253079FD}" type="pres">
      <dgm:prSet presAssocID="{F39F8F73-45F2-47EF-8A48-1CA5C75CCF2D}" presName="parSpace" presStyleCnt="0"/>
      <dgm:spPr/>
    </dgm:pt>
    <dgm:pt modelId="{D02C9DB1-5734-4F18-8225-14FFA0EC25C5}" type="pres">
      <dgm:prSet presAssocID="{283A88B3-3DC2-40D1-A228-6120A1A7C694}" presName="parTxOnly" presStyleLbl="node1" presStyleIdx="4" presStyleCnt="5">
        <dgm:presLayoutVars>
          <dgm:bulletEnabled val="1"/>
        </dgm:presLayoutVars>
      </dgm:prSet>
      <dgm:spPr/>
    </dgm:pt>
  </dgm:ptLst>
  <dgm:cxnLst>
    <dgm:cxn modelId="{94344427-F22C-468E-B71F-8A9876A09355}" srcId="{0E4214B4-5B26-4D98-82AF-FA6BD0EA4916}" destId="{5695ACD2-B2E2-4A29-85DE-3915E234F5C8}" srcOrd="1" destOrd="0" parTransId="{3580A2D1-5E0A-42FB-9E5F-36020146D49C}" sibTransId="{13BB6060-A680-48C2-9FDF-BA1E0B15C2CC}"/>
    <dgm:cxn modelId="{F2670C31-E091-443F-B948-43E80C90927A}" srcId="{0E4214B4-5B26-4D98-82AF-FA6BD0EA4916}" destId="{290CBEE9-C7B1-4B94-8120-1344B9ED1B4F}" srcOrd="2" destOrd="0" parTransId="{BAA1786D-8F12-4D66-B1D8-7F9CA7B35760}" sibTransId="{8A60F87B-2213-4522-B172-67C92AFFC5FE}"/>
    <dgm:cxn modelId="{3D449C39-A701-48BB-AF15-180B11482149}" type="presOf" srcId="{290CBEE9-C7B1-4B94-8120-1344B9ED1B4F}" destId="{FD2EFCC1-C935-4992-B7D6-FE43612C663E}" srcOrd="0" destOrd="0" presId="urn:microsoft.com/office/officeart/2005/8/layout/hChevron3"/>
    <dgm:cxn modelId="{2B391A42-5B38-4662-8A34-2DA2E1203F71}" type="presOf" srcId="{283A88B3-3DC2-40D1-A228-6120A1A7C694}" destId="{D02C9DB1-5734-4F18-8225-14FFA0EC25C5}" srcOrd="0" destOrd="0" presId="urn:microsoft.com/office/officeart/2005/8/layout/hChevron3"/>
    <dgm:cxn modelId="{66DD696C-A687-4932-BA5B-5544CCB7EA8D}" type="presOf" srcId="{2EC0B213-1C71-42FF-9990-32853E975608}" destId="{071D9CB9-BE7C-4EDE-B4DD-B3BC852B9A39}" srcOrd="0" destOrd="0" presId="urn:microsoft.com/office/officeart/2005/8/layout/hChevron3"/>
    <dgm:cxn modelId="{8B8D2A4E-70CB-4FA2-BB15-1271CC235BF2}" type="presOf" srcId="{0E4214B4-5B26-4D98-82AF-FA6BD0EA4916}" destId="{F09818A1-20CA-4A47-81FD-9D9F202567F1}" srcOrd="0" destOrd="0" presId="urn:microsoft.com/office/officeart/2005/8/layout/hChevron3"/>
    <dgm:cxn modelId="{7068E654-11C7-447D-AA1C-B20D1DFE2177}" srcId="{0E4214B4-5B26-4D98-82AF-FA6BD0EA4916}" destId="{B420EF59-93BC-4057-A293-ADE06C3AE767}" srcOrd="0" destOrd="0" parTransId="{E5E4037D-A477-416D-ACF5-BAD289D898E3}" sibTransId="{7D2F34A6-6C8A-4CD0-9C9E-695CBF559EED}"/>
    <dgm:cxn modelId="{670034C8-6E10-420F-BE37-B5DF4CADCC55}" type="presOf" srcId="{B420EF59-93BC-4057-A293-ADE06C3AE767}" destId="{7F652F04-07B8-4FB6-8471-2D7750D00995}" srcOrd="0" destOrd="0" presId="urn:microsoft.com/office/officeart/2005/8/layout/hChevron3"/>
    <dgm:cxn modelId="{E6197BD2-6EF8-433C-B20E-F0A4E93049ED}" type="presOf" srcId="{5695ACD2-B2E2-4A29-85DE-3915E234F5C8}" destId="{021135A7-B49C-4867-8322-199AD60DB5B4}" srcOrd="0" destOrd="0" presId="urn:microsoft.com/office/officeart/2005/8/layout/hChevron3"/>
    <dgm:cxn modelId="{85A556D6-5DA1-4473-9F9A-2013C43BAEB2}" srcId="{0E4214B4-5B26-4D98-82AF-FA6BD0EA4916}" destId="{2EC0B213-1C71-42FF-9990-32853E975608}" srcOrd="3" destOrd="0" parTransId="{D9CC1CA0-CF76-441F-8B15-070AC3EE1A17}" sibTransId="{F39F8F73-45F2-47EF-8A48-1CA5C75CCF2D}"/>
    <dgm:cxn modelId="{F042C6D9-E4DE-4CF2-BF69-ED326E9A460E}" srcId="{0E4214B4-5B26-4D98-82AF-FA6BD0EA4916}" destId="{283A88B3-3DC2-40D1-A228-6120A1A7C694}" srcOrd="4" destOrd="0" parTransId="{18A8F573-9993-4E0D-8E58-1D28B02D0A55}" sibTransId="{87BBE766-9452-4E01-AFAF-6B094BB6B557}"/>
    <dgm:cxn modelId="{CADBAC24-4CDC-46A0-9675-10BD9ECAB16D}" type="presParOf" srcId="{F09818A1-20CA-4A47-81FD-9D9F202567F1}" destId="{7F652F04-07B8-4FB6-8471-2D7750D00995}" srcOrd="0" destOrd="0" presId="urn:microsoft.com/office/officeart/2005/8/layout/hChevron3"/>
    <dgm:cxn modelId="{F6EC7F0A-8984-4FF2-942D-4AE36D205017}" type="presParOf" srcId="{F09818A1-20CA-4A47-81FD-9D9F202567F1}" destId="{162848C3-01FA-4796-ABBB-BC475BDF3D51}" srcOrd="1" destOrd="0" presId="urn:microsoft.com/office/officeart/2005/8/layout/hChevron3"/>
    <dgm:cxn modelId="{211C11CB-50D7-4C45-82CD-C5A275B26222}" type="presParOf" srcId="{F09818A1-20CA-4A47-81FD-9D9F202567F1}" destId="{021135A7-B49C-4867-8322-199AD60DB5B4}" srcOrd="2" destOrd="0" presId="urn:microsoft.com/office/officeart/2005/8/layout/hChevron3"/>
    <dgm:cxn modelId="{33B3E794-2893-4223-9848-30F452AF8F1E}" type="presParOf" srcId="{F09818A1-20CA-4A47-81FD-9D9F202567F1}" destId="{0BFD15A8-0DCD-4FE2-905A-8F3FEA9B767F}" srcOrd="3" destOrd="0" presId="urn:microsoft.com/office/officeart/2005/8/layout/hChevron3"/>
    <dgm:cxn modelId="{D8812A2C-D1B6-417F-9164-90C1ACC39136}" type="presParOf" srcId="{F09818A1-20CA-4A47-81FD-9D9F202567F1}" destId="{FD2EFCC1-C935-4992-B7D6-FE43612C663E}" srcOrd="4" destOrd="0" presId="urn:microsoft.com/office/officeart/2005/8/layout/hChevron3"/>
    <dgm:cxn modelId="{8F11002F-4489-49BD-B6B5-DB66E6971F2D}" type="presParOf" srcId="{F09818A1-20CA-4A47-81FD-9D9F202567F1}" destId="{E0B5370F-71CA-4EC0-A3A5-A9E5C0DA1460}" srcOrd="5" destOrd="0" presId="urn:microsoft.com/office/officeart/2005/8/layout/hChevron3"/>
    <dgm:cxn modelId="{58038F98-A892-47A2-B2F9-73BFEF4D5DAF}" type="presParOf" srcId="{F09818A1-20CA-4A47-81FD-9D9F202567F1}" destId="{071D9CB9-BE7C-4EDE-B4DD-B3BC852B9A39}" srcOrd="6" destOrd="0" presId="urn:microsoft.com/office/officeart/2005/8/layout/hChevron3"/>
    <dgm:cxn modelId="{BF77E420-DE07-461B-B526-82F0E899294D}" type="presParOf" srcId="{F09818A1-20CA-4A47-81FD-9D9F202567F1}" destId="{0CF4D0DB-8B59-426D-90E0-C056253079FD}" srcOrd="7" destOrd="0" presId="urn:microsoft.com/office/officeart/2005/8/layout/hChevron3"/>
    <dgm:cxn modelId="{743F2AC6-BD07-4FE4-8CD8-34579670C55E}" type="presParOf" srcId="{F09818A1-20CA-4A47-81FD-9D9F202567F1}" destId="{D02C9DB1-5734-4F18-8225-14FFA0EC25C5}" srcOrd="8" destOrd="0" presId="urn:microsoft.com/office/officeart/2005/8/layout/hChevron3"/>
  </dgm:cxnLst>
  <dgm:bg/>
  <dgm:whole/>
  <dgm:extLst>
    <a:ext uri="http://schemas.microsoft.com/office/drawing/2008/diagram">
      <dsp:dataModelExt xmlns:dsp="http://schemas.microsoft.com/office/drawing/2008/diagram" relId="rId17"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0E4214B4-5B26-4D98-82AF-FA6BD0EA4916}" type="doc">
      <dgm:prSet loTypeId="urn:microsoft.com/office/officeart/2005/8/layout/hChevron3" loCatId="process" qsTypeId="urn:microsoft.com/office/officeart/2005/8/quickstyle/simple1" qsCatId="simple" csTypeId="urn:microsoft.com/office/officeart/2005/8/colors/accent1_3" csCatId="accent1" phldr="1"/>
      <dgm:spPr/>
    </dgm:pt>
    <dgm:pt modelId="{B420EF59-93BC-4057-A293-ADE06C3AE767}">
      <dgm:prSet phldrT="[テキスト]" custT="1"/>
      <dgm:spPr>
        <a:solidFill>
          <a:schemeClr val="accent1">
            <a:lumMod val="20000"/>
            <a:lumOff val="80000"/>
          </a:schemeClr>
        </a:solidFill>
      </dgm:spPr>
      <dgm:t>
        <a:bodyPr/>
        <a:lstStyle/>
        <a:p>
          <a:r>
            <a:rPr kumimoji="1" lang="ja-JP" altLang="en-US" sz="2800" b="1">
              <a:solidFill>
                <a:sysClr val="windowText" lastClr="000000"/>
              </a:solidFill>
            </a:rPr>
            <a:t>① </a:t>
          </a:r>
        </a:p>
      </dgm:t>
    </dgm:pt>
    <dgm:pt modelId="{E5E4037D-A477-416D-ACF5-BAD289D898E3}" type="parTrans" cxnId="{7068E654-11C7-447D-AA1C-B20D1DFE2177}">
      <dgm:prSet/>
      <dgm:spPr/>
      <dgm:t>
        <a:bodyPr/>
        <a:lstStyle/>
        <a:p>
          <a:endParaRPr kumimoji="1" lang="ja-JP" altLang="en-US"/>
        </a:p>
      </dgm:t>
    </dgm:pt>
    <dgm:pt modelId="{7D2F34A6-6C8A-4CD0-9C9E-695CBF559EED}" type="sibTrans" cxnId="{7068E654-11C7-447D-AA1C-B20D1DFE2177}">
      <dgm:prSet/>
      <dgm:spPr/>
      <dgm:t>
        <a:bodyPr/>
        <a:lstStyle/>
        <a:p>
          <a:endParaRPr kumimoji="1" lang="ja-JP" altLang="en-US"/>
        </a:p>
      </dgm:t>
    </dgm:pt>
    <dgm:pt modelId="{5695ACD2-B2E2-4A29-85DE-3915E234F5C8}">
      <dgm:prSet phldrT="[テキスト]" custT="1"/>
      <dgm:spPr>
        <a:solidFill>
          <a:schemeClr val="accent1">
            <a:lumMod val="40000"/>
            <a:lumOff val="60000"/>
          </a:schemeClr>
        </a:solidFill>
      </dgm:spPr>
      <dgm:t>
        <a:bodyPr/>
        <a:lstStyle/>
        <a:p>
          <a:r>
            <a:rPr kumimoji="1" lang="ja-JP" altLang="en-US" sz="2800" b="1">
              <a:solidFill>
                <a:sysClr val="windowText" lastClr="000000"/>
              </a:solidFill>
            </a:rPr>
            <a:t>②</a:t>
          </a:r>
        </a:p>
      </dgm:t>
    </dgm:pt>
    <dgm:pt modelId="{3580A2D1-5E0A-42FB-9E5F-36020146D49C}" type="parTrans" cxnId="{94344427-F22C-468E-B71F-8A9876A09355}">
      <dgm:prSet/>
      <dgm:spPr/>
      <dgm:t>
        <a:bodyPr/>
        <a:lstStyle/>
        <a:p>
          <a:endParaRPr kumimoji="1" lang="ja-JP" altLang="en-US"/>
        </a:p>
      </dgm:t>
    </dgm:pt>
    <dgm:pt modelId="{13BB6060-A680-48C2-9FDF-BA1E0B15C2CC}" type="sibTrans" cxnId="{94344427-F22C-468E-B71F-8A9876A09355}">
      <dgm:prSet/>
      <dgm:spPr/>
      <dgm:t>
        <a:bodyPr/>
        <a:lstStyle/>
        <a:p>
          <a:endParaRPr kumimoji="1" lang="ja-JP" altLang="en-US"/>
        </a:p>
      </dgm:t>
    </dgm:pt>
    <dgm:pt modelId="{290CBEE9-C7B1-4B94-8120-1344B9ED1B4F}">
      <dgm:prSet phldrT="[テキスト]" custT="1"/>
      <dgm:spPr>
        <a:solidFill>
          <a:schemeClr val="accent1">
            <a:lumMod val="60000"/>
            <a:lumOff val="40000"/>
          </a:schemeClr>
        </a:solidFill>
      </dgm:spPr>
      <dgm:t>
        <a:bodyPr/>
        <a:lstStyle/>
        <a:p>
          <a:r>
            <a:rPr kumimoji="1" lang="ja-JP" altLang="en-US" sz="2800" b="1">
              <a:solidFill>
                <a:sysClr val="windowText" lastClr="000000"/>
              </a:solidFill>
            </a:rPr>
            <a:t>③</a:t>
          </a:r>
        </a:p>
      </dgm:t>
    </dgm:pt>
    <dgm:pt modelId="{BAA1786D-8F12-4D66-B1D8-7F9CA7B35760}" type="parTrans" cxnId="{F2670C31-E091-443F-B948-43E80C90927A}">
      <dgm:prSet/>
      <dgm:spPr/>
      <dgm:t>
        <a:bodyPr/>
        <a:lstStyle/>
        <a:p>
          <a:endParaRPr kumimoji="1" lang="ja-JP" altLang="en-US"/>
        </a:p>
      </dgm:t>
    </dgm:pt>
    <dgm:pt modelId="{8A60F87B-2213-4522-B172-67C92AFFC5FE}" type="sibTrans" cxnId="{F2670C31-E091-443F-B948-43E80C90927A}">
      <dgm:prSet/>
      <dgm:spPr/>
      <dgm:t>
        <a:bodyPr/>
        <a:lstStyle/>
        <a:p>
          <a:endParaRPr kumimoji="1" lang="ja-JP" altLang="en-US"/>
        </a:p>
      </dgm:t>
    </dgm:pt>
    <dgm:pt modelId="{2EC0B213-1C71-42FF-9990-32853E975608}">
      <dgm:prSet custT="1"/>
      <dgm:spPr>
        <a:solidFill>
          <a:schemeClr val="accent1">
            <a:lumMod val="75000"/>
          </a:schemeClr>
        </a:solidFill>
      </dgm:spPr>
      <dgm:t>
        <a:bodyPr/>
        <a:lstStyle/>
        <a:p>
          <a:r>
            <a:rPr kumimoji="1" lang="ja-JP" altLang="en-US" sz="2800" b="1"/>
            <a:t>④</a:t>
          </a:r>
        </a:p>
      </dgm:t>
    </dgm:pt>
    <dgm:pt modelId="{D9CC1CA0-CF76-441F-8B15-070AC3EE1A17}" type="parTrans" cxnId="{85A556D6-5DA1-4473-9F9A-2013C43BAEB2}">
      <dgm:prSet/>
      <dgm:spPr/>
      <dgm:t>
        <a:bodyPr/>
        <a:lstStyle/>
        <a:p>
          <a:endParaRPr kumimoji="1" lang="ja-JP" altLang="en-US"/>
        </a:p>
      </dgm:t>
    </dgm:pt>
    <dgm:pt modelId="{F39F8F73-45F2-47EF-8A48-1CA5C75CCF2D}" type="sibTrans" cxnId="{85A556D6-5DA1-4473-9F9A-2013C43BAEB2}">
      <dgm:prSet/>
      <dgm:spPr/>
      <dgm:t>
        <a:bodyPr/>
        <a:lstStyle/>
        <a:p>
          <a:endParaRPr kumimoji="1" lang="ja-JP" altLang="en-US"/>
        </a:p>
      </dgm:t>
    </dgm:pt>
    <dgm:pt modelId="{283A88B3-3DC2-40D1-A228-6120A1A7C694}">
      <dgm:prSet custT="1"/>
      <dgm:spPr>
        <a:solidFill>
          <a:schemeClr val="accent1">
            <a:lumMod val="50000"/>
          </a:schemeClr>
        </a:solidFill>
      </dgm:spPr>
      <dgm:t>
        <a:bodyPr/>
        <a:lstStyle/>
        <a:p>
          <a:r>
            <a:rPr kumimoji="1" lang="ja-JP" altLang="en-US" sz="2800" b="1"/>
            <a:t>⑤</a:t>
          </a:r>
        </a:p>
      </dgm:t>
    </dgm:pt>
    <dgm:pt modelId="{18A8F573-9993-4E0D-8E58-1D28B02D0A55}" type="parTrans" cxnId="{F042C6D9-E4DE-4CF2-BF69-ED326E9A460E}">
      <dgm:prSet/>
      <dgm:spPr/>
      <dgm:t>
        <a:bodyPr/>
        <a:lstStyle/>
        <a:p>
          <a:endParaRPr kumimoji="1" lang="ja-JP" altLang="en-US"/>
        </a:p>
      </dgm:t>
    </dgm:pt>
    <dgm:pt modelId="{87BBE766-9452-4E01-AFAF-6B094BB6B557}" type="sibTrans" cxnId="{F042C6D9-E4DE-4CF2-BF69-ED326E9A460E}">
      <dgm:prSet/>
      <dgm:spPr/>
      <dgm:t>
        <a:bodyPr/>
        <a:lstStyle/>
        <a:p>
          <a:endParaRPr kumimoji="1" lang="ja-JP" altLang="en-US"/>
        </a:p>
      </dgm:t>
    </dgm:pt>
    <dgm:pt modelId="{F09818A1-20CA-4A47-81FD-9D9F202567F1}" type="pres">
      <dgm:prSet presAssocID="{0E4214B4-5B26-4D98-82AF-FA6BD0EA4916}" presName="Name0" presStyleCnt="0">
        <dgm:presLayoutVars>
          <dgm:dir/>
          <dgm:resizeHandles val="exact"/>
        </dgm:presLayoutVars>
      </dgm:prSet>
      <dgm:spPr/>
    </dgm:pt>
    <dgm:pt modelId="{7F652F04-07B8-4FB6-8471-2D7750D00995}" type="pres">
      <dgm:prSet presAssocID="{B420EF59-93BC-4057-A293-ADE06C3AE767}" presName="parTxOnly" presStyleLbl="node1" presStyleIdx="0" presStyleCnt="5">
        <dgm:presLayoutVars>
          <dgm:bulletEnabled val="1"/>
        </dgm:presLayoutVars>
      </dgm:prSet>
      <dgm:spPr/>
    </dgm:pt>
    <dgm:pt modelId="{162848C3-01FA-4796-ABBB-BC475BDF3D51}" type="pres">
      <dgm:prSet presAssocID="{7D2F34A6-6C8A-4CD0-9C9E-695CBF559EED}" presName="parSpace" presStyleCnt="0"/>
      <dgm:spPr/>
    </dgm:pt>
    <dgm:pt modelId="{021135A7-B49C-4867-8322-199AD60DB5B4}" type="pres">
      <dgm:prSet presAssocID="{5695ACD2-B2E2-4A29-85DE-3915E234F5C8}" presName="parTxOnly" presStyleLbl="node1" presStyleIdx="1" presStyleCnt="5">
        <dgm:presLayoutVars>
          <dgm:bulletEnabled val="1"/>
        </dgm:presLayoutVars>
      </dgm:prSet>
      <dgm:spPr/>
    </dgm:pt>
    <dgm:pt modelId="{0BFD15A8-0DCD-4FE2-905A-8F3FEA9B767F}" type="pres">
      <dgm:prSet presAssocID="{13BB6060-A680-48C2-9FDF-BA1E0B15C2CC}" presName="parSpace" presStyleCnt="0"/>
      <dgm:spPr/>
    </dgm:pt>
    <dgm:pt modelId="{FD2EFCC1-C935-4992-B7D6-FE43612C663E}" type="pres">
      <dgm:prSet presAssocID="{290CBEE9-C7B1-4B94-8120-1344B9ED1B4F}" presName="parTxOnly" presStyleLbl="node1" presStyleIdx="2" presStyleCnt="5">
        <dgm:presLayoutVars>
          <dgm:bulletEnabled val="1"/>
        </dgm:presLayoutVars>
      </dgm:prSet>
      <dgm:spPr/>
    </dgm:pt>
    <dgm:pt modelId="{E0B5370F-71CA-4EC0-A3A5-A9E5C0DA1460}" type="pres">
      <dgm:prSet presAssocID="{8A60F87B-2213-4522-B172-67C92AFFC5FE}" presName="parSpace" presStyleCnt="0"/>
      <dgm:spPr/>
    </dgm:pt>
    <dgm:pt modelId="{071D9CB9-BE7C-4EDE-B4DD-B3BC852B9A39}" type="pres">
      <dgm:prSet presAssocID="{2EC0B213-1C71-42FF-9990-32853E975608}" presName="parTxOnly" presStyleLbl="node1" presStyleIdx="3" presStyleCnt="5">
        <dgm:presLayoutVars>
          <dgm:bulletEnabled val="1"/>
        </dgm:presLayoutVars>
      </dgm:prSet>
      <dgm:spPr/>
    </dgm:pt>
    <dgm:pt modelId="{0CF4D0DB-8B59-426D-90E0-C056253079FD}" type="pres">
      <dgm:prSet presAssocID="{F39F8F73-45F2-47EF-8A48-1CA5C75CCF2D}" presName="parSpace" presStyleCnt="0"/>
      <dgm:spPr/>
    </dgm:pt>
    <dgm:pt modelId="{D02C9DB1-5734-4F18-8225-14FFA0EC25C5}" type="pres">
      <dgm:prSet presAssocID="{283A88B3-3DC2-40D1-A228-6120A1A7C694}" presName="parTxOnly" presStyleLbl="node1" presStyleIdx="4" presStyleCnt="5">
        <dgm:presLayoutVars>
          <dgm:bulletEnabled val="1"/>
        </dgm:presLayoutVars>
      </dgm:prSet>
      <dgm:spPr/>
    </dgm:pt>
  </dgm:ptLst>
  <dgm:cxnLst>
    <dgm:cxn modelId="{94344427-F22C-468E-B71F-8A9876A09355}" srcId="{0E4214B4-5B26-4D98-82AF-FA6BD0EA4916}" destId="{5695ACD2-B2E2-4A29-85DE-3915E234F5C8}" srcOrd="1" destOrd="0" parTransId="{3580A2D1-5E0A-42FB-9E5F-36020146D49C}" sibTransId="{13BB6060-A680-48C2-9FDF-BA1E0B15C2CC}"/>
    <dgm:cxn modelId="{F2670C31-E091-443F-B948-43E80C90927A}" srcId="{0E4214B4-5B26-4D98-82AF-FA6BD0EA4916}" destId="{290CBEE9-C7B1-4B94-8120-1344B9ED1B4F}" srcOrd="2" destOrd="0" parTransId="{BAA1786D-8F12-4D66-B1D8-7F9CA7B35760}" sibTransId="{8A60F87B-2213-4522-B172-67C92AFFC5FE}"/>
    <dgm:cxn modelId="{3D449C39-A701-48BB-AF15-180B11482149}" type="presOf" srcId="{290CBEE9-C7B1-4B94-8120-1344B9ED1B4F}" destId="{FD2EFCC1-C935-4992-B7D6-FE43612C663E}" srcOrd="0" destOrd="0" presId="urn:microsoft.com/office/officeart/2005/8/layout/hChevron3"/>
    <dgm:cxn modelId="{2B391A42-5B38-4662-8A34-2DA2E1203F71}" type="presOf" srcId="{283A88B3-3DC2-40D1-A228-6120A1A7C694}" destId="{D02C9DB1-5734-4F18-8225-14FFA0EC25C5}" srcOrd="0" destOrd="0" presId="urn:microsoft.com/office/officeart/2005/8/layout/hChevron3"/>
    <dgm:cxn modelId="{66DD696C-A687-4932-BA5B-5544CCB7EA8D}" type="presOf" srcId="{2EC0B213-1C71-42FF-9990-32853E975608}" destId="{071D9CB9-BE7C-4EDE-B4DD-B3BC852B9A39}" srcOrd="0" destOrd="0" presId="urn:microsoft.com/office/officeart/2005/8/layout/hChevron3"/>
    <dgm:cxn modelId="{8B8D2A4E-70CB-4FA2-BB15-1271CC235BF2}" type="presOf" srcId="{0E4214B4-5B26-4D98-82AF-FA6BD0EA4916}" destId="{F09818A1-20CA-4A47-81FD-9D9F202567F1}" srcOrd="0" destOrd="0" presId="urn:microsoft.com/office/officeart/2005/8/layout/hChevron3"/>
    <dgm:cxn modelId="{7068E654-11C7-447D-AA1C-B20D1DFE2177}" srcId="{0E4214B4-5B26-4D98-82AF-FA6BD0EA4916}" destId="{B420EF59-93BC-4057-A293-ADE06C3AE767}" srcOrd="0" destOrd="0" parTransId="{E5E4037D-A477-416D-ACF5-BAD289D898E3}" sibTransId="{7D2F34A6-6C8A-4CD0-9C9E-695CBF559EED}"/>
    <dgm:cxn modelId="{670034C8-6E10-420F-BE37-B5DF4CADCC55}" type="presOf" srcId="{B420EF59-93BC-4057-A293-ADE06C3AE767}" destId="{7F652F04-07B8-4FB6-8471-2D7750D00995}" srcOrd="0" destOrd="0" presId="urn:microsoft.com/office/officeart/2005/8/layout/hChevron3"/>
    <dgm:cxn modelId="{E6197BD2-6EF8-433C-B20E-F0A4E93049ED}" type="presOf" srcId="{5695ACD2-B2E2-4A29-85DE-3915E234F5C8}" destId="{021135A7-B49C-4867-8322-199AD60DB5B4}" srcOrd="0" destOrd="0" presId="urn:microsoft.com/office/officeart/2005/8/layout/hChevron3"/>
    <dgm:cxn modelId="{85A556D6-5DA1-4473-9F9A-2013C43BAEB2}" srcId="{0E4214B4-5B26-4D98-82AF-FA6BD0EA4916}" destId="{2EC0B213-1C71-42FF-9990-32853E975608}" srcOrd="3" destOrd="0" parTransId="{D9CC1CA0-CF76-441F-8B15-070AC3EE1A17}" sibTransId="{F39F8F73-45F2-47EF-8A48-1CA5C75CCF2D}"/>
    <dgm:cxn modelId="{F042C6D9-E4DE-4CF2-BF69-ED326E9A460E}" srcId="{0E4214B4-5B26-4D98-82AF-FA6BD0EA4916}" destId="{283A88B3-3DC2-40D1-A228-6120A1A7C694}" srcOrd="4" destOrd="0" parTransId="{18A8F573-9993-4E0D-8E58-1D28B02D0A55}" sibTransId="{87BBE766-9452-4E01-AFAF-6B094BB6B557}"/>
    <dgm:cxn modelId="{CADBAC24-4CDC-46A0-9675-10BD9ECAB16D}" type="presParOf" srcId="{F09818A1-20CA-4A47-81FD-9D9F202567F1}" destId="{7F652F04-07B8-4FB6-8471-2D7750D00995}" srcOrd="0" destOrd="0" presId="urn:microsoft.com/office/officeart/2005/8/layout/hChevron3"/>
    <dgm:cxn modelId="{F6EC7F0A-8984-4FF2-942D-4AE36D205017}" type="presParOf" srcId="{F09818A1-20CA-4A47-81FD-9D9F202567F1}" destId="{162848C3-01FA-4796-ABBB-BC475BDF3D51}" srcOrd="1" destOrd="0" presId="urn:microsoft.com/office/officeart/2005/8/layout/hChevron3"/>
    <dgm:cxn modelId="{211C11CB-50D7-4C45-82CD-C5A275B26222}" type="presParOf" srcId="{F09818A1-20CA-4A47-81FD-9D9F202567F1}" destId="{021135A7-B49C-4867-8322-199AD60DB5B4}" srcOrd="2" destOrd="0" presId="urn:microsoft.com/office/officeart/2005/8/layout/hChevron3"/>
    <dgm:cxn modelId="{33B3E794-2893-4223-9848-30F452AF8F1E}" type="presParOf" srcId="{F09818A1-20CA-4A47-81FD-9D9F202567F1}" destId="{0BFD15A8-0DCD-4FE2-905A-8F3FEA9B767F}" srcOrd="3" destOrd="0" presId="urn:microsoft.com/office/officeart/2005/8/layout/hChevron3"/>
    <dgm:cxn modelId="{D8812A2C-D1B6-417F-9164-90C1ACC39136}" type="presParOf" srcId="{F09818A1-20CA-4A47-81FD-9D9F202567F1}" destId="{FD2EFCC1-C935-4992-B7D6-FE43612C663E}" srcOrd="4" destOrd="0" presId="urn:microsoft.com/office/officeart/2005/8/layout/hChevron3"/>
    <dgm:cxn modelId="{8F11002F-4489-49BD-B6B5-DB66E6971F2D}" type="presParOf" srcId="{F09818A1-20CA-4A47-81FD-9D9F202567F1}" destId="{E0B5370F-71CA-4EC0-A3A5-A9E5C0DA1460}" srcOrd="5" destOrd="0" presId="urn:microsoft.com/office/officeart/2005/8/layout/hChevron3"/>
    <dgm:cxn modelId="{58038F98-A892-47A2-B2F9-73BFEF4D5DAF}" type="presParOf" srcId="{F09818A1-20CA-4A47-81FD-9D9F202567F1}" destId="{071D9CB9-BE7C-4EDE-B4DD-B3BC852B9A39}" srcOrd="6" destOrd="0" presId="urn:microsoft.com/office/officeart/2005/8/layout/hChevron3"/>
    <dgm:cxn modelId="{BF77E420-DE07-461B-B526-82F0E899294D}" type="presParOf" srcId="{F09818A1-20CA-4A47-81FD-9D9F202567F1}" destId="{0CF4D0DB-8B59-426D-90E0-C056253079FD}" srcOrd="7" destOrd="0" presId="urn:microsoft.com/office/officeart/2005/8/layout/hChevron3"/>
    <dgm:cxn modelId="{743F2AC6-BD07-4FE4-8CD8-34579670C55E}" type="presParOf" srcId="{F09818A1-20CA-4A47-81FD-9D9F202567F1}" destId="{D02C9DB1-5734-4F18-8225-14FFA0EC25C5}" srcOrd="8" destOrd="0" presId="urn:microsoft.com/office/officeart/2005/8/layout/hChevron3"/>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0E4214B4-5B26-4D98-82AF-FA6BD0EA4916}" type="doc">
      <dgm:prSet loTypeId="urn:microsoft.com/office/officeart/2005/8/layout/hChevron3" loCatId="process" qsTypeId="urn:microsoft.com/office/officeart/2005/8/quickstyle/simple1" qsCatId="simple" csTypeId="urn:microsoft.com/office/officeart/2005/8/colors/accent1_3" csCatId="accent1" phldr="1"/>
      <dgm:spPr/>
    </dgm:pt>
    <dgm:pt modelId="{B420EF59-93BC-4057-A293-ADE06C3AE767}">
      <dgm:prSet phldrT="[テキスト]" custT="1"/>
      <dgm:spPr>
        <a:solidFill>
          <a:schemeClr val="accent1">
            <a:lumMod val="20000"/>
            <a:lumOff val="80000"/>
          </a:schemeClr>
        </a:solidFill>
      </dgm:spPr>
      <dgm:t>
        <a:bodyPr/>
        <a:lstStyle/>
        <a:p>
          <a:r>
            <a:rPr kumimoji="1" lang="ja-JP" altLang="en-US" sz="2800" b="1">
              <a:solidFill>
                <a:sysClr val="windowText" lastClr="000000"/>
              </a:solidFill>
            </a:rPr>
            <a:t>① </a:t>
          </a:r>
        </a:p>
      </dgm:t>
    </dgm:pt>
    <dgm:pt modelId="{E5E4037D-A477-416D-ACF5-BAD289D898E3}" type="parTrans" cxnId="{7068E654-11C7-447D-AA1C-B20D1DFE2177}">
      <dgm:prSet/>
      <dgm:spPr/>
      <dgm:t>
        <a:bodyPr/>
        <a:lstStyle/>
        <a:p>
          <a:endParaRPr kumimoji="1" lang="ja-JP" altLang="en-US"/>
        </a:p>
      </dgm:t>
    </dgm:pt>
    <dgm:pt modelId="{7D2F34A6-6C8A-4CD0-9C9E-695CBF559EED}" type="sibTrans" cxnId="{7068E654-11C7-447D-AA1C-B20D1DFE2177}">
      <dgm:prSet/>
      <dgm:spPr/>
      <dgm:t>
        <a:bodyPr/>
        <a:lstStyle/>
        <a:p>
          <a:endParaRPr kumimoji="1" lang="ja-JP" altLang="en-US"/>
        </a:p>
      </dgm:t>
    </dgm:pt>
    <dgm:pt modelId="{5695ACD2-B2E2-4A29-85DE-3915E234F5C8}">
      <dgm:prSet phldrT="[テキスト]" custT="1"/>
      <dgm:spPr>
        <a:solidFill>
          <a:schemeClr val="accent1">
            <a:lumMod val="40000"/>
            <a:lumOff val="60000"/>
          </a:schemeClr>
        </a:solidFill>
      </dgm:spPr>
      <dgm:t>
        <a:bodyPr/>
        <a:lstStyle/>
        <a:p>
          <a:r>
            <a:rPr kumimoji="1" lang="ja-JP" altLang="en-US" sz="2800" b="1">
              <a:solidFill>
                <a:sysClr val="windowText" lastClr="000000"/>
              </a:solidFill>
            </a:rPr>
            <a:t>②</a:t>
          </a:r>
        </a:p>
      </dgm:t>
    </dgm:pt>
    <dgm:pt modelId="{3580A2D1-5E0A-42FB-9E5F-36020146D49C}" type="parTrans" cxnId="{94344427-F22C-468E-B71F-8A9876A09355}">
      <dgm:prSet/>
      <dgm:spPr/>
      <dgm:t>
        <a:bodyPr/>
        <a:lstStyle/>
        <a:p>
          <a:endParaRPr kumimoji="1" lang="ja-JP" altLang="en-US"/>
        </a:p>
      </dgm:t>
    </dgm:pt>
    <dgm:pt modelId="{13BB6060-A680-48C2-9FDF-BA1E0B15C2CC}" type="sibTrans" cxnId="{94344427-F22C-468E-B71F-8A9876A09355}">
      <dgm:prSet/>
      <dgm:spPr/>
      <dgm:t>
        <a:bodyPr/>
        <a:lstStyle/>
        <a:p>
          <a:endParaRPr kumimoji="1" lang="ja-JP" altLang="en-US"/>
        </a:p>
      </dgm:t>
    </dgm:pt>
    <dgm:pt modelId="{290CBEE9-C7B1-4B94-8120-1344B9ED1B4F}">
      <dgm:prSet phldrT="[テキスト]" custT="1"/>
      <dgm:spPr>
        <a:solidFill>
          <a:schemeClr val="accent1">
            <a:lumMod val="60000"/>
            <a:lumOff val="40000"/>
          </a:schemeClr>
        </a:solidFill>
      </dgm:spPr>
      <dgm:t>
        <a:bodyPr/>
        <a:lstStyle/>
        <a:p>
          <a:r>
            <a:rPr kumimoji="1" lang="ja-JP" altLang="en-US" sz="2800" b="1">
              <a:solidFill>
                <a:sysClr val="windowText" lastClr="000000"/>
              </a:solidFill>
            </a:rPr>
            <a:t>③</a:t>
          </a:r>
        </a:p>
      </dgm:t>
    </dgm:pt>
    <dgm:pt modelId="{BAA1786D-8F12-4D66-B1D8-7F9CA7B35760}" type="parTrans" cxnId="{F2670C31-E091-443F-B948-43E80C90927A}">
      <dgm:prSet/>
      <dgm:spPr/>
      <dgm:t>
        <a:bodyPr/>
        <a:lstStyle/>
        <a:p>
          <a:endParaRPr kumimoji="1" lang="ja-JP" altLang="en-US"/>
        </a:p>
      </dgm:t>
    </dgm:pt>
    <dgm:pt modelId="{8A60F87B-2213-4522-B172-67C92AFFC5FE}" type="sibTrans" cxnId="{F2670C31-E091-443F-B948-43E80C90927A}">
      <dgm:prSet/>
      <dgm:spPr/>
      <dgm:t>
        <a:bodyPr/>
        <a:lstStyle/>
        <a:p>
          <a:endParaRPr kumimoji="1" lang="ja-JP" altLang="en-US"/>
        </a:p>
      </dgm:t>
    </dgm:pt>
    <dgm:pt modelId="{2EC0B213-1C71-42FF-9990-32853E975608}">
      <dgm:prSet custT="1"/>
      <dgm:spPr>
        <a:solidFill>
          <a:schemeClr val="accent1">
            <a:lumMod val="75000"/>
          </a:schemeClr>
        </a:solidFill>
      </dgm:spPr>
      <dgm:t>
        <a:bodyPr/>
        <a:lstStyle/>
        <a:p>
          <a:r>
            <a:rPr kumimoji="1" lang="ja-JP" altLang="en-US" sz="2800" b="1"/>
            <a:t>④</a:t>
          </a:r>
        </a:p>
      </dgm:t>
    </dgm:pt>
    <dgm:pt modelId="{D9CC1CA0-CF76-441F-8B15-070AC3EE1A17}" type="parTrans" cxnId="{85A556D6-5DA1-4473-9F9A-2013C43BAEB2}">
      <dgm:prSet/>
      <dgm:spPr/>
      <dgm:t>
        <a:bodyPr/>
        <a:lstStyle/>
        <a:p>
          <a:endParaRPr kumimoji="1" lang="ja-JP" altLang="en-US"/>
        </a:p>
      </dgm:t>
    </dgm:pt>
    <dgm:pt modelId="{F39F8F73-45F2-47EF-8A48-1CA5C75CCF2D}" type="sibTrans" cxnId="{85A556D6-5DA1-4473-9F9A-2013C43BAEB2}">
      <dgm:prSet/>
      <dgm:spPr/>
      <dgm:t>
        <a:bodyPr/>
        <a:lstStyle/>
        <a:p>
          <a:endParaRPr kumimoji="1" lang="ja-JP" altLang="en-US"/>
        </a:p>
      </dgm:t>
    </dgm:pt>
    <dgm:pt modelId="{283A88B3-3DC2-40D1-A228-6120A1A7C694}">
      <dgm:prSet custT="1"/>
      <dgm:spPr>
        <a:solidFill>
          <a:schemeClr val="accent1">
            <a:lumMod val="50000"/>
          </a:schemeClr>
        </a:solidFill>
      </dgm:spPr>
      <dgm:t>
        <a:bodyPr/>
        <a:lstStyle/>
        <a:p>
          <a:r>
            <a:rPr kumimoji="1" lang="ja-JP" altLang="en-US" sz="2800" b="1"/>
            <a:t>⑤</a:t>
          </a:r>
        </a:p>
      </dgm:t>
    </dgm:pt>
    <dgm:pt modelId="{18A8F573-9993-4E0D-8E58-1D28B02D0A55}" type="parTrans" cxnId="{F042C6D9-E4DE-4CF2-BF69-ED326E9A460E}">
      <dgm:prSet/>
      <dgm:spPr/>
      <dgm:t>
        <a:bodyPr/>
        <a:lstStyle/>
        <a:p>
          <a:endParaRPr kumimoji="1" lang="ja-JP" altLang="en-US"/>
        </a:p>
      </dgm:t>
    </dgm:pt>
    <dgm:pt modelId="{87BBE766-9452-4E01-AFAF-6B094BB6B557}" type="sibTrans" cxnId="{F042C6D9-E4DE-4CF2-BF69-ED326E9A460E}">
      <dgm:prSet/>
      <dgm:spPr/>
      <dgm:t>
        <a:bodyPr/>
        <a:lstStyle/>
        <a:p>
          <a:endParaRPr kumimoji="1" lang="ja-JP" altLang="en-US"/>
        </a:p>
      </dgm:t>
    </dgm:pt>
    <dgm:pt modelId="{F09818A1-20CA-4A47-81FD-9D9F202567F1}" type="pres">
      <dgm:prSet presAssocID="{0E4214B4-5B26-4D98-82AF-FA6BD0EA4916}" presName="Name0" presStyleCnt="0">
        <dgm:presLayoutVars>
          <dgm:dir/>
          <dgm:resizeHandles val="exact"/>
        </dgm:presLayoutVars>
      </dgm:prSet>
      <dgm:spPr/>
    </dgm:pt>
    <dgm:pt modelId="{7F652F04-07B8-4FB6-8471-2D7750D00995}" type="pres">
      <dgm:prSet presAssocID="{B420EF59-93BC-4057-A293-ADE06C3AE767}" presName="parTxOnly" presStyleLbl="node1" presStyleIdx="0" presStyleCnt="5">
        <dgm:presLayoutVars>
          <dgm:bulletEnabled val="1"/>
        </dgm:presLayoutVars>
      </dgm:prSet>
      <dgm:spPr/>
    </dgm:pt>
    <dgm:pt modelId="{162848C3-01FA-4796-ABBB-BC475BDF3D51}" type="pres">
      <dgm:prSet presAssocID="{7D2F34A6-6C8A-4CD0-9C9E-695CBF559EED}" presName="parSpace" presStyleCnt="0"/>
      <dgm:spPr/>
    </dgm:pt>
    <dgm:pt modelId="{021135A7-B49C-4867-8322-199AD60DB5B4}" type="pres">
      <dgm:prSet presAssocID="{5695ACD2-B2E2-4A29-85DE-3915E234F5C8}" presName="parTxOnly" presStyleLbl="node1" presStyleIdx="1" presStyleCnt="5">
        <dgm:presLayoutVars>
          <dgm:bulletEnabled val="1"/>
        </dgm:presLayoutVars>
      </dgm:prSet>
      <dgm:spPr/>
    </dgm:pt>
    <dgm:pt modelId="{0BFD15A8-0DCD-4FE2-905A-8F3FEA9B767F}" type="pres">
      <dgm:prSet presAssocID="{13BB6060-A680-48C2-9FDF-BA1E0B15C2CC}" presName="parSpace" presStyleCnt="0"/>
      <dgm:spPr/>
    </dgm:pt>
    <dgm:pt modelId="{FD2EFCC1-C935-4992-B7D6-FE43612C663E}" type="pres">
      <dgm:prSet presAssocID="{290CBEE9-C7B1-4B94-8120-1344B9ED1B4F}" presName="parTxOnly" presStyleLbl="node1" presStyleIdx="2" presStyleCnt="5">
        <dgm:presLayoutVars>
          <dgm:bulletEnabled val="1"/>
        </dgm:presLayoutVars>
      </dgm:prSet>
      <dgm:spPr/>
    </dgm:pt>
    <dgm:pt modelId="{E0B5370F-71CA-4EC0-A3A5-A9E5C0DA1460}" type="pres">
      <dgm:prSet presAssocID="{8A60F87B-2213-4522-B172-67C92AFFC5FE}" presName="parSpace" presStyleCnt="0"/>
      <dgm:spPr/>
    </dgm:pt>
    <dgm:pt modelId="{071D9CB9-BE7C-4EDE-B4DD-B3BC852B9A39}" type="pres">
      <dgm:prSet presAssocID="{2EC0B213-1C71-42FF-9990-32853E975608}" presName="parTxOnly" presStyleLbl="node1" presStyleIdx="3" presStyleCnt="5">
        <dgm:presLayoutVars>
          <dgm:bulletEnabled val="1"/>
        </dgm:presLayoutVars>
      </dgm:prSet>
      <dgm:spPr/>
    </dgm:pt>
    <dgm:pt modelId="{0CF4D0DB-8B59-426D-90E0-C056253079FD}" type="pres">
      <dgm:prSet presAssocID="{F39F8F73-45F2-47EF-8A48-1CA5C75CCF2D}" presName="parSpace" presStyleCnt="0"/>
      <dgm:spPr/>
    </dgm:pt>
    <dgm:pt modelId="{D02C9DB1-5734-4F18-8225-14FFA0EC25C5}" type="pres">
      <dgm:prSet presAssocID="{283A88B3-3DC2-40D1-A228-6120A1A7C694}" presName="parTxOnly" presStyleLbl="node1" presStyleIdx="4" presStyleCnt="5">
        <dgm:presLayoutVars>
          <dgm:bulletEnabled val="1"/>
        </dgm:presLayoutVars>
      </dgm:prSet>
      <dgm:spPr/>
    </dgm:pt>
  </dgm:ptLst>
  <dgm:cxnLst>
    <dgm:cxn modelId="{94344427-F22C-468E-B71F-8A9876A09355}" srcId="{0E4214B4-5B26-4D98-82AF-FA6BD0EA4916}" destId="{5695ACD2-B2E2-4A29-85DE-3915E234F5C8}" srcOrd="1" destOrd="0" parTransId="{3580A2D1-5E0A-42FB-9E5F-36020146D49C}" sibTransId="{13BB6060-A680-48C2-9FDF-BA1E0B15C2CC}"/>
    <dgm:cxn modelId="{F2670C31-E091-443F-B948-43E80C90927A}" srcId="{0E4214B4-5B26-4D98-82AF-FA6BD0EA4916}" destId="{290CBEE9-C7B1-4B94-8120-1344B9ED1B4F}" srcOrd="2" destOrd="0" parTransId="{BAA1786D-8F12-4D66-B1D8-7F9CA7B35760}" sibTransId="{8A60F87B-2213-4522-B172-67C92AFFC5FE}"/>
    <dgm:cxn modelId="{3D449C39-A701-48BB-AF15-180B11482149}" type="presOf" srcId="{290CBEE9-C7B1-4B94-8120-1344B9ED1B4F}" destId="{FD2EFCC1-C935-4992-B7D6-FE43612C663E}" srcOrd="0" destOrd="0" presId="urn:microsoft.com/office/officeart/2005/8/layout/hChevron3"/>
    <dgm:cxn modelId="{2B391A42-5B38-4662-8A34-2DA2E1203F71}" type="presOf" srcId="{283A88B3-3DC2-40D1-A228-6120A1A7C694}" destId="{D02C9DB1-5734-4F18-8225-14FFA0EC25C5}" srcOrd="0" destOrd="0" presId="urn:microsoft.com/office/officeart/2005/8/layout/hChevron3"/>
    <dgm:cxn modelId="{66DD696C-A687-4932-BA5B-5544CCB7EA8D}" type="presOf" srcId="{2EC0B213-1C71-42FF-9990-32853E975608}" destId="{071D9CB9-BE7C-4EDE-B4DD-B3BC852B9A39}" srcOrd="0" destOrd="0" presId="urn:microsoft.com/office/officeart/2005/8/layout/hChevron3"/>
    <dgm:cxn modelId="{8B8D2A4E-70CB-4FA2-BB15-1271CC235BF2}" type="presOf" srcId="{0E4214B4-5B26-4D98-82AF-FA6BD0EA4916}" destId="{F09818A1-20CA-4A47-81FD-9D9F202567F1}" srcOrd="0" destOrd="0" presId="urn:microsoft.com/office/officeart/2005/8/layout/hChevron3"/>
    <dgm:cxn modelId="{7068E654-11C7-447D-AA1C-B20D1DFE2177}" srcId="{0E4214B4-5B26-4D98-82AF-FA6BD0EA4916}" destId="{B420EF59-93BC-4057-A293-ADE06C3AE767}" srcOrd="0" destOrd="0" parTransId="{E5E4037D-A477-416D-ACF5-BAD289D898E3}" sibTransId="{7D2F34A6-6C8A-4CD0-9C9E-695CBF559EED}"/>
    <dgm:cxn modelId="{670034C8-6E10-420F-BE37-B5DF4CADCC55}" type="presOf" srcId="{B420EF59-93BC-4057-A293-ADE06C3AE767}" destId="{7F652F04-07B8-4FB6-8471-2D7750D00995}" srcOrd="0" destOrd="0" presId="urn:microsoft.com/office/officeart/2005/8/layout/hChevron3"/>
    <dgm:cxn modelId="{E6197BD2-6EF8-433C-B20E-F0A4E93049ED}" type="presOf" srcId="{5695ACD2-B2E2-4A29-85DE-3915E234F5C8}" destId="{021135A7-B49C-4867-8322-199AD60DB5B4}" srcOrd="0" destOrd="0" presId="urn:microsoft.com/office/officeart/2005/8/layout/hChevron3"/>
    <dgm:cxn modelId="{85A556D6-5DA1-4473-9F9A-2013C43BAEB2}" srcId="{0E4214B4-5B26-4D98-82AF-FA6BD0EA4916}" destId="{2EC0B213-1C71-42FF-9990-32853E975608}" srcOrd="3" destOrd="0" parTransId="{D9CC1CA0-CF76-441F-8B15-070AC3EE1A17}" sibTransId="{F39F8F73-45F2-47EF-8A48-1CA5C75CCF2D}"/>
    <dgm:cxn modelId="{F042C6D9-E4DE-4CF2-BF69-ED326E9A460E}" srcId="{0E4214B4-5B26-4D98-82AF-FA6BD0EA4916}" destId="{283A88B3-3DC2-40D1-A228-6120A1A7C694}" srcOrd="4" destOrd="0" parTransId="{18A8F573-9993-4E0D-8E58-1D28B02D0A55}" sibTransId="{87BBE766-9452-4E01-AFAF-6B094BB6B557}"/>
    <dgm:cxn modelId="{CADBAC24-4CDC-46A0-9675-10BD9ECAB16D}" type="presParOf" srcId="{F09818A1-20CA-4A47-81FD-9D9F202567F1}" destId="{7F652F04-07B8-4FB6-8471-2D7750D00995}" srcOrd="0" destOrd="0" presId="urn:microsoft.com/office/officeart/2005/8/layout/hChevron3"/>
    <dgm:cxn modelId="{F6EC7F0A-8984-4FF2-942D-4AE36D205017}" type="presParOf" srcId="{F09818A1-20CA-4A47-81FD-9D9F202567F1}" destId="{162848C3-01FA-4796-ABBB-BC475BDF3D51}" srcOrd="1" destOrd="0" presId="urn:microsoft.com/office/officeart/2005/8/layout/hChevron3"/>
    <dgm:cxn modelId="{211C11CB-50D7-4C45-82CD-C5A275B26222}" type="presParOf" srcId="{F09818A1-20CA-4A47-81FD-9D9F202567F1}" destId="{021135A7-B49C-4867-8322-199AD60DB5B4}" srcOrd="2" destOrd="0" presId="urn:microsoft.com/office/officeart/2005/8/layout/hChevron3"/>
    <dgm:cxn modelId="{33B3E794-2893-4223-9848-30F452AF8F1E}" type="presParOf" srcId="{F09818A1-20CA-4A47-81FD-9D9F202567F1}" destId="{0BFD15A8-0DCD-4FE2-905A-8F3FEA9B767F}" srcOrd="3" destOrd="0" presId="urn:microsoft.com/office/officeart/2005/8/layout/hChevron3"/>
    <dgm:cxn modelId="{D8812A2C-D1B6-417F-9164-90C1ACC39136}" type="presParOf" srcId="{F09818A1-20CA-4A47-81FD-9D9F202567F1}" destId="{FD2EFCC1-C935-4992-B7D6-FE43612C663E}" srcOrd="4" destOrd="0" presId="urn:microsoft.com/office/officeart/2005/8/layout/hChevron3"/>
    <dgm:cxn modelId="{8F11002F-4489-49BD-B6B5-DB66E6971F2D}" type="presParOf" srcId="{F09818A1-20CA-4A47-81FD-9D9F202567F1}" destId="{E0B5370F-71CA-4EC0-A3A5-A9E5C0DA1460}" srcOrd="5" destOrd="0" presId="urn:microsoft.com/office/officeart/2005/8/layout/hChevron3"/>
    <dgm:cxn modelId="{58038F98-A892-47A2-B2F9-73BFEF4D5DAF}" type="presParOf" srcId="{F09818A1-20CA-4A47-81FD-9D9F202567F1}" destId="{071D9CB9-BE7C-4EDE-B4DD-B3BC852B9A39}" srcOrd="6" destOrd="0" presId="urn:microsoft.com/office/officeart/2005/8/layout/hChevron3"/>
    <dgm:cxn modelId="{BF77E420-DE07-461B-B526-82F0E899294D}" type="presParOf" srcId="{F09818A1-20CA-4A47-81FD-9D9F202567F1}" destId="{0CF4D0DB-8B59-426D-90E0-C056253079FD}" srcOrd="7" destOrd="0" presId="urn:microsoft.com/office/officeart/2005/8/layout/hChevron3"/>
    <dgm:cxn modelId="{743F2AC6-BD07-4FE4-8CD8-34579670C55E}" type="presParOf" srcId="{F09818A1-20CA-4A47-81FD-9D9F202567F1}" destId="{D02C9DB1-5734-4F18-8225-14FFA0EC25C5}" srcOrd="8" destOrd="0" presId="urn:microsoft.com/office/officeart/2005/8/layout/hChevron3"/>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F652F04-07B8-4FB6-8471-2D7750D00995}">
      <dsp:nvSpPr>
        <dsp:cNvPr id="0" name=""/>
        <dsp:cNvSpPr/>
      </dsp:nvSpPr>
      <dsp:spPr>
        <a:xfrm>
          <a:off x="662" y="309001"/>
          <a:ext cx="1291871" cy="516748"/>
        </a:xfrm>
        <a:prstGeom prst="homePlate">
          <a:avLst/>
        </a:prstGeom>
        <a:solidFill>
          <a:schemeClr val="accent1">
            <a:lumMod val="20000"/>
            <a:lumOff val="8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6680" tIns="53340" rIns="26670" bIns="53340" numCol="1" spcCol="1270" anchor="ctr" anchorCtr="0">
          <a:noAutofit/>
        </a:bodyPr>
        <a:lstStyle/>
        <a:p>
          <a:pPr marL="0" lvl="0" indent="0" algn="ctr" defTabSz="889000">
            <a:lnSpc>
              <a:spcPct val="90000"/>
            </a:lnSpc>
            <a:spcBef>
              <a:spcPct val="0"/>
            </a:spcBef>
            <a:spcAft>
              <a:spcPct val="35000"/>
            </a:spcAft>
            <a:buNone/>
          </a:pPr>
          <a:r>
            <a:rPr kumimoji="1" lang="ja-JP" altLang="en-US" sz="2000" b="1" kern="1200">
              <a:solidFill>
                <a:sysClr val="windowText" lastClr="000000"/>
              </a:solidFill>
            </a:rPr>
            <a:t>① </a:t>
          </a:r>
        </a:p>
      </dsp:txBody>
      <dsp:txXfrm>
        <a:off x="662" y="309001"/>
        <a:ext cx="1162684" cy="516748"/>
      </dsp:txXfrm>
    </dsp:sp>
    <dsp:sp modelId="{021135A7-B49C-4867-8322-199AD60DB5B4}">
      <dsp:nvSpPr>
        <dsp:cNvPr id="0" name=""/>
        <dsp:cNvSpPr/>
      </dsp:nvSpPr>
      <dsp:spPr>
        <a:xfrm>
          <a:off x="1034159" y="309001"/>
          <a:ext cx="1291871" cy="516748"/>
        </a:xfrm>
        <a:prstGeom prst="chevron">
          <a:avLst/>
        </a:prstGeom>
        <a:solidFill>
          <a:schemeClr val="accent1">
            <a:lumMod val="40000"/>
            <a:lumOff val="6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0010" tIns="53340" rIns="26670" bIns="53340" numCol="1" spcCol="1270" anchor="ctr" anchorCtr="0">
          <a:noAutofit/>
        </a:bodyPr>
        <a:lstStyle/>
        <a:p>
          <a:pPr marL="0" lvl="0" indent="0" algn="ctr" defTabSz="889000">
            <a:lnSpc>
              <a:spcPct val="90000"/>
            </a:lnSpc>
            <a:spcBef>
              <a:spcPct val="0"/>
            </a:spcBef>
            <a:spcAft>
              <a:spcPct val="35000"/>
            </a:spcAft>
            <a:buNone/>
          </a:pPr>
          <a:r>
            <a:rPr kumimoji="1" lang="ja-JP" altLang="en-US" sz="2000" b="1" kern="1200">
              <a:solidFill>
                <a:sysClr val="windowText" lastClr="000000"/>
              </a:solidFill>
            </a:rPr>
            <a:t>②</a:t>
          </a:r>
        </a:p>
      </dsp:txBody>
      <dsp:txXfrm>
        <a:off x="1292533" y="309001"/>
        <a:ext cx="775123" cy="516748"/>
      </dsp:txXfrm>
    </dsp:sp>
    <dsp:sp modelId="{FD2EFCC1-C935-4992-B7D6-FE43612C663E}">
      <dsp:nvSpPr>
        <dsp:cNvPr id="0" name=""/>
        <dsp:cNvSpPr/>
      </dsp:nvSpPr>
      <dsp:spPr>
        <a:xfrm>
          <a:off x="2067657" y="309001"/>
          <a:ext cx="1291871" cy="516748"/>
        </a:xfrm>
        <a:prstGeom prst="chevron">
          <a:avLst/>
        </a:prstGeom>
        <a:solidFill>
          <a:schemeClr val="accent1">
            <a:lumMod val="60000"/>
            <a:lumOff val="4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0010" tIns="53340" rIns="26670" bIns="53340" numCol="1" spcCol="1270" anchor="ctr" anchorCtr="0">
          <a:noAutofit/>
        </a:bodyPr>
        <a:lstStyle/>
        <a:p>
          <a:pPr marL="0" lvl="0" indent="0" algn="ctr" defTabSz="889000">
            <a:lnSpc>
              <a:spcPct val="90000"/>
            </a:lnSpc>
            <a:spcBef>
              <a:spcPct val="0"/>
            </a:spcBef>
            <a:spcAft>
              <a:spcPct val="35000"/>
            </a:spcAft>
            <a:buNone/>
          </a:pPr>
          <a:r>
            <a:rPr kumimoji="1" lang="ja-JP" altLang="en-US" sz="2000" b="1" kern="1200">
              <a:solidFill>
                <a:sysClr val="windowText" lastClr="000000"/>
              </a:solidFill>
            </a:rPr>
            <a:t>③</a:t>
          </a:r>
        </a:p>
      </dsp:txBody>
      <dsp:txXfrm>
        <a:off x="2326031" y="309001"/>
        <a:ext cx="775123" cy="516748"/>
      </dsp:txXfrm>
    </dsp:sp>
    <dsp:sp modelId="{071D9CB9-BE7C-4EDE-B4DD-B3BC852B9A39}">
      <dsp:nvSpPr>
        <dsp:cNvPr id="0" name=""/>
        <dsp:cNvSpPr/>
      </dsp:nvSpPr>
      <dsp:spPr>
        <a:xfrm>
          <a:off x="3101154" y="309001"/>
          <a:ext cx="1291871" cy="516748"/>
        </a:xfrm>
        <a:prstGeom prst="chevron">
          <a:avLst/>
        </a:prstGeom>
        <a:solidFill>
          <a:schemeClr val="accent1">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0010" tIns="53340" rIns="26670" bIns="53340" numCol="1" spcCol="1270" anchor="ctr" anchorCtr="0">
          <a:noAutofit/>
        </a:bodyPr>
        <a:lstStyle/>
        <a:p>
          <a:pPr marL="0" lvl="0" indent="0" algn="ctr" defTabSz="889000">
            <a:lnSpc>
              <a:spcPct val="90000"/>
            </a:lnSpc>
            <a:spcBef>
              <a:spcPct val="0"/>
            </a:spcBef>
            <a:spcAft>
              <a:spcPct val="35000"/>
            </a:spcAft>
            <a:buNone/>
          </a:pPr>
          <a:r>
            <a:rPr kumimoji="1" lang="ja-JP" altLang="en-US" sz="2000" b="1" kern="1200"/>
            <a:t>④</a:t>
          </a:r>
        </a:p>
      </dsp:txBody>
      <dsp:txXfrm>
        <a:off x="3359528" y="309001"/>
        <a:ext cx="775123" cy="516748"/>
      </dsp:txXfrm>
    </dsp:sp>
    <dsp:sp modelId="{D02C9DB1-5734-4F18-8225-14FFA0EC25C5}">
      <dsp:nvSpPr>
        <dsp:cNvPr id="0" name=""/>
        <dsp:cNvSpPr/>
      </dsp:nvSpPr>
      <dsp:spPr>
        <a:xfrm>
          <a:off x="4134651" y="309001"/>
          <a:ext cx="1291871" cy="516748"/>
        </a:xfrm>
        <a:prstGeom prst="chevron">
          <a:avLst/>
        </a:prstGeom>
        <a:solidFill>
          <a:schemeClr val="accent1">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0010" tIns="53340" rIns="26670" bIns="53340" numCol="1" spcCol="1270" anchor="ctr" anchorCtr="0">
          <a:noAutofit/>
        </a:bodyPr>
        <a:lstStyle/>
        <a:p>
          <a:pPr marL="0" lvl="0" indent="0" algn="ctr" defTabSz="889000">
            <a:lnSpc>
              <a:spcPct val="90000"/>
            </a:lnSpc>
            <a:spcBef>
              <a:spcPct val="0"/>
            </a:spcBef>
            <a:spcAft>
              <a:spcPct val="35000"/>
            </a:spcAft>
            <a:buNone/>
          </a:pPr>
          <a:r>
            <a:rPr kumimoji="1" lang="ja-JP" altLang="en-US" sz="2000" b="1" kern="1200"/>
            <a:t>⑤</a:t>
          </a:r>
        </a:p>
      </dsp:txBody>
      <dsp:txXfrm>
        <a:off x="4393025" y="309001"/>
        <a:ext cx="775123" cy="516748"/>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F652F04-07B8-4FB6-8471-2D7750D00995}">
      <dsp:nvSpPr>
        <dsp:cNvPr id="0" name=""/>
        <dsp:cNvSpPr/>
      </dsp:nvSpPr>
      <dsp:spPr>
        <a:xfrm>
          <a:off x="1131" y="0"/>
          <a:ext cx="2205499" cy="735139"/>
        </a:xfrm>
        <a:prstGeom prst="homePlate">
          <a:avLst/>
        </a:prstGeom>
        <a:solidFill>
          <a:schemeClr val="accent1">
            <a:lumMod val="20000"/>
            <a:lumOff val="8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6680" tIns="53340" rIns="26670" bIns="53340" numCol="1" spcCol="1270" anchor="ctr" anchorCtr="0">
          <a:noAutofit/>
        </a:bodyPr>
        <a:lstStyle/>
        <a:p>
          <a:pPr marL="0" lvl="0" indent="0" algn="ctr" defTabSz="889000">
            <a:lnSpc>
              <a:spcPct val="90000"/>
            </a:lnSpc>
            <a:spcBef>
              <a:spcPct val="0"/>
            </a:spcBef>
            <a:spcAft>
              <a:spcPct val="35000"/>
            </a:spcAft>
            <a:buNone/>
          </a:pPr>
          <a:r>
            <a:rPr kumimoji="1" lang="ja-JP" altLang="en-US" sz="2000" b="1" kern="1200">
              <a:solidFill>
                <a:sysClr val="windowText" lastClr="000000"/>
              </a:solidFill>
            </a:rPr>
            <a:t>① </a:t>
          </a:r>
        </a:p>
      </dsp:txBody>
      <dsp:txXfrm>
        <a:off x="1131" y="0"/>
        <a:ext cx="2021714" cy="735139"/>
      </dsp:txXfrm>
    </dsp:sp>
    <dsp:sp modelId="{021135A7-B49C-4867-8322-199AD60DB5B4}">
      <dsp:nvSpPr>
        <dsp:cNvPr id="0" name=""/>
        <dsp:cNvSpPr/>
      </dsp:nvSpPr>
      <dsp:spPr>
        <a:xfrm>
          <a:off x="1765530" y="0"/>
          <a:ext cx="2205499" cy="735139"/>
        </a:xfrm>
        <a:prstGeom prst="chevron">
          <a:avLst/>
        </a:prstGeom>
        <a:solidFill>
          <a:schemeClr val="accent1">
            <a:lumMod val="40000"/>
            <a:lumOff val="6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0010" tIns="53340" rIns="26670" bIns="53340" numCol="1" spcCol="1270" anchor="ctr" anchorCtr="0">
          <a:noAutofit/>
        </a:bodyPr>
        <a:lstStyle/>
        <a:p>
          <a:pPr marL="0" lvl="0" indent="0" algn="ctr" defTabSz="889000">
            <a:lnSpc>
              <a:spcPct val="90000"/>
            </a:lnSpc>
            <a:spcBef>
              <a:spcPct val="0"/>
            </a:spcBef>
            <a:spcAft>
              <a:spcPct val="35000"/>
            </a:spcAft>
            <a:buNone/>
          </a:pPr>
          <a:r>
            <a:rPr kumimoji="1" lang="ja-JP" altLang="en-US" sz="2000" b="1" kern="1200">
              <a:solidFill>
                <a:sysClr val="windowText" lastClr="000000"/>
              </a:solidFill>
            </a:rPr>
            <a:t>②</a:t>
          </a:r>
        </a:p>
      </dsp:txBody>
      <dsp:txXfrm>
        <a:off x="2133100" y="0"/>
        <a:ext cx="1470360" cy="735139"/>
      </dsp:txXfrm>
    </dsp:sp>
    <dsp:sp modelId="{FD2EFCC1-C935-4992-B7D6-FE43612C663E}">
      <dsp:nvSpPr>
        <dsp:cNvPr id="0" name=""/>
        <dsp:cNvSpPr/>
      </dsp:nvSpPr>
      <dsp:spPr>
        <a:xfrm>
          <a:off x="3529929" y="0"/>
          <a:ext cx="2205499" cy="735139"/>
        </a:xfrm>
        <a:prstGeom prst="chevron">
          <a:avLst/>
        </a:prstGeom>
        <a:solidFill>
          <a:schemeClr val="accent1">
            <a:lumMod val="60000"/>
            <a:lumOff val="4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0010" tIns="53340" rIns="26670" bIns="53340" numCol="1" spcCol="1270" anchor="ctr" anchorCtr="0">
          <a:noAutofit/>
        </a:bodyPr>
        <a:lstStyle/>
        <a:p>
          <a:pPr marL="0" lvl="0" indent="0" algn="ctr" defTabSz="889000">
            <a:lnSpc>
              <a:spcPct val="90000"/>
            </a:lnSpc>
            <a:spcBef>
              <a:spcPct val="0"/>
            </a:spcBef>
            <a:spcAft>
              <a:spcPct val="35000"/>
            </a:spcAft>
            <a:buNone/>
          </a:pPr>
          <a:r>
            <a:rPr kumimoji="1" lang="ja-JP" altLang="en-US" sz="2000" b="1" kern="1200">
              <a:solidFill>
                <a:sysClr val="windowText" lastClr="000000"/>
              </a:solidFill>
            </a:rPr>
            <a:t>③</a:t>
          </a:r>
        </a:p>
      </dsp:txBody>
      <dsp:txXfrm>
        <a:off x="3897499" y="0"/>
        <a:ext cx="1470360" cy="735139"/>
      </dsp:txXfrm>
    </dsp:sp>
    <dsp:sp modelId="{071D9CB9-BE7C-4EDE-B4DD-B3BC852B9A39}">
      <dsp:nvSpPr>
        <dsp:cNvPr id="0" name=""/>
        <dsp:cNvSpPr/>
      </dsp:nvSpPr>
      <dsp:spPr>
        <a:xfrm>
          <a:off x="5294329" y="0"/>
          <a:ext cx="2205499" cy="735139"/>
        </a:xfrm>
        <a:prstGeom prst="chevron">
          <a:avLst/>
        </a:prstGeom>
        <a:solidFill>
          <a:schemeClr val="accent1">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0010" tIns="53340" rIns="26670" bIns="53340" numCol="1" spcCol="1270" anchor="ctr" anchorCtr="0">
          <a:noAutofit/>
        </a:bodyPr>
        <a:lstStyle/>
        <a:p>
          <a:pPr marL="0" lvl="0" indent="0" algn="ctr" defTabSz="889000">
            <a:lnSpc>
              <a:spcPct val="90000"/>
            </a:lnSpc>
            <a:spcBef>
              <a:spcPct val="0"/>
            </a:spcBef>
            <a:spcAft>
              <a:spcPct val="35000"/>
            </a:spcAft>
            <a:buNone/>
          </a:pPr>
          <a:r>
            <a:rPr kumimoji="1" lang="ja-JP" altLang="en-US" sz="2000" b="1" kern="1200"/>
            <a:t>④</a:t>
          </a:r>
        </a:p>
      </dsp:txBody>
      <dsp:txXfrm>
        <a:off x="5661899" y="0"/>
        <a:ext cx="1470360" cy="735139"/>
      </dsp:txXfrm>
    </dsp:sp>
    <dsp:sp modelId="{D02C9DB1-5734-4F18-8225-14FFA0EC25C5}">
      <dsp:nvSpPr>
        <dsp:cNvPr id="0" name=""/>
        <dsp:cNvSpPr/>
      </dsp:nvSpPr>
      <dsp:spPr>
        <a:xfrm>
          <a:off x="7058728" y="0"/>
          <a:ext cx="2205499" cy="735139"/>
        </a:xfrm>
        <a:prstGeom prst="chevron">
          <a:avLst/>
        </a:prstGeom>
        <a:solidFill>
          <a:schemeClr val="accent1">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0010" tIns="53340" rIns="26670" bIns="53340" numCol="1" spcCol="1270" anchor="ctr" anchorCtr="0">
          <a:noAutofit/>
        </a:bodyPr>
        <a:lstStyle/>
        <a:p>
          <a:pPr marL="0" lvl="0" indent="0" algn="ctr" defTabSz="889000">
            <a:lnSpc>
              <a:spcPct val="90000"/>
            </a:lnSpc>
            <a:spcBef>
              <a:spcPct val="0"/>
            </a:spcBef>
            <a:spcAft>
              <a:spcPct val="35000"/>
            </a:spcAft>
            <a:buNone/>
          </a:pPr>
          <a:r>
            <a:rPr kumimoji="1" lang="ja-JP" altLang="en-US" sz="2000" b="1" kern="1200"/>
            <a:t>⑤</a:t>
          </a:r>
        </a:p>
      </dsp:txBody>
      <dsp:txXfrm>
        <a:off x="7426298" y="0"/>
        <a:ext cx="1470360" cy="73513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F652F04-07B8-4FB6-8471-2D7750D00995}">
      <dsp:nvSpPr>
        <dsp:cNvPr id="0" name=""/>
        <dsp:cNvSpPr/>
      </dsp:nvSpPr>
      <dsp:spPr>
        <a:xfrm>
          <a:off x="710" y="345457"/>
          <a:ext cx="1384879" cy="553951"/>
        </a:xfrm>
        <a:prstGeom prst="homePlate">
          <a:avLst/>
        </a:prstGeom>
        <a:solidFill>
          <a:schemeClr val="accent1">
            <a:lumMod val="20000"/>
            <a:lumOff val="8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9352" tIns="74676" rIns="37338" bIns="74676" numCol="1" spcCol="1270" anchor="ctr" anchorCtr="0">
          <a:noAutofit/>
        </a:bodyPr>
        <a:lstStyle/>
        <a:p>
          <a:pPr marL="0" lvl="0" indent="0" algn="ctr" defTabSz="1244600">
            <a:lnSpc>
              <a:spcPct val="90000"/>
            </a:lnSpc>
            <a:spcBef>
              <a:spcPct val="0"/>
            </a:spcBef>
            <a:spcAft>
              <a:spcPct val="35000"/>
            </a:spcAft>
            <a:buNone/>
          </a:pPr>
          <a:r>
            <a:rPr kumimoji="1" lang="ja-JP" altLang="en-US" sz="2800" b="1" kern="1200">
              <a:solidFill>
                <a:sysClr val="windowText" lastClr="000000"/>
              </a:solidFill>
            </a:rPr>
            <a:t>① </a:t>
          </a:r>
        </a:p>
      </dsp:txBody>
      <dsp:txXfrm>
        <a:off x="710" y="345457"/>
        <a:ext cx="1246391" cy="553951"/>
      </dsp:txXfrm>
    </dsp:sp>
    <dsp:sp modelId="{021135A7-B49C-4867-8322-199AD60DB5B4}">
      <dsp:nvSpPr>
        <dsp:cNvPr id="0" name=""/>
        <dsp:cNvSpPr/>
      </dsp:nvSpPr>
      <dsp:spPr>
        <a:xfrm>
          <a:off x="1108613" y="345457"/>
          <a:ext cx="1384879" cy="553951"/>
        </a:xfrm>
        <a:prstGeom prst="chevron">
          <a:avLst/>
        </a:prstGeom>
        <a:solidFill>
          <a:schemeClr val="accent1">
            <a:lumMod val="40000"/>
            <a:lumOff val="6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2014" tIns="74676" rIns="37338" bIns="74676" numCol="1" spcCol="1270" anchor="ctr" anchorCtr="0">
          <a:noAutofit/>
        </a:bodyPr>
        <a:lstStyle/>
        <a:p>
          <a:pPr marL="0" lvl="0" indent="0" algn="ctr" defTabSz="1244600">
            <a:lnSpc>
              <a:spcPct val="90000"/>
            </a:lnSpc>
            <a:spcBef>
              <a:spcPct val="0"/>
            </a:spcBef>
            <a:spcAft>
              <a:spcPct val="35000"/>
            </a:spcAft>
            <a:buNone/>
          </a:pPr>
          <a:r>
            <a:rPr kumimoji="1" lang="ja-JP" altLang="en-US" sz="2800" b="1" kern="1200">
              <a:solidFill>
                <a:sysClr val="windowText" lastClr="000000"/>
              </a:solidFill>
            </a:rPr>
            <a:t>②</a:t>
          </a:r>
        </a:p>
      </dsp:txBody>
      <dsp:txXfrm>
        <a:off x="1385589" y="345457"/>
        <a:ext cx="830928" cy="553951"/>
      </dsp:txXfrm>
    </dsp:sp>
    <dsp:sp modelId="{FD2EFCC1-C935-4992-B7D6-FE43612C663E}">
      <dsp:nvSpPr>
        <dsp:cNvPr id="0" name=""/>
        <dsp:cNvSpPr/>
      </dsp:nvSpPr>
      <dsp:spPr>
        <a:xfrm>
          <a:off x="2216517" y="345457"/>
          <a:ext cx="1384879" cy="553951"/>
        </a:xfrm>
        <a:prstGeom prst="chevron">
          <a:avLst/>
        </a:prstGeom>
        <a:solidFill>
          <a:schemeClr val="accent1">
            <a:lumMod val="60000"/>
            <a:lumOff val="4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2014" tIns="74676" rIns="37338" bIns="74676" numCol="1" spcCol="1270" anchor="ctr" anchorCtr="0">
          <a:noAutofit/>
        </a:bodyPr>
        <a:lstStyle/>
        <a:p>
          <a:pPr marL="0" lvl="0" indent="0" algn="ctr" defTabSz="1244600">
            <a:lnSpc>
              <a:spcPct val="90000"/>
            </a:lnSpc>
            <a:spcBef>
              <a:spcPct val="0"/>
            </a:spcBef>
            <a:spcAft>
              <a:spcPct val="35000"/>
            </a:spcAft>
            <a:buNone/>
          </a:pPr>
          <a:r>
            <a:rPr kumimoji="1" lang="ja-JP" altLang="en-US" sz="2800" b="1" kern="1200">
              <a:solidFill>
                <a:sysClr val="windowText" lastClr="000000"/>
              </a:solidFill>
            </a:rPr>
            <a:t>③</a:t>
          </a:r>
        </a:p>
      </dsp:txBody>
      <dsp:txXfrm>
        <a:off x="2493493" y="345457"/>
        <a:ext cx="830928" cy="553951"/>
      </dsp:txXfrm>
    </dsp:sp>
    <dsp:sp modelId="{071D9CB9-BE7C-4EDE-B4DD-B3BC852B9A39}">
      <dsp:nvSpPr>
        <dsp:cNvPr id="0" name=""/>
        <dsp:cNvSpPr/>
      </dsp:nvSpPr>
      <dsp:spPr>
        <a:xfrm>
          <a:off x="3324420" y="345457"/>
          <a:ext cx="1384879" cy="553951"/>
        </a:xfrm>
        <a:prstGeom prst="chevron">
          <a:avLst/>
        </a:prstGeom>
        <a:solidFill>
          <a:schemeClr val="accent1">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2014" tIns="74676" rIns="37338" bIns="74676" numCol="1" spcCol="1270" anchor="ctr" anchorCtr="0">
          <a:noAutofit/>
        </a:bodyPr>
        <a:lstStyle/>
        <a:p>
          <a:pPr marL="0" lvl="0" indent="0" algn="ctr" defTabSz="1244600">
            <a:lnSpc>
              <a:spcPct val="90000"/>
            </a:lnSpc>
            <a:spcBef>
              <a:spcPct val="0"/>
            </a:spcBef>
            <a:spcAft>
              <a:spcPct val="35000"/>
            </a:spcAft>
            <a:buNone/>
          </a:pPr>
          <a:r>
            <a:rPr kumimoji="1" lang="ja-JP" altLang="en-US" sz="2800" b="1" kern="1200"/>
            <a:t>④</a:t>
          </a:r>
        </a:p>
      </dsp:txBody>
      <dsp:txXfrm>
        <a:off x="3601396" y="345457"/>
        <a:ext cx="830928" cy="553951"/>
      </dsp:txXfrm>
    </dsp:sp>
    <dsp:sp modelId="{D02C9DB1-5734-4F18-8225-14FFA0EC25C5}">
      <dsp:nvSpPr>
        <dsp:cNvPr id="0" name=""/>
        <dsp:cNvSpPr/>
      </dsp:nvSpPr>
      <dsp:spPr>
        <a:xfrm>
          <a:off x="4432324" y="345457"/>
          <a:ext cx="1384879" cy="553951"/>
        </a:xfrm>
        <a:prstGeom prst="chevron">
          <a:avLst/>
        </a:prstGeom>
        <a:solidFill>
          <a:schemeClr val="accent1">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2014" tIns="74676" rIns="37338" bIns="74676" numCol="1" spcCol="1270" anchor="ctr" anchorCtr="0">
          <a:noAutofit/>
        </a:bodyPr>
        <a:lstStyle/>
        <a:p>
          <a:pPr marL="0" lvl="0" indent="0" algn="ctr" defTabSz="1244600">
            <a:lnSpc>
              <a:spcPct val="90000"/>
            </a:lnSpc>
            <a:spcBef>
              <a:spcPct val="0"/>
            </a:spcBef>
            <a:spcAft>
              <a:spcPct val="35000"/>
            </a:spcAft>
            <a:buNone/>
          </a:pPr>
          <a:r>
            <a:rPr kumimoji="1" lang="ja-JP" altLang="en-US" sz="2800" b="1" kern="1200"/>
            <a:t>⑤</a:t>
          </a:r>
        </a:p>
      </dsp:txBody>
      <dsp:txXfrm>
        <a:off x="4709300" y="345457"/>
        <a:ext cx="830928" cy="553951"/>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F652F04-07B8-4FB6-8471-2D7750D00995}">
      <dsp:nvSpPr>
        <dsp:cNvPr id="0" name=""/>
        <dsp:cNvSpPr/>
      </dsp:nvSpPr>
      <dsp:spPr>
        <a:xfrm>
          <a:off x="742" y="475286"/>
          <a:ext cx="1447356" cy="578942"/>
        </a:xfrm>
        <a:prstGeom prst="homePlate">
          <a:avLst/>
        </a:prstGeom>
        <a:solidFill>
          <a:schemeClr val="accent1">
            <a:lumMod val="20000"/>
            <a:lumOff val="8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9352" tIns="74676" rIns="37338" bIns="74676" numCol="1" spcCol="1270" anchor="ctr" anchorCtr="0">
          <a:noAutofit/>
        </a:bodyPr>
        <a:lstStyle/>
        <a:p>
          <a:pPr marL="0" lvl="0" indent="0" algn="ctr" defTabSz="1244600">
            <a:lnSpc>
              <a:spcPct val="90000"/>
            </a:lnSpc>
            <a:spcBef>
              <a:spcPct val="0"/>
            </a:spcBef>
            <a:spcAft>
              <a:spcPct val="35000"/>
            </a:spcAft>
            <a:buNone/>
          </a:pPr>
          <a:r>
            <a:rPr kumimoji="1" lang="ja-JP" altLang="en-US" sz="2800" b="1" kern="1200">
              <a:solidFill>
                <a:sysClr val="windowText" lastClr="000000"/>
              </a:solidFill>
            </a:rPr>
            <a:t>① </a:t>
          </a:r>
        </a:p>
      </dsp:txBody>
      <dsp:txXfrm>
        <a:off x="742" y="475286"/>
        <a:ext cx="1302621" cy="578942"/>
      </dsp:txXfrm>
    </dsp:sp>
    <dsp:sp modelId="{021135A7-B49C-4867-8322-199AD60DB5B4}">
      <dsp:nvSpPr>
        <dsp:cNvPr id="0" name=""/>
        <dsp:cNvSpPr/>
      </dsp:nvSpPr>
      <dsp:spPr>
        <a:xfrm>
          <a:off x="1158627" y="475286"/>
          <a:ext cx="1447356" cy="578942"/>
        </a:xfrm>
        <a:prstGeom prst="chevron">
          <a:avLst/>
        </a:prstGeom>
        <a:solidFill>
          <a:schemeClr val="accent1">
            <a:lumMod val="40000"/>
            <a:lumOff val="6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2014" tIns="74676" rIns="37338" bIns="74676" numCol="1" spcCol="1270" anchor="ctr" anchorCtr="0">
          <a:noAutofit/>
        </a:bodyPr>
        <a:lstStyle/>
        <a:p>
          <a:pPr marL="0" lvl="0" indent="0" algn="ctr" defTabSz="1244600">
            <a:lnSpc>
              <a:spcPct val="90000"/>
            </a:lnSpc>
            <a:spcBef>
              <a:spcPct val="0"/>
            </a:spcBef>
            <a:spcAft>
              <a:spcPct val="35000"/>
            </a:spcAft>
            <a:buNone/>
          </a:pPr>
          <a:r>
            <a:rPr kumimoji="1" lang="ja-JP" altLang="en-US" sz="2800" b="1" kern="1200">
              <a:solidFill>
                <a:sysClr val="windowText" lastClr="000000"/>
              </a:solidFill>
            </a:rPr>
            <a:t>②</a:t>
          </a:r>
        </a:p>
      </dsp:txBody>
      <dsp:txXfrm>
        <a:off x="1448098" y="475286"/>
        <a:ext cx="868414" cy="578942"/>
      </dsp:txXfrm>
    </dsp:sp>
    <dsp:sp modelId="{FD2EFCC1-C935-4992-B7D6-FE43612C663E}">
      <dsp:nvSpPr>
        <dsp:cNvPr id="0" name=""/>
        <dsp:cNvSpPr/>
      </dsp:nvSpPr>
      <dsp:spPr>
        <a:xfrm>
          <a:off x="2316512" y="475286"/>
          <a:ext cx="1447356" cy="578942"/>
        </a:xfrm>
        <a:prstGeom prst="chevron">
          <a:avLst/>
        </a:prstGeom>
        <a:solidFill>
          <a:schemeClr val="accent1">
            <a:lumMod val="60000"/>
            <a:lumOff val="4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2014" tIns="74676" rIns="37338" bIns="74676" numCol="1" spcCol="1270" anchor="ctr" anchorCtr="0">
          <a:noAutofit/>
        </a:bodyPr>
        <a:lstStyle/>
        <a:p>
          <a:pPr marL="0" lvl="0" indent="0" algn="ctr" defTabSz="1244600">
            <a:lnSpc>
              <a:spcPct val="90000"/>
            </a:lnSpc>
            <a:spcBef>
              <a:spcPct val="0"/>
            </a:spcBef>
            <a:spcAft>
              <a:spcPct val="35000"/>
            </a:spcAft>
            <a:buNone/>
          </a:pPr>
          <a:r>
            <a:rPr kumimoji="1" lang="ja-JP" altLang="en-US" sz="2800" b="1" kern="1200">
              <a:solidFill>
                <a:sysClr val="windowText" lastClr="000000"/>
              </a:solidFill>
            </a:rPr>
            <a:t>③</a:t>
          </a:r>
        </a:p>
      </dsp:txBody>
      <dsp:txXfrm>
        <a:off x="2605983" y="475286"/>
        <a:ext cx="868414" cy="578942"/>
      </dsp:txXfrm>
    </dsp:sp>
    <dsp:sp modelId="{071D9CB9-BE7C-4EDE-B4DD-B3BC852B9A39}">
      <dsp:nvSpPr>
        <dsp:cNvPr id="0" name=""/>
        <dsp:cNvSpPr/>
      </dsp:nvSpPr>
      <dsp:spPr>
        <a:xfrm>
          <a:off x="3474397" y="475286"/>
          <a:ext cx="1447356" cy="578942"/>
        </a:xfrm>
        <a:prstGeom prst="chevron">
          <a:avLst/>
        </a:prstGeom>
        <a:solidFill>
          <a:schemeClr val="accent1">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2014" tIns="74676" rIns="37338" bIns="74676" numCol="1" spcCol="1270" anchor="ctr" anchorCtr="0">
          <a:noAutofit/>
        </a:bodyPr>
        <a:lstStyle/>
        <a:p>
          <a:pPr marL="0" lvl="0" indent="0" algn="ctr" defTabSz="1244600">
            <a:lnSpc>
              <a:spcPct val="90000"/>
            </a:lnSpc>
            <a:spcBef>
              <a:spcPct val="0"/>
            </a:spcBef>
            <a:spcAft>
              <a:spcPct val="35000"/>
            </a:spcAft>
            <a:buNone/>
          </a:pPr>
          <a:r>
            <a:rPr kumimoji="1" lang="ja-JP" altLang="en-US" sz="2800" b="1" kern="1200"/>
            <a:t>④</a:t>
          </a:r>
        </a:p>
      </dsp:txBody>
      <dsp:txXfrm>
        <a:off x="3763868" y="475286"/>
        <a:ext cx="868414" cy="578942"/>
      </dsp:txXfrm>
    </dsp:sp>
    <dsp:sp modelId="{D02C9DB1-5734-4F18-8225-14FFA0EC25C5}">
      <dsp:nvSpPr>
        <dsp:cNvPr id="0" name=""/>
        <dsp:cNvSpPr/>
      </dsp:nvSpPr>
      <dsp:spPr>
        <a:xfrm>
          <a:off x="4632282" y="475286"/>
          <a:ext cx="1447356" cy="578942"/>
        </a:xfrm>
        <a:prstGeom prst="chevron">
          <a:avLst/>
        </a:prstGeom>
        <a:solidFill>
          <a:schemeClr val="accent1">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2014" tIns="74676" rIns="37338" bIns="74676" numCol="1" spcCol="1270" anchor="ctr" anchorCtr="0">
          <a:noAutofit/>
        </a:bodyPr>
        <a:lstStyle/>
        <a:p>
          <a:pPr marL="0" lvl="0" indent="0" algn="ctr" defTabSz="1244600">
            <a:lnSpc>
              <a:spcPct val="90000"/>
            </a:lnSpc>
            <a:spcBef>
              <a:spcPct val="0"/>
            </a:spcBef>
            <a:spcAft>
              <a:spcPct val="35000"/>
            </a:spcAft>
            <a:buNone/>
          </a:pPr>
          <a:r>
            <a:rPr kumimoji="1" lang="ja-JP" altLang="en-US" sz="2800" b="1" kern="1200"/>
            <a:t>⑤</a:t>
          </a:r>
        </a:p>
      </dsp:txBody>
      <dsp:txXfrm>
        <a:off x="4921753" y="475286"/>
        <a:ext cx="868414" cy="578942"/>
      </dsp:txXfrm>
    </dsp:sp>
  </dsp:spTree>
</dsp:drawing>
</file>

<file path=xl/diagrams/layout1.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2.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3.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4.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8" Type="http://schemas.microsoft.com/office/2007/relationships/diagramDrawing" Target="../diagrams/drawing4.xml"/><Relationship Id="rId13"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diagramColors" Target="../diagrams/colors4.xml"/><Relationship Id="rId12"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diagramQuickStyle" Target="../diagrams/quickStyle4.xml"/><Relationship Id="rId11" Type="http://schemas.openxmlformats.org/officeDocument/2006/relationships/chart" Target="../charts/chart20.xml"/><Relationship Id="rId5" Type="http://schemas.openxmlformats.org/officeDocument/2006/relationships/diagramLayout" Target="../diagrams/layout4.xml"/><Relationship Id="rId10" Type="http://schemas.openxmlformats.org/officeDocument/2006/relationships/chart" Target="../charts/chart19.xml"/><Relationship Id="rId4" Type="http://schemas.openxmlformats.org/officeDocument/2006/relationships/diagramData" Target="../diagrams/data4.xml"/><Relationship Id="rId9"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diagramData" Target="../diagrams/data2.xml"/><Relationship Id="rId3" Type="http://schemas.openxmlformats.org/officeDocument/2006/relationships/diagramQuickStyle" Target="../diagrams/quickStyle1.xml"/><Relationship Id="rId7" Type="http://schemas.openxmlformats.org/officeDocument/2006/relationships/chart" Target="../charts/chart2.xml"/><Relationship Id="rId12" Type="http://schemas.openxmlformats.org/officeDocument/2006/relationships/chart" Target="../charts/chart7.xml"/><Relationship Id="rId17" Type="http://schemas.microsoft.com/office/2007/relationships/diagramDrawing" Target="../diagrams/drawing2.xml"/><Relationship Id="rId2" Type="http://schemas.openxmlformats.org/officeDocument/2006/relationships/diagramLayout" Target="../diagrams/layout1.xml"/><Relationship Id="rId16" Type="http://schemas.openxmlformats.org/officeDocument/2006/relationships/diagramColors" Target="../diagrams/colors2.xml"/><Relationship Id="rId1" Type="http://schemas.openxmlformats.org/officeDocument/2006/relationships/diagramData" Target="../diagrams/data1.xml"/><Relationship Id="rId6" Type="http://schemas.openxmlformats.org/officeDocument/2006/relationships/chart" Target="../charts/chart1.xml"/><Relationship Id="rId11" Type="http://schemas.openxmlformats.org/officeDocument/2006/relationships/chart" Target="../charts/chart6.xml"/><Relationship Id="rId5" Type="http://schemas.microsoft.com/office/2007/relationships/diagramDrawing" Target="../diagrams/drawing1.xml"/><Relationship Id="rId15" Type="http://schemas.openxmlformats.org/officeDocument/2006/relationships/diagramQuickStyle" Target="../diagrams/quickStyle2.xml"/><Relationship Id="rId10" Type="http://schemas.openxmlformats.org/officeDocument/2006/relationships/chart" Target="../charts/chart5.xml"/><Relationship Id="rId4" Type="http://schemas.openxmlformats.org/officeDocument/2006/relationships/diagramColors" Target="../diagrams/colors1.xml"/><Relationship Id="rId9" Type="http://schemas.openxmlformats.org/officeDocument/2006/relationships/chart" Target="../charts/chart4.xml"/><Relationship Id="rId14" Type="http://schemas.openxmlformats.org/officeDocument/2006/relationships/diagramLayout" Target="../diagrams/layout2.xml"/></Relationships>
</file>

<file path=xl/drawings/_rels/drawing6.xml.rels><?xml version="1.0" encoding="UTF-8" standalone="yes"?>
<Relationships xmlns="http://schemas.openxmlformats.org/package/2006/relationships"><Relationship Id="rId8" Type="http://schemas.microsoft.com/office/2007/relationships/diagramDrawing" Target="../diagrams/drawing3.xml"/><Relationship Id="rId3" Type="http://schemas.openxmlformats.org/officeDocument/2006/relationships/chart" Target="../charts/chart10.xml"/><Relationship Id="rId7" Type="http://schemas.openxmlformats.org/officeDocument/2006/relationships/diagramColors" Target="../diagrams/colors3.xml"/><Relationship Id="rId12"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diagramQuickStyle" Target="../diagrams/quickStyle3.xml"/><Relationship Id="rId11" Type="http://schemas.openxmlformats.org/officeDocument/2006/relationships/chart" Target="../charts/chart13.xml"/><Relationship Id="rId5" Type="http://schemas.openxmlformats.org/officeDocument/2006/relationships/diagramLayout" Target="../diagrams/layout3.xml"/><Relationship Id="rId10" Type="http://schemas.openxmlformats.org/officeDocument/2006/relationships/chart" Target="../charts/chart12.xml"/><Relationship Id="rId4" Type="http://schemas.openxmlformats.org/officeDocument/2006/relationships/diagramData" Target="../diagrams/data3.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7</xdr:col>
      <xdr:colOff>776970</xdr:colOff>
      <xdr:row>13</xdr:row>
      <xdr:rowOff>194582</xdr:rowOff>
    </xdr:from>
    <xdr:to>
      <xdr:col>15</xdr:col>
      <xdr:colOff>319770</xdr:colOff>
      <xdr:row>13</xdr:row>
      <xdr:rowOff>2671428</xdr:rowOff>
    </xdr:to>
    <xdr:pic>
      <xdr:nvPicPr>
        <xdr:cNvPr id="4" name="図 3">
          <a:extLst>
            <a:ext uri="{FF2B5EF4-FFF2-40B4-BE49-F238E27FC236}">
              <a16:creationId xmlns:a16="http://schemas.microsoft.com/office/drawing/2014/main" id="{8BABF539-17ED-B676-AF48-4074E8058DEA}"/>
            </a:ext>
          </a:extLst>
        </xdr:cNvPr>
        <xdr:cNvPicPr>
          <a:picLocks noChangeAspect="1"/>
        </xdr:cNvPicPr>
      </xdr:nvPicPr>
      <xdr:blipFill>
        <a:blip xmlns:r="http://schemas.openxmlformats.org/officeDocument/2006/relationships" r:embed="rId1"/>
        <a:stretch>
          <a:fillRect/>
        </a:stretch>
      </xdr:blipFill>
      <xdr:spPr>
        <a:xfrm>
          <a:off x="14424934" y="13502368"/>
          <a:ext cx="5652407" cy="2476846"/>
        </a:xfrm>
        <a:prstGeom prst="rect">
          <a:avLst/>
        </a:prstGeom>
      </xdr:spPr>
    </xdr:pic>
    <xdr:clientData/>
  </xdr:twoCellAnchor>
  <xdr:twoCellAnchor editAs="oneCell">
    <xdr:from>
      <xdr:col>2</xdr:col>
      <xdr:colOff>649062</xdr:colOff>
      <xdr:row>13</xdr:row>
      <xdr:rowOff>149678</xdr:rowOff>
    </xdr:from>
    <xdr:to>
      <xdr:col>6</xdr:col>
      <xdr:colOff>319769</xdr:colOff>
      <xdr:row>13</xdr:row>
      <xdr:rowOff>2721787</xdr:rowOff>
    </xdr:to>
    <xdr:pic>
      <xdr:nvPicPr>
        <xdr:cNvPr id="5" name="図 4">
          <a:extLst>
            <a:ext uri="{FF2B5EF4-FFF2-40B4-BE49-F238E27FC236}">
              <a16:creationId xmlns:a16="http://schemas.microsoft.com/office/drawing/2014/main" id="{4EB57AE7-653A-2BB1-B6E0-D37D142BE85C}"/>
            </a:ext>
          </a:extLst>
        </xdr:cNvPr>
        <xdr:cNvPicPr>
          <a:picLocks noChangeAspect="1"/>
        </xdr:cNvPicPr>
      </xdr:nvPicPr>
      <xdr:blipFill>
        <a:blip xmlns:r="http://schemas.openxmlformats.org/officeDocument/2006/relationships" r:embed="rId2"/>
        <a:stretch>
          <a:fillRect/>
        </a:stretch>
      </xdr:blipFill>
      <xdr:spPr>
        <a:xfrm>
          <a:off x="6826705" y="13457464"/>
          <a:ext cx="5793921" cy="2572109"/>
        </a:xfrm>
        <a:prstGeom prst="rect">
          <a:avLst/>
        </a:prstGeom>
      </xdr:spPr>
    </xdr:pic>
    <xdr:clientData/>
  </xdr:twoCellAnchor>
  <xdr:twoCellAnchor editAs="oneCell">
    <xdr:from>
      <xdr:col>2</xdr:col>
      <xdr:colOff>585106</xdr:colOff>
      <xdr:row>11</xdr:row>
      <xdr:rowOff>299358</xdr:rowOff>
    </xdr:from>
    <xdr:to>
      <xdr:col>3</xdr:col>
      <xdr:colOff>939211</xdr:colOff>
      <xdr:row>12</xdr:row>
      <xdr:rowOff>1887579</xdr:rowOff>
    </xdr:to>
    <xdr:pic>
      <xdr:nvPicPr>
        <xdr:cNvPr id="6" name="図 5">
          <a:extLst>
            <a:ext uri="{FF2B5EF4-FFF2-40B4-BE49-F238E27FC236}">
              <a16:creationId xmlns:a16="http://schemas.microsoft.com/office/drawing/2014/main" id="{D2472FEE-82D9-BF06-4308-8004C90C216D}"/>
            </a:ext>
          </a:extLst>
        </xdr:cNvPr>
        <xdr:cNvPicPr>
          <a:picLocks noChangeAspect="1"/>
        </xdr:cNvPicPr>
      </xdr:nvPicPr>
      <xdr:blipFill>
        <a:blip xmlns:r="http://schemas.openxmlformats.org/officeDocument/2006/relationships" r:embed="rId3"/>
        <a:stretch>
          <a:fillRect/>
        </a:stretch>
      </xdr:blipFill>
      <xdr:spPr>
        <a:xfrm>
          <a:off x="6776356" y="10722429"/>
          <a:ext cx="2286319" cy="1914792"/>
        </a:xfrm>
        <a:prstGeom prst="rect">
          <a:avLst/>
        </a:prstGeom>
      </xdr:spPr>
    </xdr:pic>
    <xdr:clientData/>
  </xdr:twoCellAnchor>
  <xdr:twoCellAnchor editAs="oneCell">
    <xdr:from>
      <xdr:col>2</xdr:col>
      <xdr:colOff>163285</xdr:colOff>
      <xdr:row>15</xdr:row>
      <xdr:rowOff>68036</xdr:rowOff>
    </xdr:from>
    <xdr:to>
      <xdr:col>4</xdr:col>
      <xdr:colOff>925286</xdr:colOff>
      <xdr:row>15</xdr:row>
      <xdr:rowOff>2332056</xdr:rowOff>
    </xdr:to>
    <xdr:pic>
      <xdr:nvPicPr>
        <xdr:cNvPr id="2" name="図 1">
          <a:extLst>
            <a:ext uri="{FF2B5EF4-FFF2-40B4-BE49-F238E27FC236}">
              <a16:creationId xmlns:a16="http://schemas.microsoft.com/office/drawing/2014/main" id="{D0A39FAE-66C9-A254-727E-CE0E405B025A}"/>
            </a:ext>
          </a:extLst>
        </xdr:cNvPr>
        <xdr:cNvPicPr>
          <a:picLocks noChangeAspect="1"/>
        </xdr:cNvPicPr>
      </xdr:nvPicPr>
      <xdr:blipFill>
        <a:blip xmlns:r="http://schemas.openxmlformats.org/officeDocument/2006/relationships" r:embed="rId4"/>
        <a:stretch>
          <a:fillRect/>
        </a:stretch>
      </xdr:blipFill>
      <xdr:spPr>
        <a:xfrm>
          <a:off x="7674428" y="16532679"/>
          <a:ext cx="4204608" cy="2264020"/>
        </a:xfrm>
        <a:prstGeom prst="rect">
          <a:avLst/>
        </a:prstGeom>
      </xdr:spPr>
    </xdr:pic>
    <xdr:clientData/>
  </xdr:twoCellAnchor>
  <xdr:twoCellAnchor editAs="oneCell">
    <xdr:from>
      <xdr:col>2</xdr:col>
      <xdr:colOff>449035</xdr:colOff>
      <xdr:row>14</xdr:row>
      <xdr:rowOff>231320</xdr:rowOff>
    </xdr:from>
    <xdr:to>
      <xdr:col>7</xdr:col>
      <xdr:colOff>519485</xdr:colOff>
      <xdr:row>14</xdr:row>
      <xdr:rowOff>1031532</xdr:rowOff>
    </xdr:to>
    <xdr:pic>
      <xdr:nvPicPr>
        <xdr:cNvPr id="3" name="図 2">
          <a:extLst>
            <a:ext uri="{FF2B5EF4-FFF2-40B4-BE49-F238E27FC236}">
              <a16:creationId xmlns:a16="http://schemas.microsoft.com/office/drawing/2014/main" id="{7CA021E2-CF7D-9B8D-A510-ED21A706AEB1}"/>
            </a:ext>
          </a:extLst>
        </xdr:cNvPr>
        <xdr:cNvPicPr>
          <a:picLocks noChangeAspect="1"/>
        </xdr:cNvPicPr>
      </xdr:nvPicPr>
      <xdr:blipFill>
        <a:blip xmlns:r="http://schemas.openxmlformats.org/officeDocument/2006/relationships" r:embed="rId5"/>
        <a:stretch>
          <a:fillRect/>
        </a:stretch>
      </xdr:blipFill>
      <xdr:spPr>
        <a:xfrm>
          <a:off x="7960178" y="15702641"/>
          <a:ext cx="7554379" cy="800212"/>
        </a:xfrm>
        <a:prstGeom prst="rect">
          <a:avLst/>
        </a:prstGeom>
      </xdr:spPr>
    </xdr:pic>
    <xdr:clientData/>
  </xdr:twoCellAnchor>
  <xdr:twoCellAnchor>
    <xdr:from>
      <xdr:col>0</xdr:col>
      <xdr:colOff>1034143</xdr:colOff>
      <xdr:row>20</xdr:row>
      <xdr:rowOff>81645</xdr:rowOff>
    </xdr:from>
    <xdr:to>
      <xdr:col>0</xdr:col>
      <xdr:colOff>2367642</xdr:colOff>
      <xdr:row>26</xdr:row>
      <xdr:rowOff>40827</xdr:rowOff>
    </xdr:to>
    <xdr:sp macro="" textlink="">
      <xdr:nvSpPr>
        <xdr:cNvPr id="8" name="矢印: 上向き折線 7">
          <a:extLst>
            <a:ext uri="{FF2B5EF4-FFF2-40B4-BE49-F238E27FC236}">
              <a16:creationId xmlns:a16="http://schemas.microsoft.com/office/drawing/2014/main" id="{36D4116E-4415-64AB-755B-78EA4A2DBFEB}"/>
            </a:ext>
          </a:extLst>
        </xdr:cNvPr>
        <xdr:cNvSpPr/>
      </xdr:nvSpPr>
      <xdr:spPr>
        <a:xfrm rot="5400000">
          <a:off x="986516" y="23724058"/>
          <a:ext cx="1428753" cy="1333499"/>
        </a:xfrm>
        <a:prstGeom prst="bentUpArrow">
          <a:avLst>
            <a:gd name="adj1" fmla="val 14423"/>
            <a:gd name="adj2" fmla="val 18269"/>
            <a:gd name="adj3" fmla="val 230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918251</xdr:colOff>
      <xdr:row>1</xdr:row>
      <xdr:rowOff>55418</xdr:rowOff>
    </xdr:from>
    <xdr:to>
      <xdr:col>6</xdr:col>
      <xdr:colOff>2524124</xdr:colOff>
      <xdr:row>13</xdr:row>
      <xdr:rowOff>263236</xdr:rowOff>
    </xdr:to>
    <xdr:sp macro="" textlink="">
      <xdr:nvSpPr>
        <xdr:cNvPr id="2" name="四角形: 角を丸くする 1">
          <a:extLst>
            <a:ext uri="{FF2B5EF4-FFF2-40B4-BE49-F238E27FC236}">
              <a16:creationId xmlns:a16="http://schemas.microsoft.com/office/drawing/2014/main" id="{B6524EE2-6814-4E15-A9C7-EED84267DB03}"/>
            </a:ext>
          </a:extLst>
        </xdr:cNvPr>
        <xdr:cNvSpPr/>
      </xdr:nvSpPr>
      <xdr:spPr>
        <a:xfrm>
          <a:off x="6347501" y="1065068"/>
          <a:ext cx="16931598" cy="3446318"/>
        </a:xfrm>
        <a:prstGeom prst="roundRect">
          <a:avLst/>
        </a:prstGeom>
        <a:solidFill>
          <a:schemeClr val="accent2">
            <a:lumMod val="20000"/>
            <a:lumOff val="80000"/>
          </a:schemeClr>
        </a:solidFill>
        <a:ln w="57150">
          <a:solidFill>
            <a:schemeClr val="accent2">
              <a:lumMod val="60000"/>
              <a:lumOff val="40000"/>
            </a:schemeClr>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endParaRPr kumimoji="1" lang="ja-JP" altLang="en-US" sz="2200" b="1">
            <a:solidFill>
              <a:sysClr val="windowText" lastClr="000000"/>
            </a:solidFill>
            <a:latin typeface="+mn-ea"/>
            <a:ea typeface="+mn-ea"/>
          </a:endParaRPr>
        </a:p>
      </xdr:txBody>
    </xdr:sp>
    <xdr:clientData/>
  </xdr:twoCellAnchor>
  <xdr:twoCellAnchor>
    <xdr:from>
      <xdr:col>0</xdr:col>
      <xdr:colOff>119062</xdr:colOff>
      <xdr:row>1</xdr:row>
      <xdr:rowOff>119062</xdr:rowOff>
    </xdr:from>
    <xdr:to>
      <xdr:col>2</xdr:col>
      <xdr:colOff>778846</xdr:colOff>
      <xdr:row>13</xdr:row>
      <xdr:rowOff>214312</xdr:rowOff>
    </xdr:to>
    <xdr:sp macro="" textlink="">
      <xdr:nvSpPr>
        <xdr:cNvPr id="3" name="四角形: 角を丸くする 2">
          <a:extLst>
            <a:ext uri="{FF2B5EF4-FFF2-40B4-BE49-F238E27FC236}">
              <a16:creationId xmlns:a16="http://schemas.microsoft.com/office/drawing/2014/main" id="{77B67B79-8D07-446D-A9E9-462572EAF80D}"/>
            </a:ext>
          </a:extLst>
        </xdr:cNvPr>
        <xdr:cNvSpPr/>
      </xdr:nvSpPr>
      <xdr:spPr>
        <a:xfrm>
          <a:off x="119062" y="1130444"/>
          <a:ext cx="5785966" cy="2810741"/>
        </a:xfrm>
        <a:prstGeom prst="roundRect">
          <a:avLst/>
        </a:prstGeom>
        <a:solidFill>
          <a:schemeClr val="accent2">
            <a:lumMod val="20000"/>
            <a:lumOff val="80000"/>
          </a:schemeClr>
        </a:solidFill>
        <a:ln w="57150">
          <a:solidFill>
            <a:schemeClr val="accent2">
              <a:lumMod val="60000"/>
              <a:lumOff val="40000"/>
            </a:schemeClr>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marL="0" marR="0" lvl="0" indent="0" algn="l" defTabSz="914400" rtl="0" eaLnBrk="1" fontAlgn="auto" latinLnBrk="0" hangingPunct="1">
            <a:lnSpc>
              <a:spcPct val="100000"/>
            </a:lnSpc>
            <a:spcBef>
              <a:spcPts val="0"/>
            </a:spcBef>
            <a:spcAft>
              <a:spcPts val="0"/>
            </a:spcAft>
            <a:buClrTx/>
            <a:buSzTx/>
            <a:buFontTx/>
            <a:buNone/>
            <a:tabLst/>
            <a:defRPr/>
          </a:pPr>
          <a:r>
            <a:rPr lang="en-SG" altLang="ja-JP" sz="1800" b="0" i="0" u="none" baseline="0">
              <a:solidFill>
                <a:sysClr val="windowText" lastClr="000000"/>
              </a:solidFill>
              <a:effectLst/>
              <a:latin typeface="Yu Gothic" panose="020B0400000000000000" pitchFamily="34" charset="-128"/>
              <a:ea typeface="Yu Gothic" panose="020B0400000000000000" pitchFamily="34" charset="-128"/>
              <a:cs typeface="+mn-cs"/>
            </a:rPr>
            <a:t>Takeno Izumi</a:t>
          </a:r>
        </a:p>
        <a:p>
          <a:pPr marL="0" marR="0" lvl="0" indent="0" algn="l" defTabSz="914400" rtl="0" eaLnBrk="1" fontAlgn="auto" latinLnBrk="0" hangingPunct="1">
            <a:lnSpc>
              <a:spcPct val="100000"/>
            </a:lnSpc>
            <a:spcBef>
              <a:spcPts val="0"/>
            </a:spcBef>
            <a:spcAft>
              <a:spcPts val="0"/>
            </a:spcAft>
            <a:buClrTx/>
            <a:buSzTx/>
            <a:buFontTx/>
            <a:buNone/>
            <a:tabLst/>
            <a:defRPr/>
          </a:pPr>
          <a:r>
            <a:rPr lang="en-SG" altLang="ja-JP" sz="1800" b="0" i="0" u="none" baseline="0">
              <a:solidFill>
                <a:sysClr val="windowText" lastClr="000000"/>
              </a:solidFill>
              <a:effectLst/>
              <a:latin typeface="Yu Gothic" panose="020B0400000000000000" pitchFamily="34" charset="-128"/>
              <a:ea typeface="Yu Gothic" panose="020B0400000000000000" pitchFamily="34" charset="-128"/>
              <a:cs typeface="+mn-cs"/>
            </a:rPr>
            <a:t>ID No.: 093 Gender: Male</a:t>
          </a:r>
        </a:p>
        <a:p>
          <a:pPr marL="0" marR="0" lvl="0" indent="0" algn="l" defTabSz="914400" rtl="0" eaLnBrk="1" fontAlgn="auto" latinLnBrk="0" hangingPunct="1">
            <a:lnSpc>
              <a:spcPct val="100000"/>
            </a:lnSpc>
            <a:spcBef>
              <a:spcPts val="0"/>
            </a:spcBef>
            <a:spcAft>
              <a:spcPts val="0"/>
            </a:spcAft>
            <a:buClrTx/>
            <a:buSzTx/>
            <a:buFontTx/>
            <a:buNone/>
            <a:tabLst/>
            <a:defRPr/>
          </a:pPr>
          <a:r>
            <a:rPr lang="en-SG" altLang="ja-JP" sz="1800" b="0" i="0" u="none" baseline="0">
              <a:solidFill>
                <a:sysClr val="windowText" lastClr="000000"/>
              </a:solidFill>
              <a:effectLst/>
              <a:latin typeface="Yu Gothic" panose="020B0400000000000000" pitchFamily="34" charset="-128"/>
              <a:ea typeface="Yu Gothic" panose="020B0400000000000000" pitchFamily="34" charset="-128"/>
              <a:cs typeface="+mn-cs"/>
            </a:rPr>
            <a:t>Date of birth: January 7, 1938 Age: 86 years old</a:t>
          </a:r>
        </a:p>
        <a:p>
          <a:pPr marL="0" marR="0" lvl="0" indent="0" algn="l" defTabSz="914400" rtl="0" eaLnBrk="1" fontAlgn="auto" latinLnBrk="0" hangingPunct="1">
            <a:lnSpc>
              <a:spcPct val="100000"/>
            </a:lnSpc>
            <a:spcBef>
              <a:spcPts val="0"/>
            </a:spcBef>
            <a:spcAft>
              <a:spcPts val="0"/>
            </a:spcAft>
            <a:buClrTx/>
            <a:buSzTx/>
            <a:buFontTx/>
            <a:buNone/>
            <a:tabLst/>
            <a:defRPr/>
          </a:pPr>
          <a:r>
            <a:rPr lang="en-SG" altLang="ja-JP" sz="1800" b="0" i="0" u="none" baseline="0">
              <a:solidFill>
                <a:sysClr val="windowText" lastClr="000000"/>
              </a:solidFill>
              <a:effectLst/>
              <a:latin typeface="Yu Gothic" panose="020B0400000000000000" pitchFamily="34" charset="-128"/>
              <a:ea typeface="Yu Gothic" panose="020B0400000000000000" pitchFamily="34" charset="-128"/>
              <a:cs typeface="+mn-cs"/>
            </a:rPr>
            <a:t>Height: 144cm Weight: 45.9kg</a:t>
          </a:r>
        </a:p>
        <a:p>
          <a:pPr marL="0" marR="0" lvl="0" indent="0" algn="l" defTabSz="914400" rtl="0" eaLnBrk="1" fontAlgn="auto" latinLnBrk="0" hangingPunct="1">
            <a:lnSpc>
              <a:spcPct val="100000"/>
            </a:lnSpc>
            <a:spcBef>
              <a:spcPts val="0"/>
            </a:spcBef>
            <a:spcAft>
              <a:spcPts val="0"/>
            </a:spcAft>
            <a:buClrTx/>
            <a:buSzTx/>
            <a:buFontTx/>
            <a:buNone/>
            <a:tabLst/>
            <a:defRPr/>
          </a:pPr>
          <a:r>
            <a:rPr lang="en-SG" altLang="ja-JP" sz="1800" b="0" i="0" u="none" baseline="0">
              <a:solidFill>
                <a:sysClr val="windowText" lastClr="000000"/>
              </a:solidFill>
              <a:effectLst/>
              <a:latin typeface="Yu Gothic" panose="020B0400000000000000" pitchFamily="34" charset="-128"/>
              <a:ea typeface="Yu Gothic" panose="020B0400000000000000" pitchFamily="34" charset="-128"/>
              <a:cs typeface="+mn-cs"/>
            </a:rPr>
            <a:t>Blood pressure (maximum)/(minimum): 124/61</a:t>
          </a:r>
        </a:p>
        <a:p>
          <a:pPr marL="0" marR="0" lvl="0" indent="0" algn="l" defTabSz="914400" rtl="0" eaLnBrk="1" fontAlgn="auto" latinLnBrk="0" hangingPunct="1">
            <a:lnSpc>
              <a:spcPct val="100000"/>
            </a:lnSpc>
            <a:spcBef>
              <a:spcPts val="0"/>
            </a:spcBef>
            <a:spcAft>
              <a:spcPts val="0"/>
            </a:spcAft>
            <a:buClrTx/>
            <a:buSzTx/>
            <a:buFontTx/>
            <a:buNone/>
            <a:tabLst/>
            <a:defRPr/>
          </a:pPr>
          <a:r>
            <a:rPr lang="en-SG" altLang="ja-JP" sz="1800" b="0" i="0" u="none" baseline="0">
              <a:solidFill>
                <a:sysClr val="windowText" lastClr="000000"/>
              </a:solidFill>
              <a:effectLst/>
              <a:latin typeface="Yu Gothic" panose="020B0400000000000000" pitchFamily="34" charset="-128"/>
              <a:ea typeface="Yu Gothic" panose="020B0400000000000000" pitchFamily="34" charset="-128"/>
              <a:cs typeface="+mn-cs"/>
            </a:rPr>
            <a:t>Survey date: Wednesday, January 31, 2024</a:t>
          </a:r>
          <a:endParaRPr kumimoji="1" lang="ja-JP" altLang="en-US" sz="1800" b="0" i="0" u="none" strike="noStrike" kern="0" cap="none" spc="0" normalizeH="0" baseline="0" noProof="0">
            <a:ln>
              <a:noFill/>
            </a:ln>
            <a:solidFill>
              <a:sysClr val="windowText" lastClr="000000"/>
            </a:solidFill>
            <a:effectLst/>
            <a:uLnTx/>
            <a:uFillTx/>
            <a:latin typeface="游ゴシック" panose="020B0400000000000000" pitchFamily="34" charset="-128"/>
            <a:ea typeface="+mn-ea"/>
            <a:cs typeface="+mn-cs"/>
          </a:endParaRPr>
        </a:p>
      </xdr:txBody>
    </xdr:sp>
    <xdr:clientData/>
  </xdr:twoCellAnchor>
  <xdr:twoCellAnchor>
    <xdr:from>
      <xdr:col>4</xdr:col>
      <xdr:colOff>6873875</xdr:colOff>
      <xdr:row>22</xdr:row>
      <xdr:rowOff>254000</xdr:rowOff>
    </xdr:from>
    <xdr:to>
      <xdr:col>4</xdr:col>
      <xdr:colOff>8905874</xdr:colOff>
      <xdr:row>22</xdr:row>
      <xdr:rowOff>623455</xdr:rowOff>
    </xdr:to>
    <xdr:sp macro="" textlink="">
      <xdr:nvSpPr>
        <xdr:cNvPr id="8" name="テキスト ボックス 7">
          <a:extLst>
            <a:ext uri="{FF2B5EF4-FFF2-40B4-BE49-F238E27FC236}">
              <a16:creationId xmlns:a16="http://schemas.microsoft.com/office/drawing/2014/main" id="{7029CEFE-E276-40DC-A790-E1C0BBCB82D1}"/>
            </a:ext>
          </a:extLst>
        </xdr:cNvPr>
        <xdr:cNvSpPr txBox="1"/>
      </xdr:nvSpPr>
      <xdr:spPr>
        <a:xfrm>
          <a:off x="15189200" y="10579100"/>
          <a:ext cx="2031999" cy="369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solidFill>
                <a:schemeClr val="bg1"/>
              </a:solidFill>
              <a:latin typeface="+mn-ea"/>
              <a:ea typeface="+mn-ea"/>
            </a:rPr>
            <a:t>高い</a:t>
          </a:r>
          <a:r>
            <a:rPr kumimoji="1" lang="en-US" altLang="ja-JP" sz="1800" b="1">
              <a:solidFill>
                <a:schemeClr val="bg1"/>
              </a:solidFill>
              <a:latin typeface="+mn-ea"/>
              <a:ea typeface="+mn-ea"/>
            </a:rPr>
            <a:t>29.1~60%</a:t>
          </a:r>
          <a:endParaRPr kumimoji="1" lang="ja-JP" altLang="en-US" sz="1800" b="1">
            <a:solidFill>
              <a:schemeClr val="bg1"/>
            </a:solidFill>
            <a:latin typeface="+mn-ea"/>
            <a:ea typeface="+mn-ea"/>
          </a:endParaRPr>
        </a:p>
      </xdr:txBody>
    </xdr:sp>
    <xdr:clientData/>
  </xdr:twoCellAnchor>
  <xdr:twoCellAnchor>
    <xdr:from>
      <xdr:col>4</xdr:col>
      <xdr:colOff>206373</xdr:colOff>
      <xdr:row>25</xdr:row>
      <xdr:rowOff>120648</xdr:rowOff>
    </xdr:from>
    <xdr:to>
      <xdr:col>6</xdr:col>
      <xdr:colOff>1285875</xdr:colOff>
      <xdr:row>33</xdr:row>
      <xdr:rowOff>95249</xdr:rowOff>
    </xdr:to>
    <xdr:graphicFrame macro="">
      <xdr:nvGraphicFramePr>
        <xdr:cNvPr id="9" name="グラフ 8">
          <a:extLst>
            <a:ext uri="{FF2B5EF4-FFF2-40B4-BE49-F238E27FC236}">
              <a16:creationId xmlns:a16="http://schemas.microsoft.com/office/drawing/2014/main" id="{97A77F69-9A68-4254-92C7-61A5BBA2D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xdr:colOff>
      <xdr:row>39</xdr:row>
      <xdr:rowOff>233363</xdr:rowOff>
    </xdr:from>
    <xdr:to>
      <xdr:col>4</xdr:col>
      <xdr:colOff>8980487</xdr:colOff>
      <xdr:row>41</xdr:row>
      <xdr:rowOff>714375</xdr:rowOff>
    </xdr:to>
    <xdr:graphicFrame macro="">
      <xdr:nvGraphicFramePr>
        <xdr:cNvPr id="10" name="グラフ 9">
          <a:extLst>
            <a:ext uri="{FF2B5EF4-FFF2-40B4-BE49-F238E27FC236}">
              <a16:creationId xmlns:a16="http://schemas.microsoft.com/office/drawing/2014/main" id="{3F095EBD-4621-4F00-A5D0-ACB5BA4F1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42</xdr:row>
      <xdr:rowOff>285750</xdr:rowOff>
    </xdr:from>
    <xdr:to>
      <xdr:col>4</xdr:col>
      <xdr:colOff>9505950</xdr:colOff>
      <xdr:row>43</xdr:row>
      <xdr:rowOff>438150</xdr:rowOff>
    </xdr:to>
    <xdr:graphicFrame macro="">
      <xdr:nvGraphicFramePr>
        <xdr:cNvPr id="11" name="グラフ 10">
          <a:extLst>
            <a:ext uri="{FF2B5EF4-FFF2-40B4-BE49-F238E27FC236}">
              <a16:creationId xmlns:a16="http://schemas.microsoft.com/office/drawing/2014/main" id="{2613849F-F141-4980-8691-FD4BC2550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1357313</xdr:colOff>
      <xdr:row>35</xdr:row>
      <xdr:rowOff>238130</xdr:rowOff>
    </xdr:from>
    <xdr:to>
      <xdr:col>4</xdr:col>
      <xdr:colOff>9691687</xdr:colOff>
      <xdr:row>36</xdr:row>
      <xdr:rowOff>119075</xdr:rowOff>
    </xdr:to>
    <xdr:grpSp>
      <xdr:nvGrpSpPr>
        <xdr:cNvPr id="25" name="グループ化 24">
          <a:extLst>
            <a:ext uri="{FF2B5EF4-FFF2-40B4-BE49-F238E27FC236}">
              <a16:creationId xmlns:a16="http://schemas.microsoft.com/office/drawing/2014/main" id="{80354334-554E-41F1-ACC7-57B59A49C472}"/>
            </a:ext>
          </a:extLst>
        </xdr:cNvPr>
        <xdr:cNvGrpSpPr/>
      </xdr:nvGrpSpPr>
      <xdr:grpSpPr>
        <a:xfrm>
          <a:off x="7800992" y="23989283"/>
          <a:ext cx="8815209" cy="1792402"/>
          <a:chOff x="4646040" y="19628784"/>
          <a:chExt cx="5364854" cy="1465518"/>
        </a:xfrm>
      </xdr:grpSpPr>
      <xdr:sp macro="" textlink="">
        <xdr:nvSpPr>
          <xdr:cNvPr id="26" name="テキスト ボックス 25">
            <a:extLst>
              <a:ext uri="{FF2B5EF4-FFF2-40B4-BE49-F238E27FC236}">
                <a16:creationId xmlns:a16="http://schemas.microsoft.com/office/drawing/2014/main" id="{DEFAD37C-E2E0-A710-BA71-C3F043E1771D}"/>
              </a:ext>
            </a:extLst>
          </xdr:cNvPr>
          <xdr:cNvSpPr txBox="1"/>
        </xdr:nvSpPr>
        <xdr:spPr>
          <a:xfrm>
            <a:off x="4646040" y="19950931"/>
            <a:ext cx="970658" cy="1143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800" b="1">
                <a:latin typeface="+mn-ea"/>
                <a:ea typeface="+mn-ea"/>
              </a:rPr>
              <a:t>咀嚼機能</a:t>
            </a:r>
            <a:endParaRPr kumimoji="1" lang="en-US" altLang="ja-JP" sz="1800" b="1">
              <a:latin typeface="+mn-ea"/>
              <a:ea typeface="+mn-ea"/>
            </a:endParaRPr>
          </a:p>
          <a:p>
            <a:pPr algn="ctr"/>
            <a:r>
              <a:rPr kumimoji="1" lang="ja-JP" altLang="en-US" sz="1800" b="1">
                <a:latin typeface="+mn-ea"/>
                <a:ea typeface="+mn-ea"/>
              </a:rPr>
              <a:t>低い</a:t>
            </a:r>
          </a:p>
        </xdr:txBody>
      </xdr:sp>
      <xdr:sp macro="" textlink="">
        <xdr:nvSpPr>
          <xdr:cNvPr id="27" name="テキスト ボックス 26">
            <a:extLst>
              <a:ext uri="{FF2B5EF4-FFF2-40B4-BE49-F238E27FC236}">
                <a16:creationId xmlns:a16="http://schemas.microsoft.com/office/drawing/2014/main" id="{16F31EB5-1BE0-BCED-ECF5-570B4A7BD887}"/>
              </a:ext>
            </a:extLst>
          </xdr:cNvPr>
          <xdr:cNvSpPr txBox="1"/>
        </xdr:nvSpPr>
        <xdr:spPr>
          <a:xfrm>
            <a:off x="9243291" y="19895698"/>
            <a:ext cx="767603" cy="9749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000" b="1">
                <a:latin typeface="+mn-ea"/>
                <a:ea typeface="+mn-ea"/>
              </a:rPr>
              <a:t>咀嚼機能</a:t>
            </a:r>
            <a:endParaRPr kumimoji="1" lang="en-US" altLang="ja-JP" sz="2000" b="1">
              <a:latin typeface="+mn-ea"/>
              <a:ea typeface="+mn-ea"/>
            </a:endParaRPr>
          </a:p>
          <a:p>
            <a:pPr algn="ctr"/>
            <a:r>
              <a:rPr kumimoji="1" lang="ja-JP" altLang="en-US" sz="2000" b="1">
                <a:latin typeface="+mn-ea"/>
                <a:ea typeface="+mn-ea"/>
              </a:rPr>
              <a:t>高い</a:t>
            </a:r>
            <a:endParaRPr kumimoji="1" lang="en-US" altLang="ja-JP" sz="2000" b="1">
              <a:latin typeface="+mn-ea"/>
              <a:ea typeface="+mn-ea"/>
            </a:endParaRPr>
          </a:p>
          <a:p>
            <a:pPr algn="ctr"/>
            <a:endParaRPr kumimoji="1" lang="ja-JP" altLang="en-US" sz="2000" b="1">
              <a:latin typeface="+mn-ea"/>
              <a:ea typeface="+mn-ea"/>
            </a:endParaRPr>
          </a:p>
        </xdr:txBody>
      </xdr:sp>
      <xdr:graphicFrame macro="">
        <xdr:nvGraphicFramePr>
          <xdr:cNvPr id="29" name="図表 28">
            <a:extLst>
              <a:ext uri="{FF2B5EF4-FFF2-40B4-BE49-F238E27FC236}">
                <a16:creationId xmlns:a16="http://schemas.microsoft.com/office/drawing/2014/main" id="{4CCA64E4-45E2-03B8-5AEF-80F513428B24}"/>
              </a:ext>
            </a:extLst>
          </xdr:cNvPr>
          <xdr:cNvGraphicFramePr/>
        </xdr:nvGraphicFramePr>
        <xdr:xfrm>
          <a:off x="5561199" y="19628784"/>
          <a:ext cx="3700463" cy="1250574"/>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grpSp>
    <xdr:clientData/>
  </xdr:twoCellAnchor>
  <xdr:twoCellAnchor>
    <xdr:from>
      <xdr:col>4</xdr:col>
      <xdr:colOff>108856</xdr:colOff>
      <xdr:row>20</xdr:row>
      <xdr:rowOff>176893</xdr:rowOff>
    </xdr:from>
    <xdr:to>
      <xdr:col>4</xdr:col>
      <xdr:colOff>9756321</xdr:colOff>
      <xdr:row>20</xdr:row>
      <xdr:rowOff>2409264</xdr:rowOff>
    </xdr:to>
    <xdr:graphicFrame macro="">
      <xdr:nvGraphicFramePr>
        <xdr:cNvPr id="4" name="グラフ 3">
          <a:extLst>
            <a:ext uri="{FF2B5EF4-FFF2-40B4-BE49-F238E27FC236}">
              <a16:creationId xmlns:a16="http://schemas.microsoft.com/office/drawing/2014/main" id="{74959E8D-9E3F-40A4-832D-C6B7B5417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47624</xdr:colOff>
      <xdr:row>33</xdr:row>
      <xdr:rowOff>261937</xdr:rowOff>
    </xdr:from>
    <xdr:to>
      <xdr:col>4</xdr:col>
      <xdr:colOff>9754466</xdr:colOff>
      <xdr:row>34</xdr:row>
      <xdr:rowOff>1433512</xdr:rowOff>
    </xdr:to>
    <xdr:graphicFrame macro="">
      <xdr:nvGraphicFramePr>
        <xdr:cNvPr id="34" name="グラフ 33">
          <a:extLst>
            <a:ext uri="{FF2B5EF4-FFF2-40B4-BE49-F238E27FC236}">
              <a16:creationId xmlns:a16="http://schemas.microsoft.com/office/drawing/2014/main" id="{2AD5A8ED-7912-46AC-802D-CEF67DD81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36</xdr:row>
      <xdr:rowOff>47625</xdr:rowOff>
    </xdr:from>
    <xdr:to>
      <xdr:col>4</xdr:col>
      <xdr:colOff>9715499</xdr:colOff>
      <xdr:row>36</xdr:row>
      <xdr:rowOff>2405062</xdr:rowOff>
    </xdr:to>
    <xdr:graphicFrame macro="">
      <xdr:nvGraphicFramePr>
        <xdr:cNvPr id="35" name="グラフ 34">
          <a:extLst>
            <a:ext uri="{FF2B5EF4-FFF2-40B4-BE49-F238E27FC236}">
              <a16:creationId xmlns:a16="http://schemas.microsoft.com/office/drawing/2014/main" id="{A62E7387-18B1-4E12-8DE0-DDB77F637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47625</xdr:colOff>
      <xdr:row>21</xdr:row>
      <xdr:rowOff>71437</xdr:rowOff>
    </xdr:from>
    <xdr:to>
      <xdr:col>4</xdr:col>
      <xdr:colOff>9715500</xdr:colOff>
      <xdr:row>21</xdr:row>
      <xdr:rowOff>2156635</xdr:rowOff>
    </xdr:to>
    <xdr:graphicFrame macro="">
      <xdr:nvGraphicFramePr>
        <xdr:cNvPr id="5" name="グラフ 4">
          <a:extLst>
            <a:ext uri="{FF2B5EF4-FFF2-40B4-BE49-F238E27FC236}">
              <a16:creationId xmlns:a16="http://schemas.microsoft.com/office/drawing/2014/main" id="{BD01E5AD-4C5D-4EE0-BBD5-AC5DF3EFD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xdr:colOff>
      <xdr:row>22</xdr:row>
      <xdr:rowOff>95250</xdr:rowOff>
    </xdr:from>
    <xdr:to>
      <xdr:col>4</xdr:col>
      <xdr:colOff>9620251</xdr:colOff>
      <xdr:row>22</xdr:row>
      <xdr:rowOff>2583873</xdr:rowOff>
    </xdr:to>
    <xdr:graphicFrame macro="">
      <xdr:nvGraphicFramePr>
        <xdr:cNvPr id="6" name="グラフ 5">
          <a:extLst>
            <a:ext uri="{FF2B5EF4-FFF2-40B4-BE49-F238E27FC236}">
              <a16:creationId xmlns:a16="http://schemas.microsoft.com/office/drawing/2014/main" id="{944B2914-E106-4A17-9D94-D885337B8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1094509</xdr:colOff>
      <xdr:row>1</xdr:row>
      <xdr:rowOff>60613</xdr:rowOff>
    </xdr:from>
    <xdr:to>
      <xdr:col>7</xdr:col>
      <xdr:colOff>484908</xdr:colOff>
      <xdr:row>14</xdr:row>
      <xdr:rowOff>77086</xdr:rowOff>
    </xdr:to>
    <xdr:grpSp>
      <xdr:nvGrpSpPr>
        <xdr:cNvPr id="17" name="组合 16">
          <a:extLst>
            <a:ext uri="{FF2B5EF4-FFF2-40B4-BE49-F238E27FC236}">
              <a16:creationId xmlns:a16="http://schemas.microsoft.com/office/drawing/2014/main" id="{C60B5679-EB94-446F-B915-2EA5246DD484}"/>
            </a:ext>
          </a:extLst>
        </xdr:cNvPr>
        <xdr:cNvGrpSpPr/>
      </xdr:nvGrpSpPr>
      <xdr:grpSpPr>
        <a:xfrm>
          <a:off x="6234780" y="1068003"/>
          <a:ext cx="15599043" cy="3064473"/>
          <a:chOff x="109794" y="184150"/>
          <a:chExt cx="16046572" cy="2990870"/>
        </a:xfrm>
      </xdr:grpSpPr>
      <xdr:sp macro="" textlink="">
        <xdr:nvSpPr>
          <xdr:cNvPr id="18" name="文字方塊 19">
            <a:extLst>
              <a:ext uri="{FF2B5EF4-FFF2-40B4-BE49-F238E27FC236}">
                <a16:creationId xmlns:a16="http://schemas.microsoft.com/office/drawing/2014/main" id="{A9E27DBC-8653-4CC0-9DEA-9AD2F2943039}"/>
              </a:ext>
            </a:extLst>
          </xdr:cNvPr>
          <xdr:cNvSpPr txBox="1"/>
        </xdr:nvSpPr>
        <xdr:spPr>
          <a:xfrm>
            <a:off x="109794" y="184150"/>
            <a:ext cx="15405281" cy="2754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SG" sz="2400" b="1">
                <a:solidFill>
                  <a:sysClr val="windowText" lastClr="000000"/>
                </a:solidFill>
                <a:latin typeface="+mn-ea"/>
                <a:ea typeface="+mn-ea"/>
              </a:rPr>
              <a:t>～～～</a:t>
            </a:r>
            <a:r>
              <a:rPr kumimoji="1" lang="en-SG" altLang="ja-JP" sz="2400" b="1">
                <a:solidFill>
                  <a:sysClr val="windowText" lastClr="000000"/>
                </a:solidFill>
                <a:latin typeface="+mn-ea"/>
                <a:ea typeface="+mn-ea"/>
              </a:rPr>
              <a:t>Advice from Dr. Shiyuki Yuasa (Juntendo University Industrial Physician)</a:t>
            </a:r>
            <a:r>
              <a:rPr kumimoji="1" lang="ja-JP" altLang="en-SG" sz="2400" b="1">
                <a:solidFill>
                  <a:sysClr val="windowText" lastClr="000000"/>
                </a:solidFill>
                <a:latin typeface="+mn-ea"/>
                <a:ea typeface="+mn-ea"/>
              </a:rPr>
              <a:t>～～～</a:t>
            </a:r>
            <a:endParaRPr lang="zh-TW" altLang="en-US" sz="2400"/>
          </a:p>
        </xdr:txBody>
      </xdr:sp>
      <xdr:sp macro="" textlink="">
        <xdr:nvSpPr>
          <xdr:cNvPr id="19" name="文字方塊 11">
            <a:extLst>
              <a:ext uri="{FF2B5EF4-FFF2-40B4-BE49-F238E27FC236}">
                <a16:creationId xmlns:a16="http://schemas.microsoft.com/office/drawing/2014/main" id="{AD75DA8A-7E92-4BFA-8125-210CD837E192}"/>
              </a:ext>
            </a:extLst>
          </xdr:cNvPr>
          <xdr:cNvSpPr txBox="1"/>
        </xdr:nvSpPr>
        <xdr:spPr>
          <a:xfrm>
            <a:off x="133350" y="394370"/>
            <a:ext cx="15345363" cy="2564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kumimoji="1" lang="en-SG" altLang="ja-JP" sz="2000" b="1">
                <a:solidFill>
                  <a:schemeClr val="tx1"/>
                </a:solidFill>
                <a:effectLst/>
                <a:latin typeface="+mn-lt"/>
                <a:ea typeface="+mn-ea"/>
                <a:cs typeface="+mn-cs"/>
              </a:rPr>
              <a:t>Thank you for your cooperation in measuring my physical fitness the other day. The measurement results show that the muscle mass is higher than standard, and the results of motor function measurements such as walking speed and flexibility are overall excellent. On the other hand, the balance power was slightly low. This greatly affects the risk of falling, so practice standing on one leg in a safe place where you can grab hold of it easily to improve your numbers. Also, be aware of your obesity level. There is no problem with sense of purpose and social isolation.</a:t>
            </a:r>
            <a:endParaRPr lang="en-US" sz="2000">
              <a:effectLst/>
            </a:endParaRPr>
          </a:p>
        </xdr:txBody>
      </xdr:sp>
      <xdr:sp macro="" textlink="">
        <xdr:nvSpPr>
          <xdr:cNvPr id="20" name="文字方塊 22">
            <a:extLst>
              <a:ext uri="{FF2B5EF4-FFF2-40B4-BE49-F238E27FC236}">
                <a16:creationId xmlns:a16="http://schemas.microsoft.com/office/drawing/2014/main" id="{79BB92A9-8313-44EA-B3EC-C1B5C82E0326}"/>
              </a:ext>
            </a:extLst>
          </xdr:cNvPr>
          <xdr:cNvSpPr txBox="1"/>
        </xdr:nvSpPr>
        <xdr:spPr>
          <a:xfrm>
            <a:off x="9622249" y="2309154"/>
            <a:ext cx="6534117" cy="865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SG" altLang="ja-JP" sz="2000" b="1">
                <a:solidFill>
                  <a:schemeClr val="tx1"/>
                </a:solidFill>
                <a:latin typeface="Hiragino Sans CNS W3" panose="020B0300000000000000" pitchFamily="34" charset="-128"/>
                <a:ea typeface="Hiragino Sans CNS W3" panose="020B0300000000000000" pitchFamily="34" charset="-128"/>
              </a:rPr>
              <a:t>Thank you for your cooperation in the survey.</a:t>
            </a:r>
            <a:endParaRPr lang="zh-TW" altLang="en-US" sz="20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1579059</xdr:colOff>
      <xdr:row>38</xdr:row>
      <xdr:rowOff>194307</xdr:rowOff>
    </xdr:from>
    <xdr:to>
      <xdr:col>9</xdr:col>
      <xdr:colOff>17317</xdr:colOff>
      <xdr:row>46</xdr:row>
      <xdr:rowOff>69272</xdr:rowOff>
    </xdr:to>
    <xdr:graphicFrame macro="">
      <xdr:nvGraphicFramePr>
        <xdr:cNvPr id="2" name="グラフ 1">
          <a:extLst>
            <a:ext uri="{FF2B5EF4-FFF2-40B4-BE49-F238E27FC236}">
              <a16:creationId xmlns:a16="http://schemas.microsoft.com/office/drawing/2014/main" id="{B770F4D1-4C69-4F68-BBAF-E84D804B0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1268852</xdr:colOff>
      <xdr:row>15</xdr:row>
      <xdr:rowOff>199593</xdr:rowOff>
    </xdr:from>
    <xdr:to>
      <xdr:col>9</xdr:col>
      <xdr:colOff>17319</xdr:colOff>
      <xdr:row>24</xdr:row>
      <xdr:rowOff>69273</xdr:rowOff>
    </xdr:to>
    <xdr:graphicFrame macro="">
      <xdr:nvGraphicFramePr>
        <xdr:cNvPr id="3" name="グラフ 2">
          <a:extLst>
            <a:ext uri="{FF2B5EF4-FFF2-40B4-BE49-F238E27FC236}">
              <a16:creationId xmlns:a16="http://schemas.microsoft.com/office/drawing/2014/main" id="{43E335AC-ACA6-4ED2-9708-1A1115F03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86591</xdr:colOff>
      <xdr:row>63</xdr:row>
      <xdr:rowOff>83127</xdr:rowOff>
    </xdr:from>
    <xdr:to>
      <xdr:col>9</xdr:col>
      <xdr:colOff>329046</xdr:colOff>
      <xdr:row>74</xdr:row>
      <xdr:rowOff>0</xdr:rowOff>
    </xdr:to>
    <xdr:graphicFrame macro="">
      <xdr:nvGraphicFramePr>
        <xdr:cNvPr id="17" name="グラフ 16">
          <a:extLst>
            <a:ext uri="{FF2B5EF4-FFF2-40B4-BE49-F238E27FC236}">
              <a16:creationId xmlns:a16="http://schemas.microsoft.com/office/drawing/2014/main" id="{9FC509C2-8DAB-554A-E835-F45936884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528203</xdr:colOff>
      <xdr:row>122</xdr:row>
      <xdr:rowOff>5194</xdr:rowOff>
    </xdr:from>
    <xdr:to>
      <xdr:col>6</xdr:col>
      <xdr:colOff>1645227</xdr:colOff>
      <xdr:row>133</xdr:row>
      <xdr:rowOff>81394</xdr:rowOff>
    </xdr:to>
    <xdr:graphicFrame macro="">
      <xdr:nvGraphicFramePr>
        <xdr:cNvPr id="5" name="グラフ 4">
          <a:extLst>
            <a:ext uri="{FF2B5EF4-FFF2-40B4-BE49-F238E27FC236}">
              <a16:creationId xmlns:a16="http://schemas.microsoft.com/office/drawing/2014/main" id="{2B080281-9108-D1AC-C770-DD84C3078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614793</xdr:colOff>
      <xdr:row>161</xdr:row>
      <xdr:rowOff>31173</xdr:rowOff>
    </xdr:from>
    <xdr:to>
      <xdr:col>7</xdr:col>
      <xdr:colOff>432953</xdr:colOff>
      <xdr:row>172</xdr:row>
      <xdr:rowOff>107373</xdr:rowOff>
    </xdr:to>
    <xdr:graphicFrame macro="">
      <xdr:nvGraphicFramePr>
        <xdr:cNvPr id="6" name="グラフ 5">
          <a:extLst>
            <a:ext uri="{FF2B5EF4-FFF2-40B4-BE49-F238E27FC236}">
              <a16:creationId xmlns:a16="http://schemas.microsoft.com/office/drawing/2014/main" id="{31425C7F-0BB7-E4C5-89C7-A780C8579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413017</xdr:colOff>
      <xdr:row>27</xdr:row>
      <xdr:rowOff>180895</xdr:rowOff>
    </xdr:from>
    <xdr:to>
      <xdr:col>6</xdr:col>
      <xdr:colOff>1218458</xdr:colOff>
      <xdr:row>33</xdr:row>
      <xdr:rowOff>11207</xdr:rowOff>
    </xdr:to>
    <xdr:sp macro="" textlink="">
      <xdr:nvSpPr>
        <xdr:cNvPr id="49" name="四角形: 角を丸くする 48">
          <a:extLst>
            <a:ext uri="{FF2B5EF4-FFF2-40B4-BE49-F238E27FC236}">
              <a16:creationId xmlns:a16="http://schemas.microsoft.com/office/drawing/2014/main" id="{C8D78136-44CA-3B32-2702-C1CF1E0A0E1E}"/>
            </a:ext>
          </a:extLst>
        </xdr:cNvPr>
        <xdr:cNvSpPr/>
      </xdr:nvSpPr>
      <xdr:spPr>
        <a:xfrm>
          <a:off x="7121338" y="14386752"/>
          <a:ext cx="8820049" cy="4728884"/>
        </a:xfrm>
        <a:prstGeom prst="roundRect">
          <a:avLst/>
        </a:prstGeom>
        <a:solidFill>
          <a:schemeClr val="accent3">
            <a:lumMod val="20000"/>
            <a:lumOff val="80000"/>
          </a:schemeClr>
        </a:solidFill>
        <a:ln w="57150">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116741</xdr:colOff>
      <xdr:row>35</xdr:row>
      <xdr:rowOff>123825</xdr:rowOff>
    </xdr:from>
    <xdr:to>
      <xdr:col>4</xdr:col>
      <xdr:colOff>7440706</xdr:colOff>
      <xdr:row>35</xdr:row>
      <xdr:rowOff>1047750</xdr:rowOff>
    </xdr:to>
    <xdr:grpSp>
      <xdr:nvGrpSpPr>
        <xdr:cNvPr id="26" name="グループ化 25">
          <a:extLst>
            <a:ext uri="{FF2B5EF4-FFF2-40B4-BE49-F238E27FC236}">
              <a16:creationId xmlns:a16="http://schemas.microsoft.com/office/drawing/2014/main" id="{3BE1E6FB-813F-E91A-3EAB-22DC966F798B}"/>
            </a:ext>
          </a:extLst>
        </xdr:cNvPr>
        <xdr:cNvGrpSpPr/>
      </xdr:nvGrpSpPr>
      <xdr:grpSpPr>
        <a:xfrm>
          <a:off x="7553861" y="21276945"/>
          <a:ext cx="7323965" cy="923925"/>
          <a:chOff x="4898156" y="18904884"/>
          <a:chExt cx="5041461" cy="923925"/>
        </a:xfrm>
      </xdr:grpSpPr>
      <xdr:grpSp>
        <xdr:nvGrpSpPr>
          <xdr:cNvPr id="1025" name="Group 1">
            <a:extLst>
              <a:ext uri="{FF2B5EF4-FFF2-40B4-BE49-F238E27FC236}">
                <a16:creationId xmlns:a16="http://schemas.microsoft.com/office/drawing/2014/main" id="{3811D18B-D1A7-C613-2EAA-561AB36F9F91}"/>
              </a:ext>
            </a:extLst>
          </xdr:cNvPr>
          <xdr:cNvGrpSpPr>
            <a:grpSpLocks/>
          </xdr:cNvGrpSpPr>
        </xdr:nvGrpSpPr>
        <xdr:grpSpPr bwMode="auto">
          <a:xfrm>
            <a:off x="4898156" y="18904884"/>
            <a:ext cx="5041461" cy="419100"/>
            <a:chOff x="1888" y="3015"/>
            <a:chExt cx="4914" cy="649"/>
          </a:xfrm>
        </xdr:grpSpPr>
        <xdr:grpSp>
          <xdr:nvGrpSpPr>
            <xdr:cNvPr id="1026" name="Group 2">
              <a:extLst>
                <a:ext uri="{FF2B5EF4-FFF2-40B4-BE49-F238E27FC236}">
                  <a16:creationId xmlns:a16="http://schemas.microsoft.com/office/drawing/2014/main" id="{4AC5A016-1416-BDF3-FBBB-3FF6950688B5}"/>
                </a:ext>
              </a:extLst>
            </xdr:cNvPr>
            <xdr:cNvGrpSpPr>
              <a:grpSpLocks/>
            </xdr:cNvGrpSpPr>
          </xdr:nvGrpSpPr>
          <xdr:grpSpPr bwMode="auto">
            <a:xfrm>
              <a:off x="1888" y="3015"/>
              <a:ext cx="4914" cy="649"/>
              <a:chOff x="1888" y="3015"/>
              <a:chExt cx="4914" cy="649"/>
            </a:xfrm>
          </xdr:grpSpPr>
          <xdr:sp macro="" textlink="">
            <xdr:nvSpPr>
              <xdr:cNvPr id="1027" name="AutoShape 3">
                <a:extLst>
                  <a:ext uri="{FF2B5EF4-FFF2-40B4-BE49-F238E27FC236}">
                    <a16:creationId xmlns:a16="http://schemas.microsoft.com/office/drawing/2014/main" id="{550082F0-16A8-392A-312D-CB058E9B6216}"/>
                  </a:ext>
                </a:extLst>
              </xdr:cNvPr>
              <xdr:cNvSpPr>
                <a:spLocks noChangeArrowheads="1"/>
              </xdr:cNvSpPr>
            </xdr:nvSpPr>
            <xdr:spPr bwMode="auto">
              <a:xfrm>
                <a:off x="1888" y="3015"/>
                <a:ext cx="1648" cy="649"/>
              </a:xfrm>
              <a:prstGeom prst="roundRect">
                <a:avLst>
                  <a:gd name="adj" fmla="val 16667"/>
                </a:avLst>
              </a:prstGeom>
              <a:solidFill>
                <a:srgbClr val="D9E2F3"/>
              </a:solidFill>
              <a:ln>
                <a:noFill/>
              </a:ln>
              <a:effectLst/>
              <a:extLst>
                <a:ext uri="{91240B29-F687-4F45-9708-019B960494DF}">
                  <a14:hiddenLine xmlns:a14="http://schemas.microsoft.com/office/drawing/2010/main" w="31750">
                    <a:solidFill>
                      <a:srgbClr val="4472C4"/>
                    </a:solidFill>
                    <a:round/>
                    <a:headEnd/>
                    <a:tailEnd/>
                  </a14:hiddenLine>
                </a:ext>
                <a:ext uri="{AF507438-7753-43E0-B8FC-AC1667EBCBE1}">
                  <a14:hiddenEffects xmlns:a14="http://schemas.microsoft.com/office/drawing/2010/main">
                    <a:effectLst>
                      <a:outerShdw dist="35921" dir="2700000" algn="ctr" rotWithShape="0">
                        <a:srgbClr val="868686"/>
                      </a:outerShdw>
                    </a:effectLst>
                  </a14:hiddenEffects>
                </a:ext>
              </a:extLst>
            </xdr:spPr>
          </xdr:sp>
          <xdr:sp macro="" textlink="">
            <xdr:nvSpPr>
              <xdr:cNvPr id="1028" name="AutoShape 4">
                <a:extLst>
                  <a:ext uri="{FF2B5EF4-FFF2-40B4-BE49-F238E27FC236}">
                    <a16:creationId xmlns:a16="http://schemas.microsoft.com/office/drawing/2014/main" id="{E19BE11D-E58F-AFB8-D137-B969EDEDDF09}"/>
                  </a:ext>
                </a:extLst>
              </xdr:cNvPr>
              <xdr:cNvSpPr>
                <a:spLocks noChangeArrowheads="1"/>
              </xdr:cNvSpPr>
            </xdr:nvSpPr>
            <xdr:spPr bwMode="auto">
              <a:xfrm>
                <a:off x="3536" y="3015"/>
                <a:ext cx="1633" cy="649"/>
              </a:xfrm>
              <a:prstGeom prst="roundRect">
                <a:avLst>
                  <a:gd name="adj" fmla="val 16667"/>
                </a:avLst>
              </a:prstGeom>
              <a:solidFill>
                <a:srgbClr val="B4C6E7"/>
              </a:solidFill>
              <a:ln>
                <a:noFill/>
              </a:ln>
              <a:effectLst/>
              <a:extLst>
                <a:ext uri="{91240B29-F687-4F45-9708-019B960494DF}">
                  <a14:hiddenLine xmlns:a14="http://schemas.microsoft.com/office/drawing/2010/main" w="31750">
                    <a:solidFill>
                      <a:srgbClr val="4472C4"/>
                    </a:solidFill>
                    <a:round/>
                    <a:headEnd/>
                    <a:tailEnd/>
                  </a14:hiddenLine>
                </a:ext>
                <a:ext uri="{AF507438-7753-43E0-B8FC-AC1667EBCBE1}">
                  <a14:hiddenEffects xmlns:a14="http://schemas.microsoft.com/office/drawing/2010/main">
                    <a:effectLst>
                      <a:outerShdw dist="35921" dir="2700000" algn="ctr" rotWithShape="0">
                        <a:srgbClr val="868686"/>
                      </a:outerShdw>
                    </a:effectLst>
                  </a14:hiddenEffects>
                </a:ext>
              </a:extLst>
            </xdr:spPr>
          </xdr:sp>
          <xdr:sp macro="" textlink="">
            <xdr:nvSpPr>
              <xdr:cNvPr id="1029" name="AutoShape 5">
                <a:extLst>
                  <a:ext uri="{FF2B5EF4-FFF2-40B4-BE49-F238E27FC236}">
                    <a16:creationId xmlns:a16="http://schemas.microsoft.com/office/drawing/2014/main" id="{0A223C1A-DEA0-025F-8712-99505688A857}"/>
                  </a:ext>
                </a:extLst>
              </xdr:cNvPr>
              <xdr:cNvSpPr>
                <a:spLocks noChangeArrowheads="1"/>
              </xdr:cNvSpPr>
            </xdr:nvSpPr>
            <xdr:spPr bwMode="auto">
              <a:xfrm>
                <a:off x="5169" y="3015"/>
                <a:ext cx="1633" cy="649"/>
              </a:xfrm>
              <a:prstGeom prst="roundRect">
                <a:avLst>
                  <a:gd name="adj" fmla="val 16667"/>
                </a:avLst>
              </a:prstGeom>
              <a:solidFill>
                <a:srgbClr val="2F5496"/>
              </a:solidFill>
              <a:ln>
                <a:noFill/>
              </a:ln>
              <a:effectLst/>
              <a:extLst>
                <a:ext uri="{91240B29-F687-4F45-9708-019B960494DF}">
                  <a14:hiddenLine xmlns:a14="http://schemas.microsoft.com/office/drawing/2010/main" w="31750">
                    <a:solidFill>
                      <a:srgbClr val="4472C4"/>
                    </a:solidFill>
                    <a:round/>
                    <a:headEnd/>
                    <a:tailEnd/>
                  </a14:hiddenLine>
                </a:ext>
                <a:ext uri="{AF507438-7753-43E0-B8FC-AC1667EBCBE1}">
                  <a14:hiddenEffects xmlns:a14="http://schemas.microsoft.com/office/drawing/2010/main">
                    <a:effectLst>
                      <a:outerShdw dist="35921" dir="2700000" algn="ctr" rotWithShape="0">
                        <a:srgbClr val="868686"/>
                      </a:outerShdw>
                    </a:effectLst>
                  </a14:hiddenEffects>
                </a:ext>
              </a:extLst>
            </xdr:spPr>
          </xdr:sp>
        </xdr:grpSp>
        <xdr:grpSp>
          <xdr:nvGrpSpPr>
            <xdr:cNvPr id="1030" name="Group 6">
              <a:extLst>
                <a:ext uri="{FF2B5EF4-FFF2-40B4-BE49-F238E27FC236}">
                  <a16:creationId xmlns:a16="http://schemas.microsoft.com/office/drawing/2014/main" id="{83471CDC-1667-F5F4-9AA2-94F1862EC988}"/>
                </a:ext>
              </a:extLst>
            </xdr:cNvPr>
            <xdr:cNvGrpSpPr>
              <a:grpSpLocks/>
            </xdr:cNvGrpSpPr>
          </xdr:nvGrpSpPr>
          <xdr:grpSpPr bwMode="auto">
            <a:xfrm>
              <a:off x="1914" y="3072"/>
              <a:ext cx="4661" cy="462"/>
              <a:chOff x="1914" y="3072"/>
              <a:chExt cx="4661" cy="462"/>
            </a:xfrm>
          </xdr:grpSpPr>
          <xdr:sp macro="" textlink="">
            <xdr:nvSpPr>
              <xdr:cNvPr id="1031" name="テキスト ボックス 2">
                <a:extLst>
                  <a:ext uri="{FF2B5EF4-FFF2-40B4-BE49-F238E27FC236}">
                    <a16:creationId xmlns:a16="http://schemas.microsoft.com/office/drawing/2014/main" id="{A23D75B9-AB52-728A-C8DA-C5CDD22D6FFD}"/>
                  </a:ext>
                </a:extLst>
              </xdr:cNvPr>
              <xdr:cNvSpPr txBox="1">
                <a:spLocks noChangeArrowheads="1"/>
              </xdr:cNvSpPr>
            </xdr:nvSpPr>
            <xdr:spPr bwMode="auto">
              <a:xfrm>
                <a:off x="1914" y="3072"/>
                <a:ext cx="1587" cy="4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ja-JP" altLang="en-US" sz="1400" b="1" i="0" u="none" strike="noStrike" baseline="0">
                    <a:solidFill>
                      <a:srgbClr val="000000"/>
                    </a:solidFill>
                    <a:latin typeface="游ゴシック" panose="020B0400000000000000" pitchFamily="50" charset="-128"/>
                    <a:ea typeface="游ゴシック" panose="020B0400000000000000" pitchFamily="50" charset="-128"/>
                  </a:rPr>
                  <a:t>乾燥 (27.9以下)</a:t>
                </a:r>
                <a:endParaRPr lang="ja-JP" altLang="en-US" sz="1400" b="1" i="0" u="none" strike="noStrike" baseline="0">
                  <a:solidFill>
                    <a:srgbClr val="000000"/>
                  </a:solidFill>
                  <a:latin typeface="游ゴシック" panose="020B0400000000000000" pitchFamily="50" charset="-128"/>
                  <a:ea typeface="游ゴシック" panose="020B0400000000000000" pitchFamily="50" charset="-128"/>
                  <a:cs typeface="Times New Roman"/>
                </a:endParaRPr>
              </a:p>
              <a:p>
                <a:pPr algn="ctr" rtl="0">
                  <a:defRPr sz="1000"/>
                </a:pPr>
                <a:endParaRPr lang="ja-JP" altLang="en-US" sz="1400" b="1" i="0" u="none" strike="noStrike" baseline="0">
                  <a:solidFill>
                    <a:srgbClr val="000000"/>
                  </a:solidFill>
                  <a:latin typeface="游ゴシック" panose="020B0400000000000000" pitchFamily="50" charset="-128"/>
                  <a:ea typeface="游ゴシック" panose="020B0400000000000000" pitchFamily="50" charset="-128"/>
                  <a:cs typeface="Times New Roman"/>
                </a:endParaRPr>
              </a:p>
            </xdr:txBody>
          </xdr:sp>
          <xdr:sp macro="" textlink="">
            <xdr:nvSpPr>
              <xdr:cNvPr id="1032" name="テキスト ボックス 2">
                <a:extLst>
                  <a:ext uri="{FF2B5EF4-FFF2-40B4-BE49-F238E27FC236}">
                    <a16:creationId xmlns:a16="http://schemas.microsoft.com/office/drawing/2014/main" id="{7B5ECB1D-2A27-E468-F78B-FF5E726C24E6}"/>
                  </a:ext>
                </a:extLst>
              </xdr:cNvPr>
              <xdr:cNvSpPr txBox="1">
                <a:spLocks noChangeArrowheads="1"/>
              </xdr:cNvSpPr>
            </xdr:nvSpPr>
            <xdr:spPr bwMode="auto">
              <a:xfrm>
                <a:off x="3535" y="3098"/>
                <a:ext cx="1587" cy="4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ja-JP" altLang="en-US" sz="1400" b="1" i="0" u="none" strike="noStrike" baseline="0">
                    <a:solidFill>
                      <a:srgbClr val="000000"/>
                    </a:solidFill>
                    <a:latin typeface="游ゴシック" panose="020B0400000000000000" pitchFamily="50" charset="-128"/>
                    <a:ea typeface="游ゴシック" panose="020B0400000000000000" pitchFamily="50" charset="-128"/>
                  </a:rPr>
                  <a:t>境界域 28.0～29.5</a:t>
                </a:r>
                <a:endParaRPr lang="ja-JP" altLang="en-US" sz="1400" b="1" i="0" u="none" strike="noStrike" baseline="0">
                  <a:solidFill>
                    <a:srgbClr val="000000"/>
                  </a:solidFill>
                  <a:latin typeface="游ゴシック" panose="020B0400000000000000" pitchFamily="50" charset="-128"/>
                  <a:ea typeface="游ゴシック" panose="020B0400000000000000" pitchFamily="50" charset="-128"/>
                  <a:cs typeface="Times New Roman"/>
                </a:endParaRPr>
              </a:p>
              <a:p>
                <a:pPr algn="ctr" rtl="0">
                  <a:defRPr sz="1000"/>
                </a:pPr>
                <a:endParaRPr lang="ja-JP" altLang="en-US" sz="1400" b="1" i="0" u="none" strike="noStrike" baseline="0">
                  <a:solidFill>
                    <a:srgbClr val="000000"/>
                  </a:solidFill>
                  <a:latin typeface="游ゴシック" panose="020B0400000000000000" pitchFamily="50" charset="-128"/>
                  <a:ea typeface="游ゴシック" panose="020B0400000000000000" pitchFamily="50" charset="-128"/>
                  <a:cs typeface="Times New Roman"/>
                </a:endParaRPr>
              </a:p>
              <a:p>
                <a:pPr algn="ctr" rtl="0">
                  <a:defRPr sz="1000"/>
                </a:pPr>
                <a:endParaRPr lang="ja-JP" altLang="en-US" sz="1400" b="1" i="0" u="none" strike="noStrike" baseline="0">
                  <a:solidFill>
                    <a:srgbClr val="000000"/>
                  </a:solidFill>
                  <a:latin typeface="游ゴシック" panose="020B0400000000000000" pitchFamily="50" charset="-128"/>
                  <a:ea typeface="游ゴシック" panose="020B0400000000000000" pitchFamily="50" charset="-128"/>
                  <a:cs typeface="Times New Roman"/>
                </a:endParaRPr>
              </a:p>
            </xdr:txBody>
          </xdr:sp>
          <xdr:sp macro="" textlink="">
            <xdr:nvSpPr>
              <xdr:cNvPr id="1033" name="テキスト ボックス 2">
                <a:extLst>
                  <a:ext uri="{FF2B5EF4-FFF2-40B4-BE49-F238E27FC236}">
                    <a16:creationId xmlns:a16="http://schemas.microsoft.com/office/drawing/2014/main" id="{88953623-5745-D088-3E83-B71740E12189}"/>
                  </a:ext>
                </a:extLst>
              </xdr:cNvPr>
              <xdr:cNvSpPr txBox="1">
                <a:spLocks noChangeArrowheads="1"/>
              </xdr:cNvSpPr>
            </xdr:nvSpPr>
            <xdr:spPr bwMode="auto">
              <a:xfrm>
                <a:off x="5367" y="3086"/>
                <a:ext cx="1208" cy="4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ja-JP" altLang="en-US" sz="1400" b="1" i="0" u="none" strike="noStrike" baseline="0">
                    <a:solidFill>
                      <a:srgbClr val="FFFFFF"/>
                    </a:solidFill>
                    <a:latin typeface="游ゴシック" panose="020B0400000000000000" pitchFamily="50" charset="-128"/>
                    <a:ea typeface="游ゴシック" panose="020B0400000000000000" pitchFamily="50" charset="-128"/>
                  </a:rPr>
                  <a:t>正常 29.6以上</a:t>
                </a:r>
                <a:endParaRPr lang="ja-JP" altLang="en-US" sz="1400" b="1" i="0" u="none" strike="noStrike" baseline="0">
                  <a:solidFill>
                    <a:srgbClr val="FFFFFF"/>
                  </a:solidFill>
                  <a:latin typeface="游ゴシック" panose="020B0400000000000000" pitchFamily="50" charset="-128"/>
                  <a:ea typeface="游ゴシック" panose="020B0400000000000000" pitchFamily="50" charset="-128"/>
                  <a:cs typeface="Times New Roman"/>
                </a:endParaRPr>
              </a:p>
              <a:p>
                <a:pPr algn="ctr" rtl="0">
                  <a:defRPr sz="1000"/>
                </a:pPr>
                <a:endParaRPr lang="ja-JP" altLang="en-US" sz="1400" b="1" i="0" u="none" strike="noStrike" baseline="0">
                  <a:solidFill>
                    <a:srgbClr val="FFFFFF"/>
                  </a:solidFill>
                  <a:latin typeface="游ゴシック" panose="020B0400000000000000" pitchFamily="50" charset="-128"/>
                  <a:ea typeface="游ゴシック" panose="020B0400000000000000" pitchFamily="50" charset="-128"/>
                  <a:cs typeface="Times New Roman"/>
                </a:endParaRPr>
              </a:p>
              <a:p>
                <a:pPr algn="ctr" rtl="0">
                  <a:defRPr sz="1000"/>
                </a:pPr>
                <a:endParaRPr lang="ja-JP" altLang="en-US" sz="1400" b="1" i="0" u="none" strike="noStrike" baseline="0">
                  <a:solidFill>
                    <a:srgbClr val="FFFFFF"/>
                  </a:solidFill>
                  <a:latin typeface="游ゴシック" panose="020B0400000000000000" pitchFamily="50" charset="-128"/>
                  <a:ea typeface="游ゴシック" panose="020B0400000000000000" pitchFamily="50" charset="-128"/>
                  <a:cs typeface="Times New Roman"/>
                </a:endParaRPr>
              </a:p>
            </xdr:txBody>
          </xdr:sp>
        </xdr:grpSp>
      </xdr:grpSp>
      <xdr:sp macro="" textlink="">
        <xdr:nvSpPr>
          <xdr:cNvPr id="3" name="矢印: 上 2">
            <a:extLst>
              <a:ext uri="{FF2B5EF4-FFF2-40B4-BE49-F238E27FC236}">
                <a16:creationId xmlns:a16="http://schemas.microsoft.com/office/drawing/2014/main" id="{87B12740-5B59-D7E9-23C8-A67BE54869FF}"/>
              </a:ext>
            </a:extLst>
          </xdr:cNvPr>
          <xdr:cNvSpPr/>
        </xdr:nvSpPr>
        <xdr:spPr>
          <a:xfrm>
            <a:off x="8520733" y="19323984"/>
            <a:ext cx="131066" cy="259503"/>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sz="1000"/>
          </a:p>
        </xdr:txBody>
      </xdr:sp>
      <xdr:sp macro="" textlink="">
        <xdr:nvSpPr>
          <xdr:cNvPr id="5" name="四角形: 角を丸くする 4">
            <a:extLst>
              <a:ext uri="{FF2B5EF4-FFF2-40B4-BE49-F238E27FC236}">
                <a16:creationId xmlns:a16="http://schemas.microsoft.com/office/drawing/2014/main" id="{8D046E0A-823A-989A-63A2-B2D137781207}"/>
              </a:ext>
            </a:extLst>
          </xdr:cNvPr>
          <xdr:cNvSpPr/>
        </xdr:nvSpPr>
        <xdr:spPr>
          <a:xfrm>
            <a:off x="8240307" y="19560368"/>
            <a:ext cx="1428750" cy="268441"/>
          </a:xfrm>
          <a:prstGeom prst="roundRect">
            <a:avLst/>
          </a:prstGeom>
        </xdr:spPr>
        <xdr:style>
          <a:lnRef idx="2">
            <a:schemeClr val="accent1"/>
          </a:lnRef>
          <a:fillRef idx="1">
            <a:schemeClr val="lt1"/>
          </a:fillRef>
          <a:effectRef idx="0">
            <a:schemeClr val="accent1"/>
          </a:effectRef>
          <a:fontRef idx="minor">
            <a:schemeClr val="dk1"/>
          </a:fontRef>
        </xdr:style>
        <xdr:txBody>
          <a:bodyPr wrap="square"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ja-JP" altLang="en-US" sz="1600" b="1"/>
              <a:t>結果：</a:t>
            </a:r>
            <a:r>
              <a:rPr lang="en-US" altLang="ja-JP" sz="1600" b="1"/>
              <a:t>30.9</a:t>
            </a:r>
            <a:endParaRPr lang="ja-JP" sz="1600" b="1"/>
          </a:p>
        </xdr:txBody>
      </xdr:sp>
    </xdr:grpSp>
    <xdr:clientData/>
  </xdr:twoCellAnchor>
  <xdr:twoCellAnchor>
    <xdr:from>
      <xdr:col>4</xdr:col>
      <xdr:colOff>23534</xdr:colOff>
      <xdr:row>35</xdr:row>
      <xdr:rowOff>993410</xdr:rowOff>
    </xdr:from>
    <xdr:to>
      <xdr:col>4</xdr:col>
      <xdr:colOff>7631206</xdr:colOff>
      <xdr:row>36</xdr:row>
      <xdr:rowOff>1232654</xdr:rowOff>
    </xdr:to>
    <xdr:grpSp>
      <xdr:nvGrpSpPr>
        <xdr:cNvPr id="28" name="グループ化 27">
          <a:extLst>
            <a:ext uri="{FF2B5EF4-FFF2-40B4-BE49-F238E27FC236}">
              <a16:creationId xmlns:a16="http://schemas.microsoft.com/office/drawing/2014/main" id="{5AEB0A85-E414-FFEC-89B2-9A4396A10858}"/>
            </a:ext>
          </a:extLst>
        </xdr:cNvPr>
        <xdr:cNvGrpSpPr/>
      </xdr:nvGrpSpPr>
      <xdr:grpSpPr>
        <a:xfrm>
          <a:off x="7460654" y="22146530"/>
          <a:ext cx="7607672" cy="1336524"/>
          <a:chOff x="4842063" y="19628786"/>
          <a:chExt cx="5187202" cy="1472940"/>
        </a:xfrm>
      </xdr:grpSpPr>
      <xdr:sp macro="" textlink="">
        <xdr:nvSpPr>
          <xdr:cNvPr id="4" name="テキスト ボックス 3">
            <a:extLst>
              <a:ext uri="{FF2B5EF4-FFF2-40B4-BE49-F238E27FC236}">
                <a16:creationId xmlns:a16="http://schemas.microsoft.com/office/drawing/2014/main" id="{2DABE36E-B3CC-BCF0-1265-A10A0CE5954C}"/>
              </a:ext>
            </a:extLst>
          </xdr:cNvPr>
          <xdr:cNvSpPr txBox="1"/>
        </xdr:nvSpPr>
        <xdr:spPr>
          <a:xfrm>
            <a:off x="4842063" y="20079259"/>
            <a:ext cx="762000" cy="8867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b="1">
                <a:latin typeface="+mn-ea"/>
                <a:ea typeface="+mn-ea"/>
              </a:rPr>
              <a:t>咀嚼機能</a:t>
            </a:r>
            <a:endParaRPr kumimoji="1" lang="en-US" altLang="ja-JP" sz="1400" b="1">
              <a:latin typeface="+mn-ea"/>
              <a:ea typeface="+mn-ea"/>
            </a:endParaRPr>
          </a:p>
          <a:p>
            <a:pPr algn="ctr"/>
            <a:r>
              <a:rPr kumimoji="1" lang="ja-JP" altLang="en-US" sz="1400" b="1">
                <a:latin typeface="+mn-ea"/>
                <a:ea typeface="+mn-ea"/>
              </a:rPr>
              <a:t>低い</a:t>
            </a:r>
          </a:p>
        </xdr:txBody>
      </xdr:sp>
      <xdr:sp macro="" textlink="">
        <xdr:nvSpPr>
          <xdr:cNvPr id="8" name="テキスト ボックス 7">
            <a:extLst>
              <a:ext uri="{FF2B5EF4-FFF2-40B4-BE49-F238E27FC236}">
                <a16:creationId xmlns:a16="http://schemas.microsoft.com/office/drawing/2014/main" id="{23BC8C63-F586-442C-968B-6029D3199E08}"/>
              </a:ext>
            </a:extLst>
          </xdr:cNvPr>
          <xdr:cNvSpPr txBox="1"/>
        </xdr:nvSpPr>
        <xdr:spPr>
          <a:xfrm>
            <a:off x="9261662" y="19991001"/>
            <a:ext cx="767603" cy="9749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b="1">
                <a:latin typeface="+mn-ea"/>
                <a:ea typeface="+mn-ea"/>
              </a:rPr>
              <a:t>咀嚼機能</a:t>
            </a:r>
            <a:endParaRPr kumimoji="1" lang="en-US" altLang="ja-JP" sz="1400" b="1">
              <a:latin typeface="+mn-ea"/>
              <a:ea typeface="+mn-ea"/>
            </a:endParaRPr>
          </a:p>
          <a:p>
            <a:pPr algn="ctr"/>
            <a:r>
              <a:rPr kumimoji="1" lang="ja-JP" altLang="en-US" sz="1400" b="1">
                <a:latin typeface="+mn-ea"/>
                <a:ea typeface="+mn-ea"/>
              </a:rPr>
              <a:t>高い</a:t>
            </a:r>
            <a:endParaRPr kumimoji="1" lang="en-US" altLang="ja-JP" sz="1400" b="1">
              <a:latin typeface="+mn-ea"/>
              <a:ea typeface="+mn-ea"/>
            </a:endParaRPr>
          </a:p>
          <a:p>
            <a:pPr algn="ctr"/>
            <a:endParaRPr kumimoji="1" lang="ja-JP" altLang="en-US" sz="1400" b="1">
              <a:latin typeface="+mn-ea"/>
              <a:ea typeface="+mn-ea"/>
            </a:endParaRPr>
          </a:p>
        </xdr:txBody>
      </xdr:sp>
      <xdr:grpSp>
        <xdr:nvGrpSpPr>
          <xdr:cNvPr id="27" name="グループ化 26">
            <a:extLst>
              <a:ext uri="{FF2B5EF4-FFF2-40B4-BE49-F238E27FC236}">
                <a16:creationId xmlns:a16="http://schemas.microsoft.com/office/drawing/2014/main" id="{A1F553A6-71EA-8E33-915A-BF46A7E92620}"/>
              </a:ext>
            </a:extLst>
          </xdr:cNvPr>
          <xdr:cNvGrpSpPr/>
        </xdr:nvGrpSpPr>
        <xdr:grpSpPr>
          <a:xfrm>
            <a:off x="5561199" y="19628786"/>
            <a:ext cx="3700463" cy="1472940"/>
            <a:chOff x="5561199" y="19628786"/>
            <a:chExt cx="3700463" cy="1472940"/>
          </a:xfrm>
        </xdr:grpSpPr>
        <xdr:graphicFrame macro="">
          <xdr:nvGraphicFramePr>
            <xdr:cNvPr id="2" name="図表 1">
              <a:extLst>
                <a:ext uri="{FF2B5EF4-FFF2-40B4-BE49-F238E27FC236}">
                  <a16:creationId xmlns:a16="http://schemas.microsoft.com/office/drawing/2014/main" id="{E4B43E48-2066-8C90-59D0-09928F6430BD}"/>
                </a:ext>
              </a:extLst>
            </xdr:cNvPr>
            <xdr:cNvGraphicFramePr/>
          </xdr:nvGraphicFramePr>
          <xdr:xfrm>
            <a:off x="5561199" y="19628786"/>
            <a:ext cx="3700463" cy="1250574"/>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sp macro="" textlink="">
          <xdr:nvSpPr>
            <xdr:cNvPr id="9" name="矢印: 上 8">
              <a:extLst>
                <a:ext uri="{FF2B5EF4-FFF2-40B4-BE49-F238E27FC236}">
                  <a16:creationId xmlns:a16="http://schemas.microsoft.com/office/drawing/2014/main" id="{0A35EEC6-1D80-4FFF-B44E-AFBA2259DDE6}"/>
                </a:ext>
              </a:extLst>
            </xdr:cNvPr>
            <xdr:cNvSpPr/>
          </xdr:nvSpPr>
          <xdr:spPr>
            <a:xfrm>
              <a:off x="8109750" y="20534309"/>
              <a:ext cx="131066" cy="259503"/>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sz="1000"/>
            </a:p>
          </xdr:txBody>
        </xdr:sp>
        <xdr:sp macro="" textlink="">
          <xdr:nvSpPr>
            <xdr:cNvPr id="13" name="四角形: 角を丸くする 12">
              <a:extLst>
                <a:ext uri="{FF2B5EF4-FFF2-40B4-BE49-F238E27FC236}">
                  <a16:creationId xmlns:a16="http://schemas.microsoft.com/office/drawing/2014/main" id="{922A6FC8-6EDD-4B77-BFE1-FF018A939627}"/>
                </a:ext>
              </a:extLst>
            </xdr:cNvPr>
            <xdr:cNvSpPr/>
          </xdr:nvSpPr>
          <xdr:spPr>
            <a:xfrm>
              <a:off x="7575383" y="20730852"/>
              <a:ext cx="1219200" cy="370874"/>
            </a:xfrm>
            <a:prstGeom prst="roundRect">
              <a:avLst/>
            </a:prstGeom>
          </xdr:spPr>
          <xdr:style>
            <a:lnRef idx="2">
              <a:schemeClr val="accent1"/>
            </a:lnRef>
            <a:fillRef idx="1">
              <a:schemeClr val="lt1"/>
            </a:fillRef>
            <a:effectRef idx="0">
              <a:schemeClr val="accent1"/>
            </a:effectRef>
            <a:fontRef idx="minor">
              <a:schemeClr val="dk1"/>
            </a:fontRef>
          </xdr:style>
          <xdr:txBody>
            <a:bodyPr wrap="square"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ja-JP" altLang="en-US" sz="1600" b="1"/>
                <a:t>結果：</a:t>
              </a:r>
              <a:r>
                <a:rPr lang="en-US" altLang="ja-JP" sz="1600" b="1"/>
                <a:t>4</a:t>
              </a:r>
              <a:endParaRPr lang="ja-JP" sz="1600" b="1"/>
            </a:p>
          </xdr:txBody>
        </xdr:sp>
      </xdr:grpSp>
    </xdr:grpSp>
    <xdr:clientData/>
  </xdr:twoCellAnchor>
  <xdr:twoCellAnchor>
    <xdr:from>
      <xdr:col>4</xdr:col>
      <xdr:colOff>66676</xdr:colOff>
      <xdr:row>37</xdr:row>
      <xdr:rowOff>28574</xdr:rowOff>
    </xdr:from>
    <xdr:to>
      <xdr:col>4</xdr:col>
      <xdr:colOff>7563970</xdr:colOff>
      <xdr:row>37</xdr:row>
      <xdr:rowOff>1823357</xdr:rowOff>
    </xdr:to>
    <xdr:graphicFrame macro="">
      <xdr:nvGraphicFramePr>
        <xdr:cNvPr id="1041" name="グラフ 1040">
          <a:extLst>
            <a:ext uri="{FF2B5EF4-FFF2-40B4-BE49-F238E27FC236}">
              <a16:creationId xmlns:a16="http://schemas.microsoft.com/office/drawing/2014/main" id="{5CB9EA8B-309D-4E20-B575-2914B18BB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47141</xdr:colOff>
      <xdr:row>21</xdr:row>
      <xdr:rowOff>52552</xdr:rowOff>
    </xdr:from>
    <xdr:to>
      <xdr:col>4</xdr:col>
      <xdr:colOff>7463116</xdr:colOff>
      <xdr:row>21</xdr:row>
      <xdr:rowOff>1664152</xdr:rowOff>
    </xdr:to>
    <xdr:graphicFrame macro="">
      <xdr:nvGraphicFramePr>
        <xdr:cNvPr id="47" name="グラフ 46">
          <a:extLst>
            <a:ext uri="{FF2B5EF4-FFF2-40B4-BE49-F238E27FC236}">
              <a16:creationId xmlns:a16="http://schemas.microsoft.com/office/drawing/2014/main" id="{506C7659-89EA-4FEE-88E8-4809055D7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2889958</xdr:colOff>
      <xdr:row>37</xdr:row>
      <xdr:rowOff>1484586</xdr:rowOff>
    </xdr:from>
    <xdr:to>
      <xdr:col>4</xdr:col>
      <xdr:colOff>3185561</xdr:colOff>
      <xdr:row>37</xdr:row>
      <xdr:rowOff>1780190</xdr:rowOff>
    </xdr:to>
    <xdr:sp macro="" textlink="">
      <xdr:nvSpPr>
        <xdr:cNvPr id="48" name="楕円 47">
          <a:extLst>
            <a:ext uri="{FF2B5EF4-FFF2-40B4-BE49-F238E27FC236}">
              <a16:creationId xmlns:a16="http://schemas.microsoft.com/office/drawing/2014/main" id="{E791620E-387C-B3B9-5579-51479A72E68C}"/>
            </a:ext>
          </a:extLst>
        </xdr:cNvPr>
        <xdr:cNvSpPr/>
      </xdr:nvSpPr>
      <xdr:spPr>
        <a:xfrm>
          <a:off x="9210076" y="25173821"/>
          <a:ext cx="295603" cy="295604"/>
        </a:xfrm>
        <a:prstGeom prst="ellipse">
          <a:avLst/>
        </a:prstGeom>
        <a:noFill/>
        <a:ln w="317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408213</xdr:colOff>
      <xdr:row>15</xdr:row>
      <xdr:rowOff>512535</xdr:rowOff>
    </xdr:from>
    <xdr:to>
      <xdr:col>4</xdr:col>
      <xdr:colOff>7888941</xdr:colOff>
      <xdr:row>19</xdr:row>
      <xdr:rowOff>2027464</xdr:rowOff>
    </xdr:to>
    <xdr:graphicFrame macro="">
      <xdr:nvGraphicFramePr>
        <xdr:cNvPr id="56" name="グラフ 55">
          <a:extLst>
            <a:ext uri="{FF2B5EF4-FFF2-40B4-BE49-F238E27FC236}">
              <a16:creationId xmlns:a16="http://schemas.microsoft.com/office/drawing/2014/main" id="{6BC4ECB0-D9F7-4472-9DB6-B9D5004D6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16565</xdr:colOff>
      <xdr:row>20</xdr:row>
      <xdr:rowOff>33130</xdr:rowOff>
    </xdr:from>
    <xdr:to>
      <xdr:col>4</xdr:col>
      <xdr:colOff>7530352</xdr:colOff>
      <xdr:row>20</xdr:row>
      <xdr:rowOff>2210273</xdr:rowOff>
    </xdr:to>
    <xdr:graphicFrame macro="">
      <xdr:nvGraphicFramePr>
        <xdr:cNvPr id="57" name="グラフ 56">
          <a:extLst>
            <a:ext uri="{FF2B5EF4-FFF2-40B4-BE49-F238E27FC236}">
              <a16:creationId xmlns:a16="http://schemas.microsoft.com/office/drawing/2014/main" id="{F3C4E127-2338-407B-BAFE-E8D6CB8B2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56030</xdr:colOff>
      <xdr:row>22</xdr:row>
      <xdr:rowOff>67235</xdr:rowOff>
    </xdr:from>
    <xdr:to>
      <xdr:col>4</xdr:col>
      <xdr:colOff>7575177</xdr:colOff>
      <xdr:row>22</xdr:row>
      <xdr:rowOff>1736911</xdr:rowOff>
    </xdr:to>
    <xdr:graphicFrame macro="">
      <xdr:nvGraphicFramePr>
        <xdr:cNvPr id="58" name="グラフ 57">
          <a:extLst>
            <a:ext uri="{FF2B5EF4-FFF2-40B4-BE49-F238E27FC236}">
              <a16:creationId xmlns:a16="http://schemas.microsoft.com/office/drawing/2014/main" id="{2B3CA7DE-4FBD-446D-9526-B3D22F493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5692587</xdr:colOff>
      <xdr:row>22</xdr:row>
      <xdr:rowOff>212912</xdr:rowOff>
    </xdr:from>
    <xdr:to>
      <xdr:col>4</xdr:col>
      <xdr:colOff>7373470</xdr:colOff>
      <xdr:row>22</xdr:row>
      <xdr:rowOff>526677</xdr:rowOff>
    </xdr:to>
    <xdr:sp macro="" textlink="">
      <xdr:nvSpPr>
        <xdr:cNvPr id="59" name="テキスト ボックス 58">
          <a:extLst>
            <a:ext uri="{FF2B5EF4-FFF2-40B4-BE49-F238E27FC236}">
              <a16:creationId xmlns:a16="http://schemas.microsoft.com/office/drawing/2014/main" id="{34ADF551-D7DF-BECB-1DDD-23441B8A6C2B}"/>
            </a:ext>
          </a:extLst>
        </xdr:cNvPr>
        <xdr:cNvSpPr txBox="1"/>
      </xdr:nvSpPr>
      <xdr:spPr>
        <a:xfrm>
          <a:off x="12012705" y="11105030"/>
          <a:ext cx="1680883"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solidFill>
                <a:schemeClr val="bg1"/>
              </a:solidFill>
              <a:latin typeface="+mn-ea"/>
              <a:ea typeface="+mn-ea"/>
            </a:rPr>
            <a:t>高い</a:t>
          </a:r>
          <a:r>
            <a:rPr kumimoji="1" lang="en-US" altLang="ja-JP" sz="1400" b="1">
              <a:solidFill>
                <a:schemeClr val="bg1"/>
              </a:solidFill>
              <a:latin typeface="+mn-ea"/>
              <a:ea typeface="+mn-ea"/>
            </a:rPr>
            <a:t>29.1~60%</a:t>
          </a:r>
          <a:endParaRPr kumimoji="1" lang="ja-JP" altLang="en-US" sz="1400" b="1">
            <a:solidFill>
              <a:schemeClr val="bg1"/>
            </a:solidFill>
            <a:latin typeface="+mn-ea"/>
            <a:ea typeface="+mn-ea"/>
          </a:endParaRPr>
        </a:p>
      </xdr:txBody>
    </xdr:sp>
    <xdr:clientData/>
  </xdr:twoCellAnchor>
  <xdr:twoCellAnchor>
    <xdr:from>
      <xdr:col>4</xdr:col>
      <xdr:colOff>56029</xdr:colOff>
      <xdr:row>23</xdr:row>
      <xdr:rowOff>156883</xdr:rowOff>
    </xdr:from>
    <xdr:to>
      <xdr:col>4</xdr:col>
      <xdr:colOff>7653617</xdr:colOff>
      <xdr:row>24</xdr:row>
      <xdr:rowOff>2073088</xdr:rowOff>
    </xdr:to>
    <xdr:grpSp>
      <xdr:nvGrpSpPr>
        <xdr:cNvPr id="60" name="グループ化 59">
          <a:extLst>
            <a:ext uri="{FF2B5EF4-FFF2-40B4-BE49-F238E27FC236}">
              <a16:creationId xmlns:a16="http://schemas.microsoft.com/office/drawing/2014/main" id="{D6B85FF2-0998-4FB3-A929-73DC8339DE10}"/>
            </a:ext>
          </a:extLst>
        </xdr:cNvPr>
        <xdr:cNvGrpSpPr/>
      </xdr:nvGrpSpPr>
      <xdr:grpSpPr>
        <a:xfrm>
          <a:off x="7493149" y="12348883"/>
          <a:ext cx="7597588" cy="2221005"/>
          <a:chOff x="9463367" y="37444224"/>
          <a:chExt cx="5533582" cy="2173208"/>
        </a:xfrm>
      </xdr:grpSpPr>
      <xdr:graphicFrame macro="">
        <xdr:nvGraphicFramePr>
          <xdr:cNvPr id="61" name="グラフ 60">
            <a:extLst>
              <a:ext uri="{FF2B5EF4-FFF2-40B4-BE49-F238E27FC236}">
                <a16:creationId xmlns:a16="http://schemas.microsoft.com/office/drawing/2014/main" id="{81E841AB-B014-81E8-BB4F-F0B1489F7943}"/>
              </a:ext>
            </a:extLst>
          </xdr:cNvPr>
          <xdr:cNvGraphicFramePr/>
        </xdr:nvGraphicFramePr>
        <xdr:xfrm>
          <a:off x="9463367" y="37444224"/>
          <a:ext cx="5533582" cy="2173208"/>
        </xdr:xfrm>
        <a:graphic>
          <a:graphicData uri="http://schemas.openxmlformats.org/drawingml/2006/chart">
            <c:chart xmlns:c="http://schemas.openxmlformats.org/drawingml/2006/chart" xmlns:r="http://schemas.openxmlformats.org/officeDocument/2006/relationships" r:id="rId11"/>
          </a:graphicData>
        </a:graphic>
      </xdr:graphicFrame>
      <xdr:grpSp>
        <xdr:nvGrpSpPr>
          <xdr:cNvPr id="62" name="グループ化 61">
            <a:extLst>
              <a:ext uri="{FF2B5EF4-FFF2-40B4-BE49-F238E27FC236}">
                <a16:creationId xmlns:a16="http://schemas.microsoft.com/office/drawing/2014/main" id="{C48E931F-8B9A-B759-65E4-4C10284CF3C9}"/>
              </a:ext>
            </a:extLst>
          </xdr:cNvPr>
          <xdr:cNvGrpSpPr/>
        </xdr:nvGrpSpPr>
        <xdr:grpSpPr>
          <a:xfrm>
            <a:off x="12662724" y="37508773"/>
            <a:ext cx="2334222" cy="315309"/>
            <a:chOff x="13819842" y="36786207"/>
            <a:chExt cx="2429496" cy="420414"/>
          </a:xfrm>
        </xdr:grpSpPr>
        <xdr:sp macro="" textlink="">
          <xdr:nvSpPr>
            <xdr:cNvPr id="63" name="四角形: 角を丸くする 62">
              <a:extLst>
                <a:ext uri="{FF2B5EF4-FFF2-40B4-BE49-F238E27FC236}">
                  <a16:creationId xmlns:a16="http://schemas.microsoft.com/office/drawing/2014/main" id="{9AA11F32-B56E-AA21-B3FD-6C324610BFDF}"/>
                </a:ext>
              </a:extLst>
            </xdr:cNvPr>
            <xdr:cNvSpPr/>
          </xdr:nvSpPr>
          <xdr:spPr>
            <a:xfrm>
              <a:off x="13819842" y="36786207"/>
              <a:ext cx="2320105" cy="420414"/>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024" name="Text Box 5">
              <a:extLst>
                <a:ext uri="{FF2B5EF4-FFF2-40B4-BE49-F238E27FC236}">
                  <a16:creationId xmlns:a16="http://schemas.microsoft.com/office/drawing/2014/main" id="{C002DE90-8EBF-7513-37A9-1F329B8B792A}"/>
                </a:ext>
              </a:extLst>
            </xdr:cNvPr>
            <xdr:cNvSpPr txBox="1">
              <a:spLocks noChangeArrowheads="1"/>
            </xdr:cNvSpPr>
          </xdr:nvSpPr>
          <xdr:spPr bwMode="auto">
            <a:xfrm>
              <a:off x="13870810" y="36812868"/>
              <a:ext cx="2378528" cy="365392"/>
            </a:xfrm>
            <a:prstGeom prst="rect">
              <a:avLst/>
            </a:prstGeom>
            <a:noFill/>
            <a:ln w="9525">
              <a:noFill/>
              <a:miter lim="800000"/>
              <a:headEnd/>
              <a:tailEnd/>
            </a:ln>
          </xdr:spPr>
          <xdr:txBody>
            <a:bodyPr vertOverflow="clip" wrap="square" lIns="36576" tIns="50292" rIns="0" bIns="0" anchor="t" upright="1"/>
            <a:lstStyle/>
            <a:p>
              <a:pPr algn="l" rtl="0">
                <a:lnSpc>
                  <a:spcPts val="1600"/>
                </a:lnSpc>
                <a:defRPr sz="1000"/>
              </a:pPr>
              <a:r>
                <a:rPr lang="ja-JP" altLang="en-US" sz="1400" b="1" i="0" u="none" strike="noStrike" baseline="0">
                  <a:solidFill>
                    <a:sysClr val="windowText" lastClr="000000"/>
                  </a:solidFill>
                  <a:latin typeface="游ゴシック"/>
                  <a:ea typeface="游ゴシック"/>
                </a:rPr>
                <a:t>年齢・性別の中央値と比較：</a:t>
              </a:r>
              <a:r>
                <a:rPr lang="en-US" altLang="ja-JP" sz="1400" b="1" i="0" u="none" strike="noStrike" baseline="0">
                  <a:solidFill>
                    <a:sysClr val="windowText" lastClr="000000"/>
                  </a:solidFill>
                  <a:latin typeface="游ゴシック"/>
                  <a:ea typeface="游ゴシック"/>
                </a:rPr>
                <a:t>100</a:t>
              </a:r>
              <a:r>
                <a:rPr lang="ja-JP" altLang="en-US" sz="1400" b="1" i="0" u="none" strike="noStrike" baseline="0">
                  <a:solidFill>
                    <a:sysClr val="windowText" lastClr="000000"/>
                  </a:solidFill>
                  <a:latin typeface="游ゴシック"/>
                  <a:ea typeface="游ゴシック"/>
                </a:rPr>
                <a:t>％</a:t>
              </a:r>
            </a:p>
          </xdr:txBody>
        </xdr:sp>
      </xdr:grpSp>
    </xdr:grpSp>
    <xdr:clientData/>
  </xdr:twoCellAnchor>
  <xdr:twoCellAnchor>
    <xdr:from>
      <xdr:col>4</xdr:col>
      <xdr:colOff>809623</xdr:colOff>
      <xdr:row>27</xdr:row>
      <xdr:rowOff>357188</xdr:rowOff>
    </xdr:from>
    <xdr:to>
      <xdr:col>6</xdr:col>
      <xdr:colOff>619123</xdr:colOff>
      <xdr:row>34</xdr:row>
      <xdr:rowOff>23812</xdr:rowOff>
    </xdr:to>
    <xdr:graphicFrame macro="">
      <xdr:nvGraphicFramePr>
        <xdr:cNvPr id="6" name="グラフ 5">
          <a:extLst>
            <a:ext uri="{FF2B5EF4-FFF2-40B4-BE49-F238E27FC236}">
              <a16:creationId xmlns:a16="http://schemas.microsoft.com/office/drawing/2014/main" id="{0E52B1C2-4447-4891-89D6-7A886DB38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714375</xdr:colOff>
      <xdr:row>2</xdr:row>
      <xdr:rowOff>71437</xdr:rowOff>
    </xdr:from>
    <xdr:to>
      <xdr:col>6</xdr:col>
      <xdr:colOff>1452562</xdr:colOff>
      <xdr:row>13</xdr:row>
      <xdr:rowOff>229440</xdr:rowOff>
    </xdr:to>
    <xdr:sp macro="" textlink="">
      <xdr:nvSpPr>
        <xdr:cNvPr id="7" name="四角形: 角を丸くする 6">
          <a:extLst>
            <a:ext uri="{FF2B5EF4-FFF2-40B4-BE49-F238E27FC236}">
              <a16:creationId xmlns:a16="http://schemas.microsoft.com/office/drawing/2014/main" id="{B495D446-2CCE-46DC-A638-DB383EC9CB43}"/>
            </a:ext>
          </a:extLst>
        </xdr:cNvPr>
        <xdr:cNvSpPr/>
      </xdr:nvSpPr>
      <xdr:spPr>
        <a:xfrm>
          <a:off x="6143625" y="642937"/>
          <a:ext cx="14787562" cy="3063128"/>
        </a:xfrm>
        <a:prstGeom prst="roundRect">
          <a:avLst/>
        </a:prstGeom>
        <a:solidFill>
          <a:schemeClr val="bg1">
            <a:lumMod val="95000"/>
          </a:schemeClr>
        </a:solidFill>
        <a:ln w="571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400" b="1">
              <a:solidFill>
                <a:sysClr val="windowText" lastClr="000000"/>
              </a:solidFill>
            </a:rPr>
            <a:t>～～～●●先生からのアドバイス～～～</a:t>
          </a:r>
          <a:endParaRPr kumimoji="1" lang="en-US" altLang="ja-JP" sz="1400" b="1">
            <a:solidFill>
              <a:sysClr val="windowText" lastClr="000000"/>
            </a:solidFill>
          </a:endParaRPr>
        </a:p>
        <a:p>
          <a:pPr algn="l"/>
          <a:endParaRPr kumimoji="1" lang="en-US" altLang="ja-JP" sz="1400" b="1">
            <a:solidFill>
              <a:sysClr val="windowText" lastClr="000000"/>
            </a:solidFill>
          </a:endParaRPr>
        </a:p>
        <a:p>
          <a:pPr algn="l"/>
          <a:r>
            <a:rPr kumimoji="1" lang="ja-JP" altLang="en-US" sz="1400" b="1">
              <a:solidFill>
                <a:sysClr val="windowText" lastClr="000000"/>
              </a:solidFill>
            </a:rPr>
            <a:t>、、、、、、</a:t>
          </a:r>
          <a:endParaRPr kumimoji="1" lang="en-US" altLang="ja-JP" sz="1400" b="1">
            <a:solidFill>
              <a:sysClr val="windowText" lastClr="000000"/>
            </a:solidFill>
          </a:endParaRPr>
        </a:p>
        <a:p>
          <a:pPr algn="l"/>
          <a:r>
            <a:rPr kumimoji="1" lang="ja-JP" altLang="en-US" sz="1400" b="1">
              <a:solidFill>
                <a:sysClr val="windowText" lastClr="000000"/>
              </a:solidFill>
            </a:rPr>
            <a:t>、、、、、、、、、、</a:t>
          </a:r>
          <a:endParaRPr kumimoji="1" lang="en-US" altLang="ja-JP" sz="1400" b="1">
            <a:solidFill>
              <a:sysClr val="windowText" lastClr="000000"/>
            </a:solidFill>
          </a:endParaRPr>
        </a:p>
        <a:p>
          <a:pPr algn="l"/>
          <a:endParaRPr kumimoji="1" lang="en-US" altLang="ja-JP" sz="1400" b="1">
            <a:solidFill>
              <a:sysClr val="windowText" lastClr="000000"/>
            </a:solidFill>
          </a:endParaRPr>
        </a:p>
        <a:p>
          <a:pPr algn="l"/>
          <a:endParaRPr kumimoji="1" lang="en-US" altLang="ja-JP" sz="1400" b="1">
            <a:solidFill>
              <a:sysClr val="windowText" lastClr="000000"/>
            </a:solidFill>
          </a:endParaRPr>
        </a:p>
        <a:p>
          <a:pPr algn="l"/>
          <a:endParaRPr kumimoji="1" lang="en-US" altLang="ja-JP" sz="1400" b="1">
            <a:solidFill>
              <a:sysClr val="windowText" lastClr="000000"/>
            </a:solidFill>
          </a:endParaRPr>
        </a:p>
        <a:p>
          <a:pPr algn="l"/>
          <a:r>
            <a:rPr kumimoji="1" lang="ja-JP" altLang="en-US" sz="1400" b="1">
              <a:solidFill>
                <a:sysClr val="windowText" lastClr="000000"/>
              </a:solidFill>
            </a:rPr>
            <a:t>　　　　　　　　　　　　　　　　　　　　　　　　　　　　　　　　　　　　　</a:t>
          </a:r>
          <a:endParaRPr kumimoji="1" lang="en-US" altLang="ja-JP" sz="1400" b="1">
            <a:solidFill>
              <a:sysClr val="windowText" lastClr="000000"/>
            </a:solidFill>
          </a:endParaRPr>
        </a:p>
        <a:p>
          <a:pPr algn="l"/>
          <a:r>
            <a:rPr kumimoji="1" lang="ja-JP" altLang="en-US" sz="1400" b="1">
              <a:solidFill>
                <a:sysClr val="windowText" lastClr="000000"/>
              </a:solidFill>
            </a:rPr>
            <a:t>　　　　　　　　　　　　　　　　　　　　　　　　　　　　　　　　　　　　　　　　　　　　　　　　　　調査へのご協力ありがとうございました。</a:t>
          </a:r>
        </a:p>
      </xdr:txBody>
    </xdr:sp>
    <xdr:clientData/>
  </xdr:twoCellAnchor>
  <xdr:twoCellAnchor>
    <xdr:from>
      <xdr:col>0</xdr:col>
      <xdr:colOff>142875</xdr:colOff>
      <xdr:row>2</xdr:row>
      <xdr:rowOff>71437</xdr:rowOff>
    </xdr:from>
    <xdr:to>
      <xdr:col>2</xdr:col>
      <xdr:colOff>455341</xdr:colOff>
      <xdr:row>13</xdr:row>
      <xdr:rowOff>210390</xdr:rowOff>
    </xdr:to>
    <xdr:sp macro="" textlink="">
      <xdr:nvSpPr>
        <xdr:cNvPr id="42" name="四角形: 角を丸くする 41">
          <a:extLst>
            <a:ext uri="{FF2B5EF4-FFF2-40B4-BE49-F238E27FC236}">
              <a16:creationId xmlns:a16="http://schemas.microsoft.com/office/drawing/2014/main" id="{3E59D0D6-ECF3-46A6-93D9-1F303DF237E9}"/>
            </a:ext>
          </a:extLst>
        </xdr:cNvPr>
        <xdr:cNvSpPr/>
      </xdr:nvSpPr>
      <xdr:spPr>
        <a:xfrm>
          <a:off x="142875" y="642937"/>
          <a:ext cx="5741716" cy="3044078"/>
        </a:xfrm>
        <a:prstGeom prst="roundRect">
          <a:avLst/>
        </a:prstGeom>
        <a:solidFill>
          <a:schemeClr val="bg1">
            <a:lumMod val="95000"/>
          </a:schemeClr>
        </a:solidFill>
        <a:ln w="571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l"/>
          <a:r>
            <a:rPr kumimoji="1" lang="en-US" altLang="ja-JP" sz="2400" b="1" u="dbl">
              <a:solidFill>
                <a:sysClr val="windowText" lastClr="000000"/>
              </a:solidFill>
            </a:rPr>
            <a:t> </a:t>
          </a:r>
          <a:r>
            <a:rPr kumimoji="1" lang="ja-JP" altLang="en-US" sz="2400" b="1" u="dbl">
              <a:solidFill>
                <a:sysClr val="windowText" lastClr="000000"/>
              </a:solidFill>
            </a:rPr>
            <a:t>イノウエフサコ　　　様</a:t>
          </a:r>
          <a:endParaRPr kumimoji="1" lang="en-US" altLang="ja-JP" sz="2400" b="1" u="dbl">
            <a:solidFill>
              <a:sysClr val="windowText" lastClr="000000"/>
            </a:solidFill>
          </a:endParaRPr>
        </a:p>
        <a:p>
          <a:pPr algn="l"/>
          <a:r>
            <a:rPr kumimoji="1" lang="en-US" altLang="ja-JP" sz="1400" b="1">
              <a:solidFill>
                <a:sysClr val="windowText" lastClr="000000"/>
              </a:solidFill>
            </a:rPr>
            <a:t>ID No.</a:t>
          </a:r>
          <a:r>
            <a:rPr kumimoji="1" lang="ja-JP" altLang="en-US" sz="1400" b="1">
              <a:solidFill>
                <a:sysClr val="windowText" lastClr="000000"/>
              </a:solidFill>
            </a:rPr>
            <a:t>：</a:t>
          </a:r>
          <a:r>
            <a:rPr kumimoji="1" lang="en-US" altLang="ja-JP" sz="1400" b="1">
              <a:solidFill>
                <a:sysClr val="windowText" lastClr="000000"/>
              </a:solidFill>
            </a:rPr>
            <a:t>006</a:t>
          </a:r>
        </a:p>
        <a:p>
          <a:pPr algn="l"/>
          <a:r>
            <a:rPr kumimoji="1" lang="ja-JP" altLang="en-US" sz="1400" b="1">
              <a:solidFill>
                <a:sysClr val="windowText" lastClr="000000"/>
              </a:solidFill>
            </a:rPr>
            <a:t>性別：　　女性</a:t>
          </a:r>
          <a:endParaRPr kumimoji="1" lang="en-US" altLang="ja-JP" sz="1400" b="1">
            <a:solidFill>
              <a:sysClr val="windowText" lastClr="000000"/>
            </a:solidFill>
          </a:endParaRPr>
        </a:p>
        <a:p>
          <a:pPr algn="l"/>
          <a:r>
            <a:rPr kumimoji="1" lang="ja-JP" altLang="en-US" sz="1400" b="1">
              <a:solidFill>
                <a:sysClr val="windowText" lastClr="000000"/>
              </a:solidFill>
            </a:rPr>
            <a:t>生年月日：</a:t>
          </a:r>
          <a:r>
            <a:rPr kumimoji="1" lang="en-US" altLang="ja-JP" sz="1400" b="1">
              <a:solidFill>
                <a:sysClr val="windowText" lastClr="000000"/>
              </a:solidFill>
            </a:rPr>
            <a:t>1951/12/25</a:t>
          </a:r>
        </a:p>
        <a:p>
          <a:pPr algn="l"/>
          <a:r>
            <a:rPr kumimoji="1" lang="ja-JP" altLang="en-US" sz="1400" b="1">
              <a:solidFill>
                <a:sysClr val="windowText" lastClr="000000"/>
              </a:solidFill>
            </a:rPr>
            <a:t>年齢：　　</a:t>
          </a:r>
          <a:r>
            <a:rPr kumimoji="1" lang="en-US" altLang="ja-JP" sz="1400" b="1">
              <a:solidFill>
                <a:sysClr val="windowText" lastClr="000000"/>
              </a:solidFill>
            </a:rPr>
            <a:t>80</a:t>
          </a:r>
          <a:r>
            <a:rPr kumimoji="1" lang="ja-JP" altLang="en-US" sz="1400" b="1">
              <a:solidFill>
                <a:sysClr val="windowText" lastClr="000000"/>
              </a:solidFill>
            </a:rPr>
            <a:t>歳</a:t>
          </a:r>
          <a:endParaRPr kumimoji="1" lang="en-US" altLang="ja-JP" sz="1400" b="1">
            <a:solidFill>
              <a:sysClr val="windowText" lastClr="000000"/>
            </a:solidFill>
          </a:endParaRPr>
        </a:p>
        <a:p>
          <a:pPr algn="l"/>
          <a:r>
            <a:rPr kumimoji="1" lang="ja-JP" altLang="en-US" sz="1400" b="1">
              <a:solidFill>
                <a:sysClr val="windowText" lastClr="000000"/>
              </a:solidFill>
            </a:rPr>
            <a:t>身長：</a:t>
          </a:r>
          <a:r>
            <a:rPr kumimoji="1" lang="en-US" altLang="ja-JP" sz="1400" b="1">
              <a:solidFill>
                <a:sysClr val="windowText" lastClr="000000"/>
              </a:solidFill>
            </a:rPr>
            <a:t>160.3cm</a:t>
          </a:r>
          <a:r>
            <a:rPr kumimoji="1" lang="ja-JP" altLang="en-US" sz="1400" b="1">
              <a:solidFill>
                <a:sysClr val="windowText" lastClr="000000"/>
              </a:solidFill>
            </a:rPr>
            <a:t>　体重：</a:t>
          </a:r>
          <a:r>
            <a:rPr kumimoji="1" lang="en-US" altLang="ja-JP" sz="1400" b="1">
              <a:solidFill>
                <a:sysClr val="windowText" lastClr="000000"/>
              </a:solidFill>
            </a:rPr>
            <a:t>72.4 kg</a:t>
          </a:r>
        </a:p>
        <a:p>
          <a:pPr algn="l"/>
          <a:r>
            <a:rPr kumimoji="1" lang="ja-JP" altLang="en-US" sz="1400" b="1">
              <a:solidFill>
                <a:sysClr val="windowText" lastClr="000000"/>
              </a:solidFill>
            </a:rPr>
            <a:t>血圧（最高）／（最低）：</a:t>
          </a:r>
          <a:r>
            <a:rPr kumimoji="1" lang="en-US" altLang="ja-JP" sz="1400" b="1">
              <a:solidFill>
                <a:sysClr val="windowText" lastClr="000000"/>
              </a:solidFill>
            </a:rPr>
            <a:t>168</a:t>
          </a:r>
          <a:r>
            <a:rPr kumimoji="1" lang="ja-JP" altLang="en-US" sz="1400" b="1">
              <a:solidFill>
                <a:sysClr val="windowText" lastClr="000000"/>
              </a:solidFill>
            </a:rPr>
            <a:t>／</a:t>
          </a:r>
          <a:r>
            <a:rPr kumimoji="1" lang="en-US" altLang="ja-JP" sz="1400" b="1">
              <a:solidFill>
                <a:sysClr val="windowText" lastClr="000000"/>
              </a:solidFill>
            </a:rPr>
            <a:t>86</a:t>
          </a:r>
        </a:p>
        <a:p>
          <a:pPr algn="l"/>
          <a:r>
            <a:rPr kumimoji="1" lang="ja-JP" altLang="en-US" sz="1400" b="1">
              <a:solidFill>
                <a:sysClr val="windowText" lastClr="000000"/>
              </a:solidFill>
            </a:rPr>
            <a:t>調査日：</a:t>
          </a:r>
          <a:r>
            <a:rPr kumimoji="1" lang="en-US" altLang="ja-JP" sz="1400" b="1">
              <a:solidFill>
                <a:sysClr val="windowText" lastClr="000000"/>
              </a:solidFill>
            </a:rPr>
            <a:t>2024</a:t>
          </a:r>
          <a:r>
            <a:rPr kumimoji="1" lang="ja-JP" altLang="en-US" sz="1400" b="1">
              <a:solidFill>
                <a:sysClr val="windowText" lastClr="000000"/>
              </a:solidFill>
            </a:rPr>
            <a:t>年</a:t>
          </a:r>
          <a:r>
            <a:rPr kumimoji="1" lang="en-US" altLang="ja-JP" sz="1400" b="1">
              <a:solidFill>
                <a:sysClr val="windowText" lastClr="000000"/>
              </a:solidFill>
            </a:rPr>
            <a:t>1</a:t>
          </a:r>
          <a:r>
            <a:rPr kumimoji="1" lang="ja-JP" altLang="en-US" sz="1400" b="1">
              <a:solidFill>
                <a:sysClr val="windowText" lastClr="000000"/>
              </a:solidFill>
            </a:rPr>
            <a:t>月</a:t>
          </a:r>
          <a:r>
            <a:rPr kumimoji="1" lang="en-US" altLang="ja-JP" sz="1400" b="1">
              <a:solidFill>
                <a:sysClr val="windowText" lastClr="000000"/>
              </a:solidFill>
            </a:rPr>
            <a:t>30</a:t>
          </a:r>
          <a:r>
            <a:rPr kumimoji="1" lang="en-US" altLang="ja-JP" sz="1400" b="1" baseline="0">
              <a:solidFill>
                <a:sysClr val="windowText" lastClr="000000"/>
              </a:solidFill>
            </a:rPr>
            <a:t> </a:t>
          </a:r>
          <a:r>
            <a:rPr kumimoji="1" lang="ja-JP" altLang="en-US" sz="1400" b="1">
              <a:solidFill>
                <a:sysClr val="windowText" lastClr="000000"/>
              </a:solidFill>
            </a:rPr>
            <a:t>日（日）</a:t>
          </a:r>
        </a:p>
      </xdr:txBody>
    </xdr:sp>
    <xdr:clientData/>
  </xdr:twoCellAnchor>
  <xdr:twoCellAnchor>
    <xdr:from>
      <xdr:col>4</xdr:col>
      <xdr:colOff>2889958</xdr:colOff>
      <xdr:row>41</xdr:row>
      <xdr:rowOff>1484586</xdr:rowOff>
    </xdr:from>
    <xdr:to>
      <xdr:col>4</xdr:col>
      <xdr:colOff>3185561</xdr:colOff>
      <xdr:row>41</xdr:row>
      <xdr:rowOff>1780190</xdr:rowOff>
    </xdr:to>
    <xdr:sp macro="" textlink="">
      <xdr:nvSpPr>
        <xdr:cNvPr id="34" name="楕円 47">
          <a:extLst>
            <a:ext uri="{FF2B5EF4-FFF2-40B4-BE49-F238E27FC236}">
              <a16:creationId xmlns:a16="http://schemas.microsoft.com/office/drawing/2014/main" id="{C119354C-C90C-45FB-B784-DE9C15E1B2E1}"/>
            </a:ext>
          </a:extLst>
        </xdr:cNvPr>
        <xdr:cNvSpPr/>
      </xdr:nvSpPr>
      <xdr:spPr>
        <a:xfrm>
          <a:off x="11166125" y="25445253"/>
          <a:ext cx="295603" cy="295604"/>
        </a:xfrm>
        <a:prstGeom prst="ellipse">
          <a:avLst/>
        </a:prstGeom>
        <a:noFill/>
        <a:ln w="317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274595</xdr:colOff>
      <xdr:row>40</xdr:row>
      <xdr:rowOff>359828</xdr:rowOff>
    </xdr:from>
    <xdr:to>
      <xdr:col>6</xdr:col>
      <xdr:colOff>1802027</xdr:colOff>
      <xdr:row>40</xdr:row>
      <xdr:rowOff>1906720</xdr:rowOff>
    </xdr:to>
    <xdr:grpSp>
      <xdr:nvGrpSpPr>
        <xdr:cNvPr id="37" name="グループ化 27">
          <a:extLst>
            <a:ext uri="{FF2B5EF4-FFF2-40B4-BE49-F238E27FC236}">
              <a16:creationId xmlns:a16="http://schemas.microsoft.com/office/drawing/2014/main" id="{2B5FF1AF-DECC-4A38-9DDB-26704078E601}"/>
            </a:ext>
          </a:extLst>
        </xdr:cNvPr>
        <xdr:cNvGrpSpPr/>
      </xdr:nvGrpSpPr>
      <xdr:grpSpPr>
        <a:xfrm>
          <a:off x="6309635" y="28157588"/>
          <a:ext cx="12987912" cy="1546892"/>
          <a:chOff x="4842063" y="19628786"/>
          <a:chExt cx="5187202" cy="2631478"/>
        </a:xfrm>
      </xdr:grpSpPr>
      <xdr:sp macro="" textlink="">
        <xdr:nvSpPr>
          <xdr:cNvPr id="38" name="テキスト ボックス 3">
            <a:extLst>
              <a:ext uri="{FF2B5EF4-FFF2-40B4-BE49-F238E27FC236}">
                <a16:creationId xmlns:a16="http://schemas.microsoft.com/office/drawing/2014/main" id="{7DC4B153-6338-5C30-A4B2-09A919A33705}"/>
              </a:ext>
            </a:extLst>
          </xdr:cNvPr>
          <xdr:cNvSpPr txBox="1"/>
        </xdr:nvSpPr>
        <xdr:spPr>
          <a:xfrm>
            <a:off x="4842063" y="20079259"/>
            <a:ext cx="762000" cy="8867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000" b="1">
                <a:latin typeface="+mn-ea"/>
                <a:ea typeface="+mn-ea"/>
              </a:rPr>
              <a:t>低い</a:t>
            </a:r>
          </a:p>
        </xdr:txBody>
      </xdr:sp>
      <xdr:sp macro="" textlink="">
        <xdr:nvSpPr>
          <xdr:cNvPr id="39" name="テキスト ボックス 7">
            <a:extLst>
              <a:ext uri="{FF2B5EF4-FFF2-40B4-BE49-F238E27FC236}">
                <a16:creationId xmlns:a16="http://schemas.microsoft.com/office/drawing/2014/main" id="{5F17BB6F-DDA6-9C32-055E-855BD85B6F93}"/>
              </a:ext>
            </a:extLst>
          </xdr:cNvPr>
          <xdr:cNvSpPr txBox="1"/>
        </xdr:nvSpPr>
        <xdr:spPr>
          <a:xfrm>
            <a:off x="9261662" y="19991001"/>
            <a:ext cx="767603" cy="9749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000" b="1">
                <a:latin typeface="+mn-ea"/>
                <a:ea typeface="+mn-ea"/>
              </a:rPr>
              <a:t>高い</a:t>
            </a:r>
            <a:endParaRPr kumimoji="1" lang="en-US" altLang="ja-JP" sz="2000" b="1">
              <a:latin typeface="+mn-ea"/>
              <a:ea typeface="+mn-ea"/>
            </a:endParaRPr>
          </a:p>
          <a:p>
            <a:pPr algn="ctr"/>
            <a:endParaRPr kumimoji="1" lang="ja-JP" altLang="en-US" sz="1400" b="1">
              <a:latin typeface="+mn-ea"/>
              <a:ea typeface="+mn-ea"/>
            </a:endParaRPr>
          </a:p>
        </xdr:txBody>
      </xdr:sp>
      <xdr:grpSp>
        <xdr:nvGrpSpPr>
          <xdr:cNvPr id="40" name="グループ化 26">
            <a:extLst>
              <a:ext uri="{FF2B5EF4-FFF2-40B4-BE49-F238E27FC236}">
                <a16:creationId xmlns:a16="http://schemas.microsoft.com/office/drawing/2014/main" id="{6E8CD950-D64A-74F9-46A0-4B01603157DB}"/>
              </a:ext>
            </a:extLst>
          </xdr:cNvPr>
          <xdr:cNvGrpSpPr/>
        </xdr:nvGrpSpPr>
        <xdr:grpSpPr>
          <a:xfrm>
            <a:off x="5561199" y="19628786"/>
            <a:ext cx="3700463" cy="2631478"/>
            <a:chOff x="5561199" y="19628786"/>
            <a:chExt cx="3700463" cy="2631478"/>
          </a:xfrm>
        </xdr:grpSpPr>
        <xdr:graphicFrame macro="">
          <xdr:nvGraphicFramePr>
            <xdr:cNvPr id="41" name="図表 1">
              <a:extLst>
                <a:ext uri="{FF2B5EF4-FFF2-40B4-BE49-F238E27FC236}">
                  <a16:creationId xmlns:a16="http://schemas.microsoft.com/office/drawing/2014/main" id="{2F236F6C-E769-9AE8-709F-5F899BC960E7}"/>
                </a:ext>
              </a:extLst>
            </xdr:cNvPr>
            <xdr:cNvGraphicFramePr/>
          </xdr:nvGraphicFramePr>
          <xdr:xfrm>
            <a:off x="5561199" y="19628786"/>
            <a:ext cx="3700463" cy="1250574"/>
          </xdr:xfrm>
          <a:graphic>
            <a:graphicData uri="http://schemas.openxmlformats.org/drawingml/2006/diagram">
              <dgm:relIds xmlns:dgm="http://schemas.openxmlformats.org/drawingml/2006/diagram" xmlns:r="http://schemas.openxmlformats.org/officeDocument/2006/relationships" r:dm="rId13" r:lo="rId14" r:qs="rId15" r:cs="rId16"/>
            </a:graphicData>
          </a:graphic>
        </xdr:graphicFrame>
        <xdr:sp macro="" textlink="">
          <xdr:nvSpPr>
            <xdr:cNvPr id="43" name="矢印: 上 8">
              <a:extLst>
                <a:ext uri="{FF2B5EF4-FFF2-40B4-BE49-F238E27FC236}">
                  <a16:creationId xmlns:a16="http://schemas.microsoft.com/office/drawing/2014/main" id="{319F0D04-6FB8-1150-5819-89777B7FF0EA}"/>
                </a:ext>
              </a:extLst>
            </xdr:cNvPr>
            <xdr:cNvSpPr/>
          </xdr:nvSpPr>
          <xdr:spPr>
            <a:xfrm rot="10800000" flipV="1">
              <a:off x="6913145" y="20865662"/>
              <a:ext cx="183811" cy="57421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sz="1000"/>
            </a:p>
          </xdr:txBody>
        </xdr:sp>
        <xdr:sp macro="" textlink="">
          <xdr:nvSpPr>
            <xdr:cNvPr id="44" name="四角形: 角を丸くする 12">
              <a:extLst>
                <a:ext uri="{FF2B5EF4-FFF2-40B4-BE49-F238E27FC236}">
                  <a16:creationId xmlns:a16="http://schemas.microsoft.com/office/drawing/2014/main" id="{87EF22F9-192A-B8A3-7FEA-24B42513D00E}"/>
                </a:ext>
              </a:extLst>
            </xdr:cNvPr>
            <xdr:cNvSpPr/>
          </xdr:nvSpPr>
          <xdr:spPr>
            <a:xfrm>
              <a:off x="6358476" y="21314569"/>
              <a:ext cx="1361339" cy="945695"/>
            </a:xfrm>
            <a:prstGeom prst="roundRect">
              <a:avLst/>
            </a:prstGeom>
          </xdr:spPr>
          <xdr:style>
            <a:lnRef idx="2">
              <a:schemeClr val="accent1"/>
            </a:lnRef>
            <a:fillRef idx="1">
              <a:schemeClr val="lt1"/>
            </a:fillRef>
            <a:effectRef idx="0">
              <a:schemeClr val="accent1"/>
            </a:effectRef>
            <a:fontRef idx="minor">
              <a:schemeClr val="dk1"/>
            </a:fontRef>
          </xdr:style>
          <xdr:txBody>
            <a:bodyPr wrap="square"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ja-JP" altLang="en-US" sz="1600" b="1"/>
                <a:t>結果：</a:t>
              </a:r>
              <a:r>
                <a:rPr lang="en-US" altLang="ja-JP" sz="1600" b="1"/>
                <a:t>2.55</a:t>
              </a:r>
              <a:endParaRPr lang="ja-JP" sz="1600" b="1"/>
            </a:p>
          </xdr:txBody>
        </xdr:sp>
      </xdr:grpSp>
    </xdr:grpSp>
    <xdr:clientData/>
  </xdr:twoCellAnchor>
</xdr:wsDr>
</file>

<file path=xl/drawings/drawing3.xml><?xml version="1.0" encoding="utf-8"?>
<c:userShapes xmlns:c="http://schemas.openxmlformats.org/drawingml/2006/chart">
  <cdr:relSizeAnchor xmlns:cdr="http://schemas.openxmlformats.org/drawingml/2006/chartDrawing">
    <cdr:from>
      <cdr:x>0.54828</cdr:x>
      <cdr:y>0.36616</cdr:y>
    </cdr:from>
    <cdr:to>
      <cdr:x>0.57254</cdr:x>
      <cdr:y>0.48605</cdr:y>
    </cdr:to>
    <cdr:sp macro="" textlink="">
      <cdr:nvSpPr>
        <cdr:cNvPr id="2" name="矢印: 上 1">
          <a:extLst xmlns:a="http://schemas.openxmlformats.org/drawingml/2006/main">
            <a:ext uri="{FF2B5EF4-FFF2-40B4-BE49-F238E27FC236}">
              <a16:creationId xmlns:a16="http://schemas.microsoft.com/office/drawing/2014/main" id="{2E6B8D5A-228B-02CC-ECE7-8DD030102604}"/>
            </a:ext>
          </a:extLst>
        </cdr:cNvPr>
        <cdr:cNvSpPr/>
      </cdr:nvSpPr>
      <cdr:spPr>
        <a:xfrm xmlns:a="http://schemas.openxmlformats.org/drawingml/2006/main">
          <a:off x="4101560" y="752341"/>
          <a:ext cx="181482" cy="246336"/>
        </a:xfrm>
        <a:prstGeom xmlns:a="http://schemas.openxmlformats.org/drawingml/2006/main" prst="upArrow">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ja-JP"/>
        </a:p>
      </cdr:txBody>
    </cdr:sp>
  </cdr:relSizeAnchor>
  <cdr:relSizeAnchor xmlns:cdr="http://schemas.openxmlformats.org/drawingml/2006/chartDrawing">
    <cdr:from>
      <cdr:x>0.51082</cdr:x>
      <cdr:y>0.56478</cdr:y>
    </cdr:from>
    <cdr:to>
      <cdr:x>0.81727</cdr:x>
      <cdr:y>0.65762</cdr:y>
    </cdr:to>
    <cdr:sp macro="" textlink="">
      <cdr:nvSpPr>
        <cdr:cNvPr id="4" name="四角形: 角を丸くする 3">
          <a:extLst xmlns:a="http://schemas.openxmlformats.org/drawingml/2006/main">
            <a:ext uri="{FF2B5EF4-FFF2-40B4-BE49-F238E27FC236}">
              <a16:creationId xmlns:a16="http://schemas.microsoft.com/office/drawing/2014/main" id="{4F808732-08C3-1CC0-483B-724DE6EECEC6}"/>
            </a:ext>
          </a:extLst>
        </cdr:cNvPr>
        <cdr:cNvSpPr/>
      </cdr:nvSpPr>
      <cdr:spPr>
        <a:xfrm xmlns:a="http://schemas.openxmlformats.org/drawingml/2006/main">
          <a:off x="3461530" y="1160435"/>
          <a:ext cx="2076577" cy="190756"/>
        </a:xfrm>
        <a:prstGeom xmlns:a="http://schemas.openxmlformats.org/drawingml/2006/main" prst="roundRect">
          <a:avLst/>
        </a:prstGeom>
        <a:ln xmlns:a="http://schemas.openxmlformats.org/drawingml/2006/main">
          <a:no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ja-JP" altLang="en-US" sz="1400" b="1">
              <a:latin typeface="+mn-ea"/>
              <a:ea typeface="+mn-ea"/>
            </a:rPr>
            <a:t>（女性平均：</a:t>
          </a:r>
          <a:r>
            <a:rPr lang="en-US" altLang="ja-JP" sz="1400" b="1">
              <a:latin typeface="+mn-ea"/>
              <a:ea typeface="+mn-ea"/>
            </a:rPr>
            <a:t>22.6</a:t>
          </a:r>
          <a:r>
            <a:rPr lang="ja-JP" altLang="en-US" sz="1400" b="1">
              <a:latin typeface="+mn-ea"/>
              <a:ea typeface="+mn-ea"/>
            </a:rPr>
            <a:t>）</a:t>
          </a:r>
          <a:endParaRPr lang="ja-JP" sz="1400" b="1">
            <a:latin typeface="+mn-ea"/>
            <a:ea typeface="+mn-ea"/>
          </a:endParaRPr>
        </a:p>
      </cdr:txBody>
    </cdr:sp>
  </cdr:relSizeAnchor>
  <cdr:relSizeAnchor xmlns:cdr="http://schemas.openxmlformats.org/drawingml/2006/chartDrawing">
    <cdr:from>
      <cdr:x>0.42818</cdr:x>
      <cdr:y>0.51069</cdr:y>
    </cdr:from>
    <cdr:to>
      <cdr:x>0.69605</cdr:x>
      <cdr:y>0.73179</cdr:y>
    </cdr:to>
    <cdr:sp macro="" textlink="">
      <cdr:nvSpPr>
        <cdr:cNvPr id="3" name="四角形: 角を丸くする 2">
          <a:extLst xmlns:a="http://schemas.openxmlformats.org/drawingml/2006/main">
            <a:ext uri="{FF2B5EF4-FFF2-40B4-BE49-F238E27FC236}">
              <a16:creationId xmlns:a16="http://schemas.microsoft.com/office/drawing/2014/main" id="{88F75BD3-E9DA-1F01-72C4-3A079C30D25B}"/>
            </a:ext>
          </a:extLst>
        </cdr:cNvPr>
        <cdr:cNvSpPr/>
      </cdr:nvSpPr>
      <cdr:spPr>
        <a:xfrm xmlns:a="http://schemas.openxmlformats.org/drawingml/2006/main">
          <a:off x="3203086" y="1049302"/>
          <a:ext cx="2003863" cy="454289"/>
        </a:xfrm>
        <a:prstGeom xmlns:a="http://schemas.openxmlformats.org/drawingml/2006/main" prst="round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ja-JP" altLang="en-US" sz="1800" b="1"/>
            <a:t>結果：</a:t>
          </a:r>
          <a:r>
            <a:rPr lang="en-US" altLang="ja-JP" sz="1800" b="1"/>
            <a:t>28.2</a:t>
          </a:r>
          <a:endParaRPr lang="ja-JP" sz="1800" b="1"/>
        </a:p>
      </cdr:txBody>
    </cdr:sp>
  </cdr:relSizeAnchor>
</c:userShapes>
</file>

<file path=xl/drawings/drawing4.xml><?xml version="1.0" encoding="utf-8"?>
<c:userShapes xmlns:c="http://schemas.openxmlformats.org/drawingml/2006/chart">
  <cdr:relSizeAnchor xmlns:cdr="http://schemas.openxmlformats.org/drawingml/2006/chartDrawing">
    <cdr:from>
      <cdr:x>0.80178</cdr:x>
      <cdr:y>0.43857</cdr:y>
    </cdr:from>
    <cdr:to>
      <cdr:x>0.82603</cdr:x>
      <cdr:y>0.55846</cdr:y>
    </cdr:to>
    <cdr:sp macro="" textlink="">
      <cdr:nvSpPr>
        <cdr:cNvPr id="2" name="矢印: 上 1">
          <a:extLst xmlns:a="http://schemas.openxmlformats.org/drawingml/2006/main">
            <a:ext uri="{FF2B5EF4-FFF2-40B4-BE49-F238E27FC236}">
              <a16:creationId xmlns:a16="http://schemas.microsoft.com/office/drawing/2014/main" id="{B68A1958-455E-F546-51D5-AE04FDB1F648}"/>
            </a:ext>
          </a:extLst>
        </cdr:cNvPr>
        <cdr:cNvSpPr/>
      </cdr:nvSpPr>
      <cdr:spPr>
        <a:xfrm xmlns:a="http://schemas.openxmlformats.org/drawingml/2006/main">
          <a:off x="6024416" y="954826"/>
          <a:ext cx="182209" cy="261018"/>
        </a:xfrm>
        <a:prstGeom xmlns:a="http://schemas.openxmlformats.org/drawingml/2006/main" prst="upArrow">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ja-JP"/>
        </a:p>
      </cdr:txBody>
    </cdr:sp>
  </cdr:relSizeAnchor>
  <cdr:relSizeAnchor xmlns:cdr="http://schemas.openxmlformats.org/drawingml/2006/chartDrawing">
    <cdr:from>
      <cdr:x>0.61636</cdr:x>
      <cdr:y>0.61222</cdr:y>
    </cdr:from>
    <cdr:to>
      <cdr:x>0.86818</cdr:x>
      <cdr:y>0.79792</cdr:y>
    </cdr:to>
    <cdr:sp macro="" textlink="">
      <cdr:nvSpPr>
        <cdr:cNvPr id="3" name="四角形: 角を丸くする 2">
          <a:extLst xmlns:a="http://schemas.openxmlformats.org/drawingml/2006/main">
            <a:ext uri="{FF2B5EF4-FFF2-40B4-BE49-F238E27FC236}">
              <a16:creationId xmlns:a16="http://schemas.microsoft.com/office/drawing/2014/main" id="{6CD2B8BD-155D-6110-F21F-409C1AD99D52}"/>
            </a:ext>
          </a:extLst>
        </cdr:cNvPr>
        <cdr:cNvSpPr/>
      </cdr:nvSpPr>
      <cdr:spPr>
        <a:xfrm xmlns:a="http://schemas.openxmlformats.org/drawingml/2006/main">
          <a:off x="4631184" y="1332883"/>
          <a:ext cx="1892122" cy="404296"/>
        </a:xfrm>
        <a:prstGeom xmlns:a="http://schemas.openxmlformats.org/drawingml/2006/main" prst="round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ja-JP" altLang="en-US" sz="1800" b="1"/>
            <a:t>結果：</a:t>
          </a:r>
          <a:r>
            <a:rPr lang="en-US" altLang="ja-JP" sz="1800" b="1"/>
            <a:t>42.0</a:t>
          </a:r>
        </a:p>
      </cdr:txBody>
    </cdr:sp>
  </cdr:relSizeAnchor>
</c:userShapes>
</file>

<file path=xl/drawings/drawing5.xml><?xml version="1.0" encoding="utf-8"?>
<c:userShapes xmlns:c="http://schemas.openxmlformats.org/drawingml/2006/chart">
  <cdr:relSizeAnchor xmlns:cdr="http://schemas.openxmlformats.org/drawingml/2006/chartDrawing">
    <cdr:from>
      <cdr:x>0.74682</cdr:x>
      <cdr:y>0.32948</cdr:y>
    </cdr:from>
    <cdr:to>
      <cdr:x>0.76853</cdr:x>
      <cdr:y>0.45082</cdr:y>
    </cdr:to>
    <cdr:sp macro="" textlink="">
      <cdr:nvSpPr>
        <cdr:cNvPr id="2" name="矢印: 上 1">
          <a:extLst xmlns:a="http://schemas.openxmlformats.org/drawingml/2006/main">
            <a:ext uri="{FF2B5EF4-FFF2-40B4-BE49-F238E27FC236}">
              <a16:creationId xmlns:a16="http://schemas.microsoft.com/office/drawing/2014/main" id="{512483BA-BCB5-1136-7F4B-87E6F21D94A8}"/>
            </a:ext>
          </a:extLst>
        </cdr:cNvPr>
        <cdr:cNvSpPr/>
      </cdr:nvSpPr>
      <cdr:spPr>
        <a:xfrm xmlns:a="http://schemas.openxmlformats.org/drawingml/2006/main">
          <a:off x="4826960" y="757619"/>
          <a:ext cx="140320" cy="279016"/>
        </a:xfrm>
        <a:prstGeom xmlns:a="http://schemas.openxmlformats.org/drawingml/2006/main" prst="upArrow">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ja-JP"/>
        </a:p>
      </cdr:txBody>
    </cdr:sp>
  </cdr:relSizeAnchor>
  <cdr:relSizeAnchor xmlns:cdr="http://schemas.openxmlformats.org/drawingml/2006/chartDrawing">
    <cdr:from>
      <cdr:x>0.72175</cdr:x>
      <cdr:y>0.45567</cdr:y>
    </cdr:from>
    <cdr:to>
      <cdr:x>0.94718</cdr:x>
      <cdr:y>0.61745</cdr:y>
    </cdr:to>
    <cdr:sp macro="" textlink="">
      <cdr:nvSpPr>
        <cdr:cNvPr id="3" name="四角形: 角を丸くする 2">
          <a:extLst xmlns:a="http://schemas.openxmlformats.org/drawingml/2006/main">
            <a:ext uri="{FF2B5EF4-FFF2-40B4-BE49-F238E27FC236}">
              <a16:creationId xmlns:a16="http://schemas.microsoft.com/office/drawing/2014/main" id="{4952D0BC-DD0B-1F59-DC43-3C3C85DE37F7}"/>
            </a:ext>
          </a:extLst>
        </cdr:cNvPr>
        <cdr:cNvSpPr/>
      </cdr:nvSpPr>
      <cdr:spPr>
        <a:xfrm xmlns:a="http://schemas.openxmlformats.org/drawingml/2006/main">
          <a:off x="5426971" y="760824"/>
          <a:ext cx="1695041" cy="270118"/>
        </a:xfrm>
        <a:prstGeom xmlns:a="http://schemas.openxmlformats.org/drawingml/2006/main" prst="round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ja-JP" altLang="en-US" sz="1800" b="1"/>
            <a:t>結果：</a:t>
          </a:r>
          <a:endParaRPr lang="en-US" altLang="ja-JP" sz="1800" b="1"/>
        </a:p>
      </cdr:txBody>
    </cdr:sp>
  </cdr:relSizeAnchor>
</c:userShapes>
</file>

<file path=xl/drawings/drawing6.xml><?xml version="1.0" encoding="utf-8"?>
<xdr:wsDr xmlns:xdr="http://schemas.openxmlformats.org/drawingml/2006/spreadsheetDrawing" xmlns:a="http://schemas.openxmlformats.org/drawingml/2006/main">
  <xdr:twoCellAnchor>
    <xdr:from>
      <xdr:col>2</xdr:col>
      <xdr:colOff>918252</xdr:colOff>
      <xdr:row>1</xdr:row>
      <xdr:rowOff>55418</xdr:rowOff>
    </xdr:from>
    <xdr:to>
      <xdr:col>6</xdr:col>
      <xdr:colOff>1572302</xdr:colOff>
      <xdr:row>13</xdr:row>
      <xdr:rowOff>263236</xdr:rowOff>
    </xdr:to>
    <xdr:sp macro="" textlink="">
      <xdr:nvSpPr>
        <xdr:cNvPr id="2" name="四角形: 角を丸くする 1">
          <a:extLst>
            <a:ext uri="{FF2B5EF4-FFF2-40B4-BE49-F238E27FC236}">
              <a16:creationId xmlns:a16="http://schemas.microsoft.com/office/drawing/2014/main" id="{17931E17-4F60-4972-8D2C-6325E4B6DDF8}"/>
            </a:ext>
          </a:extLst>
        </xdr:cNvPr>
        <xdr:cNvSpPr/>
      </xdr:nvSpPr>
      <xdr:spPr>
        <a:xfrm>
          <a:off x="6335379" y="1066800"/>
          <a:ext cx="14730268" cy="3435927"/>
        </a:xfrm>
        <a:prstGeom prst="roundRect">
          <a:avLst/>
        </a:prstGeom>
        <a:solidFill>
          <a:schemeClr val="accent2">
            <a:lumMod val="20000"/>
            <a:lumOff val="80000"/>
          </a:schemeClr>
        </a:solidFill>
        <a:ln w="57150">
          <a:solidFill>
            <a:schemeClr val="accent2">
              <a:lumMod val="60000"/>
              <a:lumOff val="40000"/>
            </a:schemeClr>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kumimoji="1" lang="ja-JP" altLang="en-US" sz="2800" b="1">
              <a:solidFill>
                <a:sysClr val="windowText" lastClr="000000"/>
              </a:solidFill>
              <a:latin typeface="+mn-ea"/>
              <a:ea typeface="+mn-ea"/>
            </a:rPr>
            <a:t>～～～湯浅資之医師（順天堂大学産業医）からのアドバイス～～～</a:t>
          </a:r>
          <a:endParaRPr kumimoji="1" lang="en-US" altLang="ja-JP" sz="2800" b="1">
            <a:solidFill>
              <a:sysClr val="windowText" lastClr="000000"/>
            </a:solidFill>
            <a:latin typeface="+mn-ea"/>
            <a:ea typeface="+mn-ea"/>
          </a:endParaRPr>
        </a:p>
        <a:p>
          <a:pPr algn="l"/>
          <a:r>
            <a:rPr kumimoji="1" lang="ja-JP" altLang="en-US" sz="2200" b="1">
              <a:solidFill>
                <a:sysClr val="windowText" lastClr="000000"/>
              </a:solidFill>
              <a:latin typeface="+mn-ea"/>
              <a:ea typeface="+mn-ea"/>
            </a:rPr>
            <a:t>先日は、体力測定にご協力いただきありがとうございました。測定結果ですが、筋肉量が標準よりも高く、また歩行速度などの運動機能測定の結果も全体的に素晴らしいです。一方、バランス力と柔軟性がやや低い結果でした。これらは転倒リスクに大きく影響しますので、すぐ掴まれる安全な場所で片足立ちの練習をしたり、日々のストレッチを習慣化させるなど、数値を向上させていきましょう。また、握力強化も意識していきましょう。　　　　　　　　　　　　　　　　　　</a:t>
          </a:r>
          <a:endParaRPr kumimoji="1" lang="en-US" altLang="ja-JP" sz="2200" b="1">
            <a:solidFill>
              <a:sysClr val="windowText" lastClr="000000"/>
            </a:solidFill>
            <a:latin typeface="+mn-ea"/>
            <a:ea typeface="+mn-ea"/>
          </a:endParaRPr>
        </a:p>
        <a:p>
          <a:pPr algn="l"/>
          <a:r>
            <a:rPr kumimoji="1" lang="ja-JP" altLang="en-US" sz="2200" b="1">
              <a:solidFill>
                <a:sysClr val="windowText" lastClr="000000"/>
              </a:solidFill>
              <a:latin typeface="+mn-ea"/>
              <a:ea typeface="+mn-ea"/>
            </a:rPr>
            <a:t>　　　　　　　　　　　　　　　　　　　　　　　　　　　　　　　　調査へのご協力ありがとうございました。</a:t>
          </a:r>
        </a:p>
      </xdr:txBody>
    </xdr:sp>
    <xdr:clientData/>
  </xdr:twoCellAnchor>
  <xdr:twoCellAnchor>
    <xdr:from>
      <xdr:col>0</xdr:col>
      <xdr:colOff>119062</xdr:colOff>
      <xdr:row>1</xdr:row>
      <xdr:rowOff>238125</xdr:rowOff>
    </xdr:from>
    <xdr:to>
      <xdr:col>2</xdr:col>
      <xdr:colOff>778846</xdr:colOff>
      <xdr:row>13</xdr:row>
      <xdr:rowOff>109645</xdr:rowOff>
    </xdr:to>
    <xdr:sp macro="" textlink="">
      <xdr:nvSpPr>
        <xdr:cNvPr id="3" name="四角形: 角を丸くする 2">
          <a:extLst>
            <a:ext uri="{FF2B5EF4-FFF2-40B4-BE49-F238E27FC236}">
              <a16:creationId xmlns:a16="http://schemas.microsoft.com/office/drawing/2014/main" id="{223E4442-37A4-4D0F-97C4-1CDEA0CE421C}"/>
            </a:ext>
          </a:extLst>
        </xdr:cNvPr>
        <xdr:cNvSpPr/>
      </xdr:nvSpPr>
      <xdr:spPr>
        <a:xfrm>
          <a:off x="119062" y="1247775"/>
          <a:ext cx="6089034" cy="3110020"/>
        </a:xfrm>
        <a:prstGeom prst="roundRect">
          <a:avLst/>
        </a:prstGeom>
        <a:solidFill>
          <a:schemeClr val="accent2">
            <a:lumMod val="20000"/>
            <a:lumOff val="80000"/>
          </a:schemeClr>
        </a:solidFill>
        <a:ln w="57150">
          <a:solidFill>
            <a:schemeClr val="accent2">
              <a:lumMod val="60000"/>
              <a:lumOff val="40000"/>
            </a:schemeClr>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l"/>
          <a:r>
            <a:rPr kumimoji="1" lang="en-US" altLang="ja-JP" sz="2400" b="1" u="dbl">
              <a:solidFill>
                <a:sysClr val="windowText" lastClr="000000"/>
              </a:solidFill>
              <a:latin typeface="+mn-ea"/>
              <a:ea typeface="+mn-ea"/>
            </a:rPr>
            <a:t> </a:t>
          </a:r>
          <a:r>
            <a:rPr kumimoji="1" lang="ja-JP" altLang="en-US" sz="2800" b="1" u="heavy">
              <a:solidFill>
                <a:sysClr val="windowText" lastClr="000000"/>
              </a:solidFill>
              <a:latin typeface="+mn-ea"/>
              <a:ea typeface="+mn-ea"/>
            </a:rPr>
            <a:t>後藤光子</a:t>
          </a:r>
          <a:r>
            <a:rPr kumimoji="1" lang="ja-JP" altLang="en-US" sz="2800" b="1" u="heavy" baseline="0">
              <a:solidFill>
                <a:sysClr val="windowText" lastClr="000000"/>
              </a:solidFill>
              <a:latin typeface="+mn-ea"/>
              <a:ea typeface="+mn-ea"/>
            </a:rPr>
            <a:t>　様</a:t>
          </a:r>
          <a:endParaRPr kumimoji="1" lang="en-US" altLang="ja-JP" sz="2800" b="1" u="heavy" baseline="0">
            <a:solidFill>
              <a:sysClr val="windowText" lastClr="000000"/>
            </a:solidFill>
            <a:latin typeface="+mn-ea"/>
            <a:ea typeface="+mn-ea"/>
          </a:endParaRPr>
        </a:p>
        <a:p>
          <a:pPr algn="l"/>
          <a:r>
            <a:rPr kumimoji="1" lang="en-US" altLang="ja-JP" sz="1800" b="1">
              <a:solidFill>
                <a:sysClr val="windowText" lastClr="000000"/>
              </a:solidFill>
              <a:latin typeface="+mn-ea"/>
              <a:ea typeface="+mn-ea"/>
            </a:rPr>
            <a:t>ID No.</a:t>
          </a:r>
          <a:r>
            <a:rPr kumimoji="1" lang="ja-JP" altLang="en-US" sz="1800" b="1">
              <a:solidFill>
                <a:sysClr val="windowText" lastClr="000000"/>
              </a:solidFill>
              <a:latin typeface="+mn-ea"/>
              <a:ea typeface="+mn-ea"/>
            </a:rPr>
            <a:t>：</a:t>
          </a:r>
          <a:r>
            <a:rPr kumimoji="1" lang="en-US" altLang="ja-JP" sz="1800" b="1">
              <a:solidFill>
                <a:sysClr val="windowText" lastClr="000000"/>
              </a:solidFill>
              <a:latin typeface="+mn-ea"/>
              <a:ea typeface="+mn-ea"/>
            </a:rPr>
            <a:t>1</a:t>
          </a:r>
          <a:r>
            <a:rPr kumimoji="1" lang="ja-JP" altLang="en-US" sz="1800" b="1">
              <a:solidFill>
                <a:sysClr val="windowText" lastClr="000000"/>
              </a:solidFill>
              <a:latin typeface="+mn-ea"/>
              <a:ea typeface="+mn-ea"/>
            </a:rPr>
            <a:t>　性別：女性</a:t>
          </a:r>
          <a:endParaRPr kumimoji="1" lang="en-US" altLang="ja-JP" sz="1800" b="1">
            <a:solidFill>
              <a:sysClr val="windowText" lastClr="000000"/>
            </a:solidFill>
            <a:latin typeface="+mn-ea"/>
            <a:ea typeface="+mn-ea"/>
          </a:endParaRPr>
        </a:p>
        <a:p>
          <a:pPr algn="l"/>
          <a:r>
            <a:rPr kumimoji="1" lang="ja-JP" altLang="en-US" sz="1800" b="1">
              <a:solidFill>
                <a:sysClr val="windowText" lastClr="000000"/>
              </a:solidFill>
              <a:latin typeface="+mn-ea"/>
              <a:ea typeface="+mn-ea"/>
            </a:rPr>
            <a:t>生年月日：</a:t>
          </a:r>
          <a:r>
            <a:rPr kumimoji="1" lang="en-US" altLang="ja-JP" sz="1800" b="1">
              <a:solidFill>
                <a:sysClr val="windowText" lastClr="000000"/>
              </a:solidFill>
              <a:latin typeface="+mn-ea"/>
              <a:ea typeface="+mn-ea"/>
            </a:rPr>
            <a:t>1942</a:t>
          </a:r>
          <a:r>
            <a:rPr kumimoji="1" lang="ja-JP" altLang="en-US" sz="1800" b="1">
              <a:solidFill>
                <a:sysClr val="windowText" lastClr="000000"/>
              </a:solidFill>
              <a:latin typeface="+mn-ea"/>
              <a:ea typeface="+mn-ea"/>
            </a:rPr>
            <a:t>年</a:t>
          </a:r>
          <a:r>
            <a:rPr kumimoji="1" lang="en-US" altLang="ja-JP" sz="1800" b="1">
              <a:solidFill>
                <a:sysClr val="windowText" lastClr="000000"/>
              </a:solidFill>
              <a:latin typeface="+mn-ea"/>
              <a:ea typeface="+mn-ea"/>
            </a:rPr>
            <a:t>9</a:t>
          </a:r>
          <a:r>
            <a:rPr kumimoji="1" lang="ja-JP" altLang="en-US" sz="1800" b="1">
              <a:solidFill>
                <a:sysClr val="windowText" lastClr="000000"/>
              </a:solidFill>
              <a:latin typeface="+mn-ea"/>
              <a:ea typeface="+mn-ea"/>
            </a:rPr>
            <a:t>月</a:t>
          </a:r>
          <a:r>
            <a:rPr kumimoji="1" lang="en-US" altLang="ja-JP" sz="1800" b="1">
              <a:solidFill>
                <a:sysClr val="windowText" lastClr="000000"/>
              </a:solidFill>
              <a:latin typeface="+mn-ea"/>
              <a:ea typeface="+mn-ea"/>
            </a:rPr>
            <a:t>30</a:t>
          </a:r>
          <a:r>
            <a:rPr kumimoji="1" lang="ja-JP" altLang="en-US" sz="1800" b="1">
              <a:solidFill>
                <a:sysClr val="windowText" lastClr="000000"/>
              </a:solidFill>
              <a:latin typeface="+mn-ea"/>
              <a:ea typeface="+mn-ea"/>
            </a:rPr>
            <a:t>日　年齢：</a:t>
          </a:r>
          <a:r>
            <a:rPr kumimoji="1" lang="en-US" altLang="ja-JP" sz="1800" b="1">
              <a:solidFill>
                <a:sysClr val="windowText" lastClr="000000"/>
              </a:solidFill>
              <a:latin typeface="+mn-ea"/>
              <a:ea typeface="+mn-ea"/>
            </a:rPr>
            <a:t>80</a:t>
          </a:r>
          <a:r>
            <a:rPr kumimoji="1" lang="ja-JP" altLang="en-US" sz="1800" b="1">
              <a:solidFill>
                <a:sysClr val="windowText" lastClr="000000"/>
              </a:solidFill>
              <a:latin typeface="+mn-ea"/>
              <a:ea typeface="+mn-ea"/>
            </a:rPr>
            <a:t>歳</a:t>
          </a:r>
          <a:endParaRPr kumimoji="1" lang="en-US" altLang="ja-JP" sz="1800" b="1">
            <a:solidFill>
              <a:sysClr val="windowText" lastClr="000000"/>
            </a:solidFill>
            <a:latin typeface="+mn-ea"/>
            <a:ea typeface="+mn-ea"/>
          </a:endParaRPr>
        </a:p>
        <a:p>
          <a:pPr algn="l"/>
          <a:r>
            <a:rPr kumimoji="1" lang="ja-JP" altLang="en-US" sz="1800" b="1">
              <a:solidFill>
                <a:sysClr val="windowText" lastClr="000000"/>
              </a:solidFill>
              <a:latin typeface="+mn-ea"/>
              <a:ea typeface="+mn-ea"/>
            </a:rPr>
            <a:t>身長：</a:t>
          </a:r>
          <a:r>
            <a:rPr kumimoji="1" lang="en-US" altLang="ja-JP" sz="1800" b="1">
              <a:solidFill>
                <a:sysClr val="windowText" lastClr="000000"/>
              </a:solidFill>
              <a:latin typeface="+mn-ea"/>
              <a:ea typeface="+mn-ea"/>
            </a:rPr>
            <a:t>156cm</a:t>
          </a:r>
          <a:r>
            <a:rPr kumimoji="1" lang="ja-JP" altLang="en-US" sz="1800" b="1">
              <a:solidFill>
                <a:sysClr val="windowText" lastClr="000000"/>
              </a:solidFill>
              <a:latin typeface="+mn-ea"/>
              <a:ea typeface="+mn-ea"/>
            </a:rPr>
            <a:t>　体重：</a:t>
          </a:r>
          <a:r>
            <a:rPr kumimoji="1" lang="en-US" altLang="ja-JP" sz="1800" b="1">
              <a:solidFill>
                <a:sysClr val="windowText" lastClr="000000"/>
              </a:solidFill>
              <a:latin typeface="+mn-ea"/>
              <a:ea typeface="+mn-ea"/>
            </a:rPr>
            <a:t>53.95kg</a:t>
          </a:r>
        </a:p>
        <a:p>
          <a:pPr algn="l"/>
          <a:r>
            <a:rPr kumimoji="1" lang="ja-JP" altLang="en-US" sz="1800" b="1">
              <a:solidFill>
                <a:sysClr val="windowText" lastClr="000000"/>
              </a:solidFill>
              <a:latin typeface="+mn-ea"/>
              <a:ea typeface="+mn-ea"/>
            </a:rPr>
            <a:t>血圧（最高）</a:t>
          </a:r>
          <a:r>
            <a:rPr kumimoji="1" lang="en-US" altLang="ja-JP" sz="1800" b="1">
              <a:solidFill>
                <a:sysClr val="windowText" lastClr="000000"/>
              </a:solidFill>
              <a:latin typeface="+mn-ea"/>
              <a:ea typeface="+mn-ea"/>
            </a:rPr>
            <a:t>/</a:t>
          </a:r>
          <a:r>
            <a:rPr kumimoji="1" lang="ja-JP" altLang="en-US" sz="1800" b="1">
              <a:solidFill>
                <a:sysClr val="windowText" lastClr="000000"/>
              </a:solidFill>
              <a:latin typeface="+mn-ea"/>
              <a:ea typeface="+mn-ea"/>
            </a:rPr>
            <a:t>（最低）：</a:t>
          </a:r>
          <a:r>
            <a:rPr kumimoji="1" lang="en-US" altLang="ja-JP" sz="1800" b="1">
              <a:solidFill>
                <a:sysClr val="windowText" lastClr="000000"/>
              </a:solidFill>
              <a:latin typeface="+mn-ea"/>
              <a:ea typeface="+mn-ea"/>
            </a:rPr>
            <a:t>119 / 74</a:t>
          </a:r>
        </a:p>
        <a:p>
          <a:pPr algn="l"/>
          <a:r>
            <a:rPr kumimoji="1" lang="ja-JP" altLang="en-US" sz="1800" b="1">
              <a:solidFill>
                <a:sysClr val="windowText" lastClr="000000"/>
              </a:solidFill>
              <a:latin typeface="+mn-ea"/>
              <a:ea typeface="+mn-ea"/>
            </a:rPr>
            <a:t>調査日：</a:t>
          </a:r>
          <a:r>
            <a:rPr kumimoji="1" lang="en-US" altLang="ja-JP" sz="1800" b="1">
              <a:solidFill>
                <a:sysClr val="windowText" lastClr="000000"/>
              </a:solidFill>
              <a:latin typeface="+mn-ea"/>
              <a:ea typeface="+mn-ea"/>
            </a:rPr>
            <a:t>2023</a:t>
          </a:r>
          <a:r>
            <a:rPr kumimoji="1" lang="ja-JP" altLang="en-US" sz="1800" b="1">
              <a:solidFill>
                <a:sysClr val="windowText" lastClr="000000"/>
              </a:solidFill>
              <a:latin typeface="+mn-ea"/>
              <a:ea typeface="+mn-ea"/>
            </a:rPr>
            <a:t>年</a:t>
          </a:r>
          <a:r>
            <a:rPr kumimoji="1" lang="en-US" altLang="ja-JP" sz="1800" b="1">
              <a:solidFill>
                <a:sysClr val="windowText" lastClr="000000"/>
              </a:solidFill>
              <a:latin typeface="+mn-ea"/>
              <a:ea typeface="+mn-ea"/>
            </a:rPr>
            <a:t>7</a:t>
          </a:r>
          <a:r>
            <a:rPr kumimoji="1" lang="ja-JP" altLang="en-US" sz="1800" b="1">
              <a:solidFill>
                <a:sysClr val="windowText" lastClr="000000"/>
              </a:solidFill>
              <a:latin typeface="+mn-ea"/>
              <a:ea typeface="+mn-ea"/>
            </a:rPr>
            <a:t>月</a:t>
          </a:r>
          <a:r>
            <a:rPr kumimoji="1" lang="en-US" altLang="ja-JP" sz="1800" b="1">
              <a:solidFill>
                <a:sysClr val="windowText" lastClr="000000"/>
              </a:solidFill>
              <a:latin typeface="+mn-ea"/>
              <a:ea typeface="+mn-ea"/>
            </a:rPr>
            <a:t>9</a:t>
          </a:r>
          <a:r>
            <a:rPr kumimoji="1" lang="ja-JP" altLang="en-US" sz="1800" b="1">
              <a:solidFill>
                <a:sysClr val="windowText" lastClr="000000"/>
              </a:solidFill>
              <a:latin typeface="+mn-ea"/>
              <a:ea typeface="+mn-ea"/>
            </a:rPr>
            <a:t>日（日）</a:t>
          </a:r>
        </a:p>
      </xdr:txBody>
    </xdr:sp>
    <xdr:clientData/>
  </xdr:twoCellAnchor>
  <xdr:twoCellAnchor>
    <xdr:from>
      <xdr:col>4</xdr:col>
      <xdr:colOff>51955</xdr:colOff>
      <xdr:row>20</xdr:row>
      <xdr:rowOff>86590</xdr:rowOff>
    </xdr:from>
    <xdr:to>
      <xdr:col>4</xdr:col>
      <xdr:colOff>9053079</xdr:colOff>
      <xdr:row>20</xdr:row>
      <xdr:rowOff>2119311</xdr:rowOff>
    </xdr:to>
    <xdr:graphicFrame macro="">
      <xdr:nvGraphicFramePr>
        <xdr:cNvPr id="4" name="グラフ 3">
          <a:extLst>
            <a:ext uri="{FF2B5EF4-FFF2-40B4-BE49-F238E27FC236}">
              <a16:creationId xmlns:a16="http://schemas.microsoft.com/office/drawing/2014/main" id="{6874D395-47FA-4087-B1C4-C0AA3B9E1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23</xdr:row>
      <xdr:rowOff>166688</xdr:rowOff>
    </xdr:from>
    <xdr:to>
      <xdr:col>4</xdr:col>
      <xdr:colOff>9102725</xdr:colOff>
      <xdr:row>23</xdr:row>
      <xdr:rowOff>1770064</xdr:rowOff>
    </xdr:to>
    <xdr:graphicFrame macro="">
      <xdr:nvGraphicFramePr>
        <xdr:cNvPr id="5" name="グラフ 4">
          <a:extLst>
            <a:ext uri="{FF2B5EF4-FFF2-40B4-BE49-F238E27FC236}">
              <a16:creationId xmlns:a16="http://schemas.microsoft.com/office/drawing/2014/main" id="{6B1A99C2-AFEE-4C15-A165-AF01D0828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71438</xdr:colOff>
      <xdr:row>22</xdr:row>
      <xdr:rowOff>71437</xdr:rowOff>
    </xdr:from>
    <xdr:to>
      <xdr:col>4</xdr:col>
      <xdr:colOff>9101622</xdr:colOff>
      <xdr:row>22</xdr:row>
      <xdr:rowOff>1683037</xdr:rowOff>
    </xdr:to>
    <xdr:graphicFrame macro="">
      <xdr:nvGraphicFramePr>
        <xdr:cNvPr id="6" name="グラフ 5">
          <a:extLst>
            <a:ext uri="{FF2B5EF4-FFF2-40B4-BE49-F238E27FC236}">
              <a16:creationId xmlns:a16="http://schemas.microsoft.com/office/drawing/2014/main" id="{E7044749-7FED-477E-896C-AC2BBAC3C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121227</xdr:colOff>
      <xdr:row>37</xdr:row>
      <xdr:rowOff>207817</xdr:rowOff>
    </xdr:from>
    <xdr:to>
      <xdr:col>4</xdr:col>
      <xdr:colOff>9034318</xdr:colOff>
      <xdr:row>37</xdr:row>
      <xdr:rowOff>1347250</xdr:rowOff>
    </xdr:to>
    <xdr:grpSp>
      <xdr:nvGrpSpPr>
        <xdr:cNvPr id="7" name="グループ化 6">
          <a:extLst>
            <a:ext uri="{FF2B5EF4-FFF2-40B4-BE49-F238E27FC236}">
              <a16:creationId xmlns:a16="http://schemas.microsoft.com/office/drawing/2014/main" id="{BCB4788F-11A5-4E6E-B6FC-8D167A9F1385}"/>
            </a:ext>
          </a:extLst>
        </xdr:cNvPr>
        <xdr:cNvGrpSpPr/>
      </xdr:nvGrpSpPr>
      <xdr:grpSpPr>
        <a:xfrm>
          <a:off x="7588827" y="23886967"/>
          <a:ext cx="8128231" cy="1139433"/>
          <a:chOff x="4898156" y="18904885"/>
          <a:chExt cx="5041461" cy="1083579"/>
        </a:xfrm>
      </xdr:grpSpPr>
      <xdr:grpSp>
        <xdr:nvGrpSpPr>
          <xdr:cNvPr id="8" name="Group 1">
            <a:extLst>
              <a:ext uri="{FF2B5EF4-FFF2-40B4-BE49-F238E27FC236}">
                <a16:creationId xmlns:a16="http://schemas.microsoft.com/office/drawing/2014/main" id="{0E27B99C-17FF-3B6E-F6DC-AB1686FCAF70}"/>
              </a:ext>
            </a:extLst>
          </xdr:cNvPr>
          <xdr:cNvGrpSpPr>
            <a:grpSpLocks/>
          </xdr:cNvGrpSpPr>
        </xdr:nvGrpSpPr>
        <xdr:grpSpPr bwMode="auto">
          <a:xfrm>
            <a:off x="4898156" y="18904885"/>
            <a:ext cx="5041461" cy="428141"/>
            <a:chOff x="1888" y="3015"/>
            <a:chExt cx="4914" cy="663"/>
          </a:xfrm>
        </xdr:grpSpPr>
        <xdr:grpSp>
          <xdr:nvGrpSpPr>
            <xdr:cNvPr id="11" name="Group 2">
              <a:extLst>
                <a:ext uri="{FF2B5EF4-FFF2-40B4-BE49-F238E27FC236}">
                  <a16:creationId xmlns:a16="http://schemas.microsoft.com/office/drawing/2014/main" id="{5DE9E128-B10A-AECE-4A58-D7E90EFCA974}"/>
                </a:ext>
              </a:extLst>
            </xdr:cNvPr>
            <xdr:cNvGrpSpPr>
              <a:grpSpLocks/>
            </xdr:cNvGrpSpPr>
          </xdr:nvGrpSpPr>
          <xdr:grpSpPr bwMode="auto">
            <a:xfrm>
              <a:off x="1888" y="3015"/>
              <a:ext cx="4914" cy="649"/>
              <a:chOff x="1888" y="3015"/>
              <a:chExt cx="4914" cy="649"/>
            </a:xfrm>
          </xdr:grpSpPr>
          <xdr:sp macro="" textlink="">
            <xdr:nvSpPr>
              <xdr:cNvPr id="16" name="AutoShape 3">
                <a:extLst>
                  <a:ext uri="{FF2B5EF4-FFF2-40B4-BE49-F238E27FC236}">
                    <a16:creationId xmlns:a16="http://schemas.microsoft.com/office/drawing/2014/main" id="{872B025A-A4F9-DFEF-A3E1-2504B3797E96}"/>
                  </a:ext>
                </a:extLst>
              </xdr:cNvPr>
              <xdr:cNvSpPr>
                <a:spLocks noChangeArrowheads="1"/>
              </xdr:cNvSpPr>
            </xdr:nvSpPr>
            <xdr:spPr bwMode="auto">
              <a:xfrm>
                <a:off x="1888" y="3015"/>
                <a:ext cx="1648" cy="649"/>
              </a:xfrm>
              <a:prstGeom prst="roundRect">
                <a:avLst>
                  <a:gd name="adj" fmla="val 16667"/>
                </a:avLst>
              </a:prstGeom>
              <a:solidFill>
                <a:srgbClr val="D9E2F3"/>
              </a:solidFill>
              <a:ln>
                <a:noFill/>
              </a:ln>
              <a:effectLst/>
              <a:extLst>
                <a:ext uri="{91240B29-F687-4F45-9708-019B960494DF}">
                  <a14:hiddenLine xmlns:a14="http://schemas.microsoft.com/office/drawing/2010/main" w="31750">
                    <a:solidFill>
                      <a:srgbClr val="4472C4"/>
                    </a:solidFill>
                    <a:round/>
                    <a:headEnd/>
                    <a:tailEnd/>
                  </a14:hiddenLine>
                </a:ext>
                <a:ext uri="{AF507438-7753-43E0-B8FC-AC1667EBCBE1}">
                  <a14:hiddenEffects xmlns:a14="http://schemas.microsoft.com/office/drawing/2010/main">
                    <a:effectLst>
                      <a:outerShdw dist="35921" dir="2700000" algn="ctr" rotWithShape="0">
                        <a:srgbClr val="868686"/>
                      </a:outerShdw>
                    </a:effectLst>
                  </a14:hiddenEffects>
                </a:ext>
              </a:extLst>
            </xdr:spPr>
          </xdr:sp>
          <xdr:sp macro="" textlink="">
            <xdr:nvSpPr>
              <xdr:cNvPr id="17" name="AutoShape 4">
                <a:extLst>
                  <a:ext uri="{FF2B5EF4-FFF2-40B4-BE49-F238E27FC236}">
                    <a16:creationId xmlns:a16="http://schemas.microsoft.com/office/drawing/2014/main" id="{E536380A-CA9B-34D6-C179-305295DB7CE7}"/>
                  </a:ext>
                </a:extLst>
              </xdr:cNvPr>
              <xdr:cNvSpPr>
                <a:spLocks noChangeArrowheads="1"/>
              </xdr:cNvSpPr>
            </xdr:nvSpPr>
            <xdr:spPr bwMode="auto">
              <a:xfrm>
                <a:off x="3536" y="3015"/>
                <a:ext cx="1633" cy="649"/>
              </a:xfrm>
              <a:prstGeom prst="roundRect">
                <a:avLst>
                  <a:gd name="adj" fmla="val 16667"/>
                </a:avLst>
              </a:prstGeom>
              <a:solidFill>
                <a:srgbClr val="B4C6E7"/>
              </a:solidFill>
              <a:ln>
                <a:noFill/>
              </a:ln>
              <a:effectLst/>
              <a:extLst>
                <a:ext uri="{91240B29-F687-4F45-9708-019B960494DF}">
                  <a14:hiddenLine xmlns:a14="http://schemas.microsoft.com/office/drawing/2010/main" w="31750">
                    <a:solidFill>
                      <a:srgbClr val="4472C4"/>
                    </a:solidFill>
                    <a:round/>
                    <a:headEnd/>
                    <a:tailEnd/>
                  </a14:hiddenLine>
                </a:ext>
                <a:ext uri="{AF507438-7753-43E0-B8FC-AC1667EBCBE1}">
                  <a14:hiddenEffects xmlns:a14="http://schemas.microsoft.com/office/drawing/2010/main">
                    <a:effectLst>
                      <a:outerShdw dist="35921" dir="2700000" algn="ctr" rotWithShape="0">
                        <a:srgbClr val="868686"/>
                      </a:outerShdw>
                    </a:effectLst>
                  </a14:hiddenEffects>
                </a:ext>
              </a:extLst>
            </xdr:spPr>
          </xdr:sp>
          <xdr:sp macro="" textlink="">
            <xdr:nvSpPr>
              <xdr:cNvPr id="18" name="AutoShape 5">
                <a:extLst>
                  <a:ext uri="{FF2B5EF4-FFF2-40B4-BE49-F238E27FC236}">
                    <a16:creationId xmlns:a16="http://schemas.microsoft.com/office/drawing/2014/main" id="{F3B5F5B9-0C20-3526-ABB2-876E1291E407}"/>
                  </a:ext>
                </a:extLst>
              </xdr:cNvPr>
              <xdr:cNvSpPr>
                <a:spLocks noChangeArrowheads="1"/>
              </xdr:cNvSpPr>
            </xdr:nvSpPr>
            <xdr:spPr bwMode="auto">
              <a:xfrm>
                <a:off x="5169" y="3015"/>
                <a:ext cx="1633" cy="649"/>
              </a:xfrm>
              <a:prstGeom prst="roundRect">
                <a:avLst>
                  <a:gd name="adj" fmla="val 16667"/>
                </a:avLst>
              </a:prstGeom>
              <a:solidFill>
                <a:srgbClr val="2F5496"/>
              </a:solidFill>
              <a:ln>
                <a:noFill/>
              </a:ln>
              <a:effectLst/>
              <a:extLst>
                <a:ext uri="{91240B29-F687-4F45-9708-019B960494DF}">
                  <a14:hiddenLine xmlns:a14="http://schemas.microsoft.com/office/drawing/2010/main" w="31750">
                    <a:solidFill>
                      <a:srgbClr val="4472C4"/>
                    </a:solidFill>
                    <a:round/>
                    <a:headEnd/>
                    <a:tailEnd/>
                  </a14:hiddenLine>
                </a:ext>
                <a:ext uri="{AF507438-7753-43E0-B8FC-AC1667EBCBE1}">
                  <a14:hiddenEffects xmlns:a14="http://schemas.microsoft.com/office/drawing/2010/main">
                    <a:effectLst>
                      <a:outerShdw dist="35921" dir="2700000" algn="ctr" rotWithShape="0">
                        <a:srgbClr val="868686"/>
                      </a:outerShdw>
                    </a:effectLst>
                  </a14:hiddenEffects>
                </a:ext>
              </a:extLst>
            </xdr:spPr>
          </xdr:sp>
        </xdr:grpSp>
        <xdr:grpSp>
          <xdr:nvGrpSpPr>
            <xdr:cNvPr id="12" name="Group 6">
              <a:extLst>
                <a:ext uri="{FF2B5EF4-FFF2-40B4-BE49-F238E27FC236}">
                  <a16:creationId xmlns:a16="http://schemas.microsoft.com/office/drawing/2014/main" id="{59DA8B25-B852-2CEE-42E5-01BB435CE786}"/>
                </a:ext>
              </a:extLst>
            </xdr:cNvPr>
            <xdr:cNvGrpSpPr>
              <a:grpSpLocks/>
            </xdr:cNvGrpSpPr>
          </xdr:nvGrpSpPr>
          <xdr:grpSpPr bwMode="auto">
            <a:xfrm>
              <a:off x="1914" y="3017"/>
              <a:ext cx="4661" cy="661"/>
              <a:chOff x="1914" y="3017"/>
              <a:chExt cx="4661" cy="661"/>
            </a:xfrm>
          </xdr:grpSpPr>
          <xdr:sp macro="" textlink="">
            <xdr:nvSpPr>
              <xdr:cNvPr id="13" name="テキスト ボックス 2">
                <a:extLst>
                  <a:ext uri="{FF2B5EF4-FFF2-40B4-BE49-F238E27FC236}">
                    <a16:creationId xmlns:a16="http://schemas.microsoft.com/office/drawing/2014/main" id="{5FCDFBEF-708D-8872-4BEC-E05C2E7288F5}"/>
                  </a:ext>
                </a:extLst>
              </xdr:cNvPr>
              <xdr:cNvSpPr txBox="1">
                <a:spLocks noChangeArrowheads="1"/>
              </xdr:cNvSpPr>
            </xdr:nvSpPr>
            <xdr:spPr bwMode="auto">
              <a:xfrm>
                <a:off x="1914" y="3047"/>
                <a:ext cx="1587" cy="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ja-JP" altLang="en-US" sz="1800" b="1" i="0" u="none" strike="noStrike" baseline="0">
                    <a:solidFill>
                      <a:srgbClr val="000000"/>
                    </a:solidFill>
                    <a:latin typeface="游ゴシック" panose="020B0400000000000000" pitchFamily="50" charset="-128"/>
                    <a:ea typeface="游ゴシック" panose="020B0400000000000000" pitchFamily="50" charset="-128"/>
                  </a:rPr>
                  <a:t>乾燥 (27.9以下)</a:t>
                </a:r>
                <a:endParaRPr lang="ja-JP" altLang="en-US" sz="1800" b="1" i="0" u="none" strike="noStrike" baseline="0">
                  <a:solidFill>
                    <a:srgbClr val="000000"/>
                  </a:solidFill>
                  <a:latin typeface="游ゴシック" panose="020B0400000000000000" pitchFamily="50" charset="-128"/>
                  <a:ea typeface="游ゴシック" panose="020B0400000000000000" pitchFamily="50" charset="-128"/>
                  <a:cs typeface="Times New Roman"/>
                </a:endParaRPr>
              </a:p>
              <a:p>
                <a:pPr algn="ctr" rtl="0">
                  <a:defRPr sz="1000"/>
                </a:pPr>
                <a:endParaRPr lang="ja-JP" altLang="en-US" sz="1800" b="1" i="0" u="none" strike="noStrike" baseline="0">
                  <a:solidFill>
                    <a:srgbClr val="000000"/>
                  </a:solidFill>
                  <a:latin typeface="游ゴシック" panose="020B0400000000000000" pitchFamily="50" charset="-128"/>
                  <a:ea typeface="游ゴシック" panose="020B0400000000000000" pitchFamily="50" charset="-128"/>
                  <a:cs typeface="Times New Roman"/>
                </a:endParaRPr>
              </a:p>
            </xdr:txBody>
          </xdr:sp>
          <xdr:sp macro="" textlink="">
            <xdr:nvSpPr>
              <xdr:cNvPr id="14" name="テキスト ボックス 2">
                <a:extLst>
                  <a:ext uri="{FF2B5EF4-FFF2-40B4-BE49-F238E27FC236}">
                    <a16:creationId xmlns:a16="http://schemas.microsoft.com/office/drawing/2014/main" id="{4EBDFE95-6E67-3077-05D8-C332FDE43DD1}"/>
                  </a:ext>
                </a:extLst>
              </xdr:cNvPr>
              <xdr:cNvSpPr txBox="1">
                <a:spLocks noChangeArrowheads="1"/>
              </xdr:cNvSpPr>
            </xdr:nvSpPr>
            <xdr:spPr bwMode="auto">
              <a:xfrm>
                <a:off x="3544" y="3023"/>
                <a:ext cx="1587" cy="5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ja-JP" altLang="en-US" sz="1800" b="1" i="0" u="none" strike="noStrike" baseline="0">
                    <a:solidFill>
                      <a:srgbClr val="000000"/>
                    </a:solidFill>
                    <a:latin typeface="游ゴシック" panose="020B0400000000000000" pitchFamily="50" charset="-128"/>
                    <a:ea typeface="游ゴシック" panose="020B0400000000000000" pitchFamily="50" charset="-128"/>
                  </a:rPr>
                  <a:t>境界域 28.0～29.5</a:t>
                </a:r>
                <a:endParaRPr lang="ja-JP" altLang="en-US" sz="1800" b="1" i="0" u="none" strike="noStrike" baseline="0">
                  <a:solidFill>
                    <a:srgbClr val="000000"/>
                  </a:solidFill>
                  <a:latin typeface="游ゴシック" panose="020B0400000000000000" pitchFamily="50" charset="-128"/>
                  <a:ea typeface="游ゴシック" panose="020B0400000000000000" pitchFamily="50" charset="-128"/>
                  <a:cs typeface="Times New Roman"/>
                </a:endParaRPr>
              </a:p>
              <a:p>
                <a:pPr algn="ctr" rtl="0">
                  <a:defRPr sz="1000"/>
                </a:pPr>
                <a:endParaRPr lang="ja-JP" altLang="en-US" sz="1800" b="1" i="0" u="none" strike="noStrike" baseline="0">
                  <a:solidFill>
                    <a:srgbClr val="000000"/>
                  </a:solidFill>
                  <a:latin typeface="游ゴシック" panose="020B0400000000000000" pitchFamily="50" charset="-128"/>
                  <a:ea typeface="游ゴシック" panose="020B0400000000000000" pitchFamily="50" charset="-128"/>
                  <a:cs typeface="Times New Roman"/>
                </a:endParaRPr>
              </a:p>
              <a:p>
                <a:pPr algn="ctr" rtl="0">
                  <a:defRPr sz="1000"/>
                </a:pPr>
                <a:endParaRPr lang="ja-JP" altLang="en-US" sz="1800" b="1" i="0" u="none" strike="noStrike" baseline="0">
                  <a:solidFill>
                    <a:srgbClr val="000000"/>
                  </a:solidFill>
                  <a:latin typeface="游ゴシック" panose="020B0400000000000000" pitchFamily="50" charset="-128"/>
                  <a:ea typeface="游ゴシック" panose="020B0400000000000000" pitchFamily="50" charset="-128"/>
                  <a:cs typeface="Times New Roman"/>
                </a:endParaRPr>
              </a:p>
            </xdr:txBody>
          </xdr:sp>
          <xdr:sp macro="" textlink="">
            <xdr:nvSpPr>
              <xdr:cNvPr id="15" name="テキスト ボックス 2">
                <a:extLst>
                  <a:ext uri="{FF2B5EF4-FFF2-40B4-BE49-F238E27FC236}">
                    <a16:creationId xmlns:a16="http://schemas.microsoft.com/office/drawing/2014/main" id="{FC423008-9F2C-0FB8-C73C-CC4E7A19FFD9}"/>
                  </a:ext>
                </a:extLst>
              </xdr:cNvPr>
              <xdr:cNvSpPr txBox="1">
                <a:spLocks noChangeArrowheads="1"/>
              </xdr:cNvSpPr>
            </xdr:nvSpPr>
            <xdr:spPr bwMode="auto">
              <a:xfrm>
                <a:off x="5367" y="3017"/>
                <a:ext cx="1208" cy="6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ja-JP" altLang="en-US" sz="1800" b="1" i="0" u="none" strike="noStrike" baseline="0">
                    <a:solidFill>
                      <a:srgbClr val="FFFFFF"/>
                    </a:solidFill>
                    <a:latin typeface="游ゴシック" panose="020B0400000000000000" pitchFamily="50" charset="-128"/>
                    <a:ea typeface="游ゴシック" panose="020B0400000000000000" pitchFamily="50" charset="-128"/>
                  </a:rPr>
                  <a:t>正常 29.6以上</a:t>
                </a:r>
                <a:endParaRPr lang="ja-JP" altLang="en-US" sz="1800" b="1" i="0" u="none" strike="noStrike" baseline="0">
                  <a:solidFill>
                    <a:srgbClr val="FFFFFF"/>
                  </a:solidFill>
                  <a:latin typeface="游ゴシック" panose="020B0400000000000000" pitchFamily="50" charset="-128"/>
                  <a:ea typeface="游ゴシック" panose="020B0400000000000000" pitchFamily="50" charset="-128"/>
                  <a:cs typeface="Times New Roman"/>
                </a:endParaRPr>
              </a:p>
              <a:p>
                <a:pPr algn="ctr" rtl="0">
                  <a:defRPr sz="1000"/>
                </a:pPr>
                <a:endParaRPr lang="ja-JP" altLang="en-US" sz="1800" b="1" i="0" u="none" strike="noStrike" baseline="0">
                  <a:solidFill>
                    <a:srgbClr val="FFFFFF"/>
                  </a:solidFill>
                  <a:latin typeface="游ゴシック" panose="020B0400000000000000" pitchFamily="50" charset="-128"/>
                  <a:ea typeface="游ゴシック" panose="020B0400000000000000" pitchFamily="50" charset="-128"/>
                  <a:cs typeface="Times New Roman"/>
                </a:endParaRPr>
              </a:p>
              <a:p>
                <a:pPr algn="ctr" rtl="0">
                  <a:defRPr sz="1000"/>
                </a:pPr>
                <a:endParaRPr lang="ja-JP" altLang="en-US" sz="1800" b="1" i="0" u="none" strike="noStrike" baseline="0">
                  <a:solidFill>
                    <a:srgbClr val="FFFFFF"/>
                  </a:solidFill>
                  <a:latin typeface="游ゴシック" panose="020B0400000000000000" pitchFamily="50" charset="-128"/>
                  <a:ea typeface="游ゴシック" panose="020B0400000000000000" pitchFamily="50" charset="-128"/>
                  <a:cs typeface="Times New Roman"/>
                </a:endParaRPr>
              </a:p>
            </xdr:txBody>
          </xdr:sp>
        </xdr:grpSp>
      </xdr:grpSp>
      <xdr:sp macro="" textlink="">
        <xdr:nvSpPr>
          <xdr:cNvPr id="9" name="矢印: 上 8">
            <a:extLst>
              <a:ext uri="{FF2B5EF4-FFF2-40B4-BE49-F238E27FC236}">
                <a16:creationId xmlns:a16="http://schemas.microsoft.com/office/drawing/2014/main" id="{79A2A1C0-3875-D6B8-8F87-4003C1D7A92C}"/>
              </a:ext>
            </a:extLst>
          </xdr:cNvPr>
          <xdr:cNvSpPr/>
        </xdr:nvSpPr>
        <xdr:spPr>
          <a:xfrm>
            <a:off x="8622968" y="19323984"/>
            <a:ext cx="131066" cy="259503"/>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sz="1000"/>
          </a:p>
        </xdr:txBody>
      </xdr:sp>
      <xdr:sp macro="" textlink="">
        <xdr:nvSpPr>
          <xdr:cNvPr id="10" name="四角形: 角を丸くする 9">
            <a:extLst>
              <a:ext uri="{FF2B5EF4-FFF2-40B4-BE49-F238E27FC236}">
                <a16:creationId xmlns:a16="http://schemas.microsoft.com/office/drawing/2014/main" id="{C021F9F3-7100-ED9A-B97F-0A5B5322F1CC}"/>
              </a:ext>
            </a:extLst>
          </xdr:cNvPr>
          <xdr:cNvSpPr/>
        </xdr:nvSpPr>
        <xdr:spPr>
          <a:xfrm>
            <a:off x="8315564" y="19632833"/>
            <a:ext cx="1428750" cy="355631"/>
          </a:xfrm>
          <a:prstGeom prst="roundRect">
            <a:avLst/>
          </a:prstGeom>
        </xdr:spPr>
        <xdr:style>
          <a:lnRef idx="2">
            <a:schemeClr val="accent1"/>
          </a:lnRef>
          <a:fillRef idx="1">
            <a:schemeClr val="lt1"/>
          </a:fillRef>
          <a:effectRef idx="0">
            <a:schemeClr val="accent1"/>
          </a:effectRef>
          <a:fontRef idx="minor">
            <a:schemeClr val="dk1"/>
          </a:fontRef>
        </xdr:style>
        <xdr:txBody>
          <a:bodyPr wrap="square"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ja-JP" altLang="en-US" sz="2000" b="1">
                <a:latin typeface="+mn-ea"/>
                <a:ea typeface="+mn-ea"/>
              </a:rPr>
              <a:t>結果：</a:t>
            </a:r>
            <a:r>
              <a:rPr lang="en-US" altLang="ja-JP" sz="2000" b="1">
                <a:latin typeface="+mn-ea"/>
                <a:ea typeface="+mn-ea"/>
              </a:rPr>
              <a:t>30.9</a:t>
            </a:r>
            <a:endParaRPr lang="ja-JP" sz="2000" b="1">
              <a:latin typeface="+mn-ea"/>
              <a:ea typeface="+mn-ea"/>
            </a:endParaRPr>
          </a:p>
        </xdr:txBody>
      </xdr:sp>
    </xdr:grpSp>
    <xdr:clientData/>
  </xdr:twoCellAnchor>
  <xdr:twoCellAnchor>
    <xdr:from>
      <xdr:col>4</xdr:col>
      <xdr:colOff>190499</xdr:colOff>
      <xdr:row>37</xdr:row>
      <xdr:rowOff>1472043</xdr:rowOff>
    </xdr:from>
    <xdr:to>
      <xdr:col>4</xdr:col>
      <xdr:colOff>9054080</xdr:colOff>
      <xdr:row>38</xdr:row>
      <xdr:rowOff>1563040</xdr:rowOff>
    </xdr:to>
    <xdr:grpSp>
      <xdr:nvGrpSpPr>
        <xdr:cNvPr id="19" name="グループ化 18">
          <a:extLst>
            <a:ext uri="{FF2B5EF4-FFF2-40B4-BE49-F238E27FC236}">
              <a16:creationId xmlns:a16="http://schemas.microsoft.com/office/drawing/2014/main" id="{8672FEEA-8EA3-4FA8-B0AD-D95F1E5EEC55}"/>
            </a:ext>
          </a:extLst>
        </xdr:cNvPr>
        <xdr:cNvGrpSpPr/>
      </xdr:nvGrpSpPr>
      <xdr:grpSpPr>
        <a:xfrm>
          <a:off x="7658099" y="25151193"/>
          <a:ext cx="8063481" cy="1576897"/>
          <a:chOff x="4882146" y="19628786"/>
          <a:chExt cx="5128748" cy="1584127"/>
        </a:xfrm>
      </xdr:grpSpPr>
      <xdr:sp macro="" textlink="">
        <xdr:nvSpPr>
          <xdr:cNvPr id="20" name="テキスト ボックス 19">
            <a:extLst>
              <a:ext uri="{FF2B5EF4-FFF2-40B4-BE49-F238E27FC236}">
                <a16:creationId xmlns:a16="http://schemas.microsoft.com/office/drawing/2014/main" id="{8A7789B4-8E36-8933-3233-072216D78AC1}"/>
              </a:ext>
            </a:extLst>
          </xdr:cNvPr>
          <xdr:cNvSpPr txBox="1"/>
        </xdr:nvSpPr>
        <xdr:spPr>
          <a:xfrm>
            <a:off x="4882146" y="19872770"/>
            <a:ext cx="721916" cy="8867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800" b="1">
                <a:latin typeface="+mn-ea"/>
                <a:ea typeface="+mn-ea"/>
              </a:rPr>
              <a:t>咀嚼機能</a:t>
            </a:r>
            <a:endParaRPr kumimoji="1" lang="en-US" altLang="ja-JP" sz="1800" b="1">
              <a:latin typeface="+mn-ea"/>
              <a:ea typeface="+mn-ea"/>
            </a:endParaRPr>
          </a:p>
          <a:p>
            <a:pPr algn="ctr"/>
            <a:r>
              <a:rPr kumimoji="1" lang="ja-JP" altLang="en-US" sz="1800" b="1">
                <a:latin typeface="+mn-ea"/>
                <a:ea typeface="+mn-ea"/>
              </a:rPr>
              <a:t>低い</a:t>
            </a:r>
          </a:p>
        </xdr:txBody>
      </xdr:sp>
      <xdr:sp macro="" textlink="">
        <xdr:nvSpPr>
          <xdr:cNvPr id="21" name="テキスト ボックス 20">
            <a:extLst>
              <a:ext uri="{FF2B5EF4-FFF2-40B4-BE49-F238E27FC236}">
                <a16:creationId xmlns:a16="http://schemas.microsoft.com/office/drawing/2014/main" id="{44595306-22AC-41F8-9476-CD268A6610A0}"/>
              </a:ext>
            </a:extLst>
          </xdr:cNvPr>
          <xdr:cNvSpPr txBox="1"/>
        </xdr:nvSpPr>
        <xdr:spPr>
          <a:xfrm>
            <a:off x="9243291" y="19895698"/>
            <a:ext cx="767603" cy="9749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800" b="1">
                <a:latin typeface="+mn-ea"/>
                <a:ea typeface="+mn-ea"/>
              </a:rPr>
              <a:t>咀嚼機能</a:t>
            </a:r>
            <a:endParaRPr kumimoji="1" lang="en-US" altLang="ja-JP" sz="1800" b="1">
              <a:latin typeface="+mn-ea"/>
              <a:ea typeface="+mn-ea"/>
            </a:endParaRPr>
          </a:p>
          <a:p>
            <a:pPr algn="ctr"/>
            <a:r>
              <a:rPr kumimoji="1" lang="ja-JP" altLang="en-US" sz="1800" b="1">
                <a:latin typeface="+mn-ea"/>
                <a:ea typeface="+mn-ea"/>
              </a:rPr>
              <a:t>高い</a:t>
            </a:r>
            <a:endParaRPr kumimoji="1" lang="en-US" altLang="ja-JP" sz="1800" b="1">
              <a:latin typeface="+mn-ea"/>
              <a:ea typeface="+mn-ea"/>
            </a:endParaRPr>
          </a:p>
          <a:p>
            <a:pPr algn="ctr"/>
            <a:endParaRPr kumimoji="1" lang="ja-JP" altLang="en-US" sz="1800" b="1">
              <a:latin typeface="+mn-ea"/>
              <a:ea typeface="+mn-ea"/>
            </a:endParaRPr>
          </a:p>
        </xdr:txBody>
      </xdr:sp>
      <xdr:grpSp>
        <xdr:nvGrpSpPr>
          <xdr:cNvPr id="22" name="グループ化 21">
            <a:extLst>
              <a:ext uri="{FF2B5EF4-FFF2-40B4-BE49-F238E27FC236}">
                <a16:creationId xmlns:a16="http://schemas.microsoft.com/office/drawing/2014/main" id="{BBFC52D5-D289-FA7F-C6AD-BC22C5908235}"/>
              </a:ext>
            </a:extLst>
          </xdr:cNvPr>
          <xdr:cNvGrpSpPr/>
        </xdr:nvGrpSpPr>
        <xdr:grpSpPr>
          <a:xfrm>
            <a:off x="5561199" y="19628786"/>
            <a:ext cx="3775345" cy="1584127"/>
            <a:chOff x="5561199" y="19628786"/>
            <a:chExt cx="3775345" cy="1584127"/>
          </a:xfrm>
        </xdr:grpSpPr>
        <xdr:graphicFrame macro="">
          <xdr:nvGraphicFramePr>
            <xdr:cNvPr id="23" name="図表 22">
              <a:extLst>
                <a:ext uri="{FF2B5EF4-FFF2-40B4-BE49-F238E27FC236}">
                  <a16:creationId xmlns:a16="http://schemas.microsoft.com/office/drawing/2014/main" id="{F2602A78-3162-B652-D4AB-292AA6DD274A}"/>
                </a:ext>
              </a:extLst>
            </xdr:cNvPr>
            <xdr:cNvGraphicFramePr/>
          </xdr:nvGraphicFramePr>
          <xdr:xfrm>
            <a:off x="5561199" y="19628786"/>
            <a:ext cx="3700463" cy="1250574"/>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sp macro="" textlink="">
          <xdr:nvSpPr>
            <xdr:cNvPr id="24" name="矢印: 上 23">
              <a:extLst>
                <a:ext uri="{FF2B5EF4-FFF2-40B4-BE49-F238E27FC236}">
                  <a16:creationId xmlns:a16="http://schemas.microsoft.com/office/drawing/2014/main" id="{CC10F22C-A1C1-79DC-395F-0F17A51BF189}"/>
                </a:ext>
              </a:extLst>
            </xdr:cNvPr>
            <xdr:cNvSpPr/>
          </xdr:nvSpPr>
          <xdr:spPr>
            <a:xfrm>
              <a:off x="8771126" y="20581960"/>
              <a:ext cx="131066" cy="259503"/>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sz="1000"/>
            </a:p>
          </xdr:txBody>
        </xdr:sp>
        <xdr:sp macro="" textlink="">
          <xdr:nvSpPr>
            <xdr:cNvPr id="25" name="四角形: 角を丸くする 24">
              <a:extLst>
                <a:ext uri="{FF2B5EF4-FFF2-40B4-BE49-F238E27FC236}">
                  <a16:creationId xmlns:a16="http://schemas.microsoft.com/office/drawing/2014/main" id="{33F47FCB-4B9E-E538-C380-778A59E4A290}"/>
                </a:ext>
              </a:extLst>
            </xdr:cNvPr>
            <xdr:cNvSpPr/>
          </xdr:nvSpPr>
          <xdr:spPr>
            <a:xfrm>
              <a:off x="8117344" y="20842039"/>
              <a:ext cx="1219200" cy="370874"/>
            </a:xfrm>
            <a:prstGeom prst="roundRect">
              <a:avLst/>
            </a:prstGeom>
          </xdr:spPr>
          <xdr:style>
            <a:lnRef idx="2">
              <a:schemeClr val="accent1"/>
            </a:lnRef>
            <a:fillRef idx="1">
              <a:schemeClr val="lt1"/>
            </a:fillRef>
            <a:effectRef idx="0">
              <a:schemeClr val="accent1"/>
            </a:effectRef>
            <a:fontRef idx="minor">
              <a:schemeClr val="dk1"/>
            </a:fontRef>
          </xdr:style>
          <xdr:txBody>
            <a:bodyPr wrap="square"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ja-JP" altLang="en-US" sz="2000" b="1">
                  <a:latin typeface="+mn-ea"/>
                  <a:ea typeface="+mn-ea"/>
                </a:rPr>
                <a:t>結果：</a:t>
              </a:r>
              <a:r>
                <a:rPr lang="en-US" altLang="ja-JP" sz="2000" b="1">
                  <a:latin typeface="+mn-ea"/>
                  <a:ea typeface="+mn-ea"/>
                </a:rPr>
                <a:t>5</a:t>
              </a:r>
              <a:endParaRPr lang="ja-JP" sz="2000" b="1">
                <a:latin typeface="+mn-ea"/>
                <a:ea typeface="+mn-ea"/>
              </a:endParaRPr>
            </a:p>
          </xdr:txBody>
        </xdr:sp>
      </xdr:grpSp>
    </xdr:grpSp>
    <xdr:clientData/>
  </xdr:twoCellAnchor>
  <xdr:twoCellAnchor>
    <xdr:from>
      <xdr:col>4</xdr:col>
      <xdr:colOff>51954</xdr:colOff>
      <xdr:row>39</xdr:row>
      <xdr:rowOff>69273</xdr:rowOff>
    </xdr:from>
    <xdr:to>
      <xdr:col>4</xdr:col>
      <xdr:colOff>8986403</xdr:colOff>
      <xdr:row>39</xdr:row>
      <xdr:rowOff>1864056</xdr:rowOff>
    </xdr:to>
    <xdr:graphicFrame macro="">
      <xdr:nvGraphicFramePr>
        <xdr:cNvPr id="26" name="グラフ 25">
          <a:extLst>
            <a:ext uri="{FF2B5EF4-FFF2-40B4-BE49-F238E27FC236}">
              <a16:creationId xmlns:a16="http://schemas.microsoft.com/office/drawing/2014/main" id="{4DF7DB00-1315-4800-8B69-CD9EB7407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63500</xdr:colOff>
      <xdr:row>21</xdr:row>
      <xdr:rowOff>63500</xdr:rowOff>
    </xdr:from>
    <xdr:to>
      <xdr:col>4</xdr:col>
      <xdr:colOff>9064625</xdr:colOff>
      <xdr:row>21</xdr:row>
      <xdr:rowOff>2240643</xdr:rowOff>
    </xdr:to>
    <xdr:graphicFrame macro="">
      <xdr:nvGraphicFramePr>
        <xdr:cNvPr id="47" name="グラフ 46">
          <a:extLst>
            <a:ext uri="{FF2B5EF4-FFF2-40B4-BE49-F238E27FC236}">
              <a16:creationId xmlns:a16="http://schemas.microsoft.com/office/drawing/2014/main" id="{ADB76A5A-AF30-408F-8B2A-C13B8605C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6873875</xdr:colOff>
      <xdr:row>23</xdr:row>
      <xdr:rowOff>254000</xdr:rowOff>
    </xdr:from>
    <xdr:to>
      <xdr:col>4</xdr:col>
      <xdr:colOff>8905874</xdr:colOff>
      <xdr:row>23</xdr:row>
      <xdr:rowOff>623455</xdr:rowOff>
    </xdr:to>
    <xdr:sp macro="" textlink="">
      <xdr:nvSpPr>
        <xdr:cNvPr id="48" name="テキスト ボックス 47">
          <a:extLst>
            <a:ext uri="{FF2B5EF4-FFF2-40B4-BE49-F238E27FC236}">
              <a16:creationId xmlns:a16="http://schemas.microsoft.com/office/drawing/2014/main" id="{53B63547-8239-4528-88E3-E4E125BBD2D9}"/>
            </a:ext>
          </a:extLst>
        </xdr:cNvPr>
        <xdr:cNvSpPr txBox="1"/>
      </xdr:nvSpPr>
      <xdr:spPr>
        <a:xfrm>
          <a:off x="15189200" y="12331700"/>
          <a:ext cx="2031999" cy="369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solidFill>
                <a:schemeClr val="bg1"/>
              </a:solidFill>
              <a:latin typeface="+mn-ea"/>
              <a:ea typeface="+mn-ea"/>
            </a:rPr>
            <a:t>高い</a:t>
          </a:r>
          <a:r>
            <a:rPr kumimoji="1" lang="en-US" altLang="ja-JP" sz="1800" b="1">
              <a:solidFill>
                <a:schemeClr val="bg1"/>
              </a:solidFill>
              <a:latin typeface="+mn-ea"/>
              <a:ea typeface="+mn-ea"/>
            </a:rPr>
            <a:t>29.1~60%</a:t>
          </a:r>
          <a:endParaRPr kumimoji="1" lang="ja-JP" altLang="en-US" sz="1800" b="1">
            <a:solidFill>
              <a:schemeClr val="bg1"/>
            </a:solidFill>
            <a:latin typeface="+mn-ea"/>
            <a:ea typeface="+mn-ea"/>
          </a:endParaRPr>
        </a:p>
      </xdr:txBody>
    </xdr:sp>
    <xdr:clientData/>
  </xdr:twoCellAnchor>
  <xdr:twoCellAnchor>
    <xdr:from>
      <xdr:col>4</xdr:col>
      <xdr:colOff>206373</xdr:colOff>
      <xdr:row>29</xdr:row>
      <xdr:rowOff>120648</xdr:rowOff>
    </xdr:from>
    <xdr:to>
      <xdr:col>6</xdr:col>
      <xdr:colOff>1285875</xdr:colOff>
      <xdr:row>37</xdr:row>
      <xdr:rowOff>95249</xdr:rowOff>
    </xdr:to>
    <xdr:graphicFrame macro="">
      <xdr:nvGraphicFramePr>
        <xdr:cNvPr id="49" name="グラフ 48">
          <a:extLst>
            <a:ext uri="{FF2B5EF4-FFF2-40B4-BE49-F238E27FC236}">
              <a16:creationId xmlns:a16="http://schemas.microsoft.com/office/drawing/2014/main" id="{6BA6A665-DC25-42AF-B8DC-F3FC2C908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138547</xdr:colOff>
      <xdr:row>24</xdr:row>
      <xdr:rowOff>95250</xdr:rowOff>
    </xdr:from>
    <xdr:to>
      <xdr:col>4</xdr:col>
      <xdr:colOff>9109365</xdr:colOff>
      <xdr:row>26</xdr:row>
      <xdr:rowOff>831273</xdr:rowOff>
    </xdr:to>
    <xdr:graphicFrame macro="">
      <xdr:nvGraphicFramePr>
        <xdr:cNvPr id="50" name="グラフ 49">
          <a:extLst>
            <a:ext uri="{FF2B5EF4-FFF2-40B4-BE49-F238E27FC236}">
              <a16:creationId xmlns:a16="http://schemas.microsoft.com/office/drawing/2014/main" id="{C6498387-ADD1-436B-8E48-01FFD79A8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5288539</xdr:colOff>
      <xdr:row>24</xdr:row>
      <xdr:rowOff>103910</xdr:rowOff>
    </xdr:from>
    <xdr:to>
      <xdr:col>5</xdr:col>
      <xdr:colOff>3493</xdr:colOff>
      <xdr:row>24</xdr:row>
      <xdr:rowOff>471303</xdr:rowOff>
    </xdr:to>
    <xdr:grpSp>
      <xdr:nvGrpSpPr>
        <xdr:cNvPr id="51" name="グループ化 50">
          <a:extLst>
            <a:ext uri="{FF2B5EF4-FFF2-40B4-BE49-F238E27FC236}">
              <a16:creationId xmlns:a16="http://schemas.microsoft.com/office/drawing/2014/main" id="{1E5BCC52-13EB-47F2-88AE-68428ED773A5}"/>
            </a:ext>
          </a:extLst>
        </xdr:cNvPr>
        <xdr:cNvGrpSpPr/>
      </xdr:nvGrpSpPr>
      <xdr:grpSpPr>
        <a:xfrm>
          <a:off x="12756139" y="13496060"/>
          <a:ext cx="2963604" cy="367393"/>
          <a:chOff x="13312587" y="8157882"/>
          <a:chExt cx="2927484" cy="337855"/>
        </a:xfrm>
      </xdr:grpSpPr>
      <xdr:sp macro="" textlink="">
        <xdr:nvSpPr>
          <xdr:cNvPr id="52" name="四角形: 角を丸くする 51">
            <a:extLst>
              <a:ext uri="{FF2B5EF4-FFF2-40B4-BE49-F238E27FC236}">
                <a16:creationId xmlns:a16="http://schemas.microsoft.com/office/drawing/2014/main" id="{D27E6807-FA67-D6B1-6DC1-B5CA778A2047}"/>
              </a:ext>
            </a:extLst>
          </xdr:cNvPr>
          <xdr:cNvSpPr/>
        </xdr:nvSpPr>
        <xdr:spPr>
          <a:xfrm>
            <a:off x="13312587" y="8157882"/>
            <a:ext cx="2889546" cy="317624"/>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600">
              <a:latin typeface="+mn-ea"/>
              <a:ea typeface="+mn-ea"/>
            </a:endParaRPr>
          </a:p>
        </xdr:txBody>
      </xdr:sp>
      <xdr:sp macro="" textlink="">
        <xdr:nvSpPr>
          <xdr:cNvPr id="53" name="Text Box 5">
            <a:extLst>
              <a:ext uri="{FF2B5EF4-FFF2-40B4-BE49-F238E27FC236}">
                <a16:creationId xmlns:a16="http://schemas.microsoft.com/office/drawing/2014/main" id="{266DE206-0E09-6F5C-3661-5EC78DBFF99F}"/>
              </a:ext>
            </a:extLst>
          </xdr:cNvPr>
          <xdr:cNvSpPr txBox="1">
            <a:spLocks noChangeArrowheads="1"/>
          </xdr:cNvSpPr>
        </xdr:nvSpPr>
        <xdr:spPr bwMode="auto">
          <a:xfrm>
            <a:off x="13469470" y="8202706"/>
            <a:ext cx="2770601" cy="293031"/>
          </a:xfrm>
          <a:prstGeom prst="rect">
            <a:avLst/>
          </a:prstGeom>
          <a:noFill/>
          <a:ln w="9525">
            <a:noFill/>
            <a:miter lim="800000"/>
            <a:headEnd/>
            <a:tailEnd/>
          </a:ln>
        </xdr:spPr>
        <xdr:txBody>
          <a:bodyPr vertOverflow="clip" wrap="square" lIns="36576" tIns="50292" rIns="0" bIns="0" anchor="t" upright="1"/>
          <a:lstStyle/>
          <a:p>
            <a:pPr algn="l" rtl="0">
              <a:lnSpc>
                <a:spcPts val="1600"/>
              </a:lnSpc>
              <a:defRPr sz="1000"/>
            </a:pPr>
            <a:r>
              <a:rPr lang="ja-JP" altLang="en-US" sz="1600" b="1" i="0" u="none" strike="noStrike" baseline="0">
                <a:solidFill>
                  <a:sysClr val="windowText" lastClr="000000"/>
                </a:solidFill>
                <a:latin typeface="+mn-ea"/>
                <a:ea typeface="+mn-ea"/>
              </a:rPr>
              <a:t>年齢・性別の中央値と比較：</a:t>
            </a:r>
            <a:r>
              <a:rPr lang="en-US" altLang="ja-JP" sz="1600" b="1" i="0" u="none" strike="noStrike" baseline="0">
                <a:solidFill>
                  <a:sysClr val="windowText" lastClr="000000"/>
                </a:solidFill>
                <a:latin typeface="+mn-ea"/>
                <a:ea typeface="+mn-ea"/>
              </a:rPr>
              <a:t>100</a:t>
            </a:r>
            <a:r>
              <a:rPr lang="ja-JP" altLang="en-US" sz="1600" b="1" i="0" u="none" strike="noStrike" baseline="0">
                <a:solidFill>
                  <a:sysClr val="windowText" lastClr="000000"/>
                </a:solidFill>
                <a:latin typeface="+mn-ea"/>
                <a:ea typeface="+mn-ea"/>
              </a:rPr>
              <a:t>％</a:t>
            </a:r>
          </a:p>
        </xdr:txBody>
      </xdr:sp>
    </xdr:grpSp>
    <xdr:clientData/>
  </xdr:twoCellAnchor>
</xdr:wsDr>
</file>

<file path=xl/drawings/drawing7.xml><?xml version="1.0" encoding="utf-8"?>
<c:userShapes xmlns:c="http://schemas.openxmlformats.org/drawingml/2006/chart">
  <cdr:relSizeAnchor xmlns:cdr="http://schemas.openxmlformats.org/drawingml/2006/chartDrawing">
    <cdr:from>
      <cdr:x>0.6525</cdr:x>
      <cdr:y>0.36796</cdr:y>
    </cdr:from>
    <cdr:to>
      <cdr:x>0.67676</cdr:x>
      <cdr:y>0.48785</cdr:y>
    </cdr:to>
    <cdr:sp macro="" textlink="">
      <cdr:nvSpPr>
        <cdr:cNvPr id="2" name="矢印: 上 1">
          <a:extLst xmlns:a="http://schemas.openxmlformats.org/drawingml/2006/main">
            <a:ext uri="{FF2B5EF4-FFF2-40B4-BE49-F238E27FC236}">
              <a16:creationId xmlns:a16="http://schemas.microsoft.com/office/drawing/2014/main" id="{2E6B8D5A-228B-02CC-ECE7-8DD030102604}"/>
            </a:ext>
          </a:extLst>
        </cdr:cNvPr>
        <cdr:cNvSpPr/>
      </cdr:nvSpPr>
      <cdr:spPr>
        <a:xfrm xmlns:a="http://schemas.openxmlformats.org/drawingml/2006/main">
          <a:off x="5454727" y="747962"/>
          <a:ext cx="202808" cy="243703"/>
        </a:xfrm>
        <a:prstGeom xmlns:a="http://schemas.openxmlformats.org/drawingml/2006/main" prst="upArrow">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ja-JP"/>
        </a:p>
      </cdr:txBody>
    </cdr:sp>
  </cdr:relSizeAnchor>
  <cdr:relSizeAnchor xmlns:cdr="http://schemas.openxmlformats.org/drawingml/2006/chartDrawing">
    <cdr:from>
      <cdr:x>0.47009</cdr:x>
      <cdr:y>0.59815</cdr:y>
    </cdr:from>
    <cdr:to>
      <cdr:x>0.77654</cdr:x>
      <cdr:y>0.69099</cdr:y>
    </cdr:to>
    <cdr:sp macro="" textlink="">
      <cdr:nvSpPr>
        <cdr:cNvPr id="4" name="四角形: 角を丸くする 3">
          <a:extLst xmlns:a="http://schemas.openxmlformats.org/drawingml/2006/main">
            <a:ext uri="{FF2B5EF4-FFF2-40B4-BE49-F238E27FC236}">
              <a16:creationId xmlns:a16="http://schemas.microsoft.com/office/drawing/2014/main" id="{4F808732-08C3-1CC0-483B-724DE6EECEC6}"/>
            </a:ext>
          </a:extLst>
        </cdr:cNvPr>
        <cdr:cNvSpPr/>
      </cdr:nvSpPr>
      <cdr:spPr>
        <a:xfrm xmlns:a="http://schemas.openxmlformats.org/drawingml/2006/main">
          <a:off x="4231356" y="1215870"/>
          <a:ext cx="2758395" cy="188718"/>
        </a:xfrm>
        <a:prstGeom xmlns:a="http://schemas.openxmlformats.org/drawingml/2006/main" prst="roundRect">
          <a:avLst/>
        </a:prstGeom>
        <a:ln xmlns:a="http://schemas.openxmlformats.org/drawingml/2006/main">
          <a:no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ja-JP" altLang="en-US" sz="1400" b="1">
              <a:latin typeface="+mn-ea"/>
              <a:ea typeface="+mn-ea"/>
            </a:rPr>
            <a:t>（女性平均：</a:t>
          </a:r>
          <a:r>
            <a:rPr lang="en-US" altLang="ja-JP" sz="1400" b="1">
              <a:latin typeface="+mn-ea"/>
              <a:ea typeface="+mn-ea"/>
            </a:rPr>
            <a:t>22.6</a:t>
          </a:r>
          <a:r>
            <a:rPr lang="ja-JP" altLang="en-US" sz="1400" b="1">
              <a:latin typeface="+mn-ea"/>
              <a:ea typeface="+mn-ea"/>
            </a:rPr>
            <a:t>）</a:t>
          </a:r>
          <a:endParaRPr lang="ja-JP" sz="1400" b="1">
            <a:latin typeface="+mn-ea"/>
            <a:ea typeface="+mn-ea"/>
          </a:endParaRPr>
        </a:p>
      </cdr:txBody>
    </cdr:sp>
  </cdr:relSizeAnchor>
  <cdr:relSizeAnchor xmlns:cdr="http://schemas.openxmlformats.org/drawingml/2006/chartDrawing">
    <cdr:from>
      <cdr:x>0.52941</cdr:x>
      <cdr:y>0.51591</cdr:y>
    </cdr:from>
    <cdr:to>
      <cdr:x>0.79728</cdr:x>
      <cdr:y>0.73701</cdr:y>
    </cdr:to>
    <cdr:sp macro="" textlink="">
      <cdr:nvSpPr>
        <cdr:cNvPr id="3" name="四角形: 角を丸くする 2">
          <a:extLst xmlns:a="http://schemas.openxmlformats.org/drawingml/2006/main">
            <a:ext uri="{FF2B5EF4-FFF2-40B4-BE49-F238E27FC236}">
              <a16:creationId xmlns:a16="http://schemas.microsoft.com/office/drawing/2014/main" id="{88F75BD3-E9DA-1F01-72C4-3A079C30D25B}"/>
            </a:ext>
          </a:extLst>
        </cdr:cNvPr>
        <cdr:cNvSpPr/>
      </cdr:nvSpPr>
      <cdr:spPr>
        <a:xfrm xmlns:a="http://schemas.openxmlformats.org/drawingml/2006/main">
          <a:off x="4425715" y="1048703"/>
          <a:ext cx="2239332" cy="449434"/>
        </a:xfrm>
        <a:prstGeom xmlns:a="http://schemas.openxmlformats.org/drawingml/2006/main" prst="round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ja-JP" altLang="en-US" sz="1800" b="1">
              <a:latin typeface="+mn-ea"/>
              <a:ea typeface="+mn-ea"/>
            </a:rPr>
            <a:t>結果：</a:t>
          </a:r>
          <a:r>
            <a:rPr lang="en-US" altLang="ja-JP" sz="1800" b="1">
              <a:latin typeface="+mn-ea"/>
              <a:ea typeface="+mn-ea"/>
            </a:rPr>
            <a:t>28.2</a:t>
          </a:r>
          <a:endParaRPr lang="ja-JP" sz="1800" b="1">
            <a:latin typeface="+mn-ea"/>
            <a:ea typeface="+mn-ea"/>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0.85047</cdr:x>
      <cdr:y>0.34245</cdr:y>
    </cdr:from>
    <cdr:to>
      <cdr:x>0.87167</cdr:x>
      <cdr:y>0.51173</cdr:y>
    </cdr:to>
    <cdr:sp macro="" textlink="">
      <cdr:nvSpPr>
        <cdr:cNvPr id="2" name="矢印: 上 1">
          <a:extLst xmlns:a="http://schemas.openxmlformats.org/drawingml/2006/main">
            <a:ext uri="{FF2B5EF4-FFF2-40B4-BE49-F238E27FC236}">
              <a16:creationId xmlns:a16="http://schemas.microsoft.com/office/drawing/2014/main" id="{512483BA-BCB5-1136-7F4B-87E6F21D94A8}"/>
            </a:ext>
          </a:extLst>
        </cdr:cNvPr>
        <cdr:cNvSpPr/>
      </cdr:nvSpPr>
      <cdr:spPr>
        <a:xfrm xmlns:a="http://schemas.openxmlformats.org/drawingml/2006/main">
          <a:off x="7660612" y="549084"/>
          <a:ext cx="190958" cy="271419"/>
        </a:xfrm>
        <a:prstGeom xmlns:a="http://schemas.openxmlformats.org/drawingml/2006/main" prst="upArrow">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ja-JP"/>
        </a:p>
      </cdr:txBody>
    </cdr:sp>
  </cdr:relSizeAnchor>
  <cdr:relSizeAnchor xmlns:cdr="http://schemas.openxmlformats.org/drawingml/2006/chartDrawing">
    <cdr:from>
      <cdr:x>0.73396</cdr:x>
      <cdr:y>0.50516</cdr:y>
    </cdr:from>
    <cdr:to>
      <cdr:x>0.95939</cdr:x>
      <cdr:y>0.71694</cdr:y>
    </cdr:to>
    <cdr:sp macro="" textlink="">
      <cdr:nvSpPr>
        <cdr:cNvPr id="3" name="四角形: 角を丸くする 2">
          <a:extLst xmlns:a="http://schemas.openxmlformats.org/drawingml/2006/main">
            <a:ext uri="{FF2B5EF4-FFF2-40B4-BE49-F238E27FC236}">
              <a16:creationId xmlns:a16="http://schemas.microsoft.com/office/drawing/2014/main" id="{4952D0BC-DD0B-1F59-DC43-3C3C85DE37F7}"/>
            </a:ext>
          </a:extLst>
        </cdr:cNvPr>
        <cdr:cNvSpPr/>
      </cdr:nvSpPr>
      <cdr:spPr>
        <a:xfrm xmlns:a="http://schemas.openxmlformats.org/drawingml/2006/main">
          <a:off x="6611126" y="809968"/>
          <a:ext cx="2030555" cy="339563"/>
        </a:xfrm>
        <a:prstGeom xmlns:a="http://schemas.openxmlformats.org/drawingml/2006/main" prst="round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ja-JP" altLang="en-US" sz="1800" b="1"/>
            <a:t>結果：</a:t>
          </a:r>
          <a:r>
            <a:rPr lang="en-US" altLang="ja-JP" sz="1800" b="1"/>
            <a:t>35.7%</a:t>
          </a:r>
        </a:p>
      </cdr:txBody>
    </cdr:sp>
  </cdr:relSizeAnchor>
</c:userShapes>
</file>

<file path=xl/drawings/drawing9.xml><?xml version="1.0" encoding="utf-8"?>
<c:userShapes xmlns:c="http://schemas.openxmlformats.org/drawingml/2006/chart">
  <cdr:relSizeAnchor xmlns:cdr="http://schemas.openxmlformats.org/drawingml/2006/chartDrawing">
    <cdr:from>
      <cdr:x>0.76986</cdr:x>
      <cdr:y>0.46621</cdr:y>
    </cdr:from>
    <cdr:to>
      <cdr:x>0.79411</cdr:x>
      <cdr:y>0.5861</cdr:y>
    </cdr:to>
    <cdr:sp macro="" textlink="">
      <cdr:nvSpPr>
        <cdr:cNvPr id="2" name="矢印: 上 1">
          <a:extLst xmlns:a="http://schemas.openxmlformats.org/drawingml/2006/main">
            <a:ext uri="{FF2B5EF4-FFF2-40B4-BE49-F238E27FC236}">
              <a16:creationId xmlns:a16="http://schemas.microsoft.com/office/drawing/2014/main" id="{B68A1958-455E-F546-51D5-AE04FDB1F648}"/>
            </a:ext>
          </a:extLst>
        </cdr:cNvPr>
        <cdr:cNvSpPr/>
      </cdr:nvSpPr>
      <cdr:spPr>
        <a:xfrm xmlns:a="http://schemas.openxmlformats.org/drawingml/2006/main">
          <a:off x="6426055" y="1015012"/>
          <a:ext cx="202417" cy="261017"/>
        </a:xfrm>
        <a:prstGeom xmlns:a="http://schemas.openxmlformats.org/drawingml/2006/main" prst="upArrow">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ja-JP"/>
        </a:p>
      </cdr:txBody>
    </cdr:sp>
  </cdr:relSizeAnchor>
  <cdr:relSizeAnchor xmlns:cdr="http://schemas.openxmlformats.org/drawingml/2006/chartDrawing">
    <cdr:from>
      <cdr:x>0.61928</cdr:x>
      <cdr:y>0.60095</cdr:y>
    </cdr:from>
    <cdr:to>
      <cdr:x>0.8711</cdr:x>
      <cdr:y>0.78665</cdr:y>
    </cdr:to>
    <cdr:sp macro="" textlink="">
      <cdr:nvSpPr>
        <cdr:cNvPr id="3" name="四角形: 角を丸くする 2">
          <a:extLst xmlns:a="http://schemas.openxmlformats.org/drawingml/2006/main">
            <a:ext uri="{FF2B5EF4-FFF2-40B4-BE49-F238E27FC236}">
              <a16:creationId xmlns:a16="http://schemas.microsoft.com/office/drawing/2014/main" id="{6CD2B8BD-155D-6110-F21F-409C1AD99D52}"/>
            </a:ext>
          </a:extLst>
        </cdr:cNvPr>
        <cdr:cNvSpPr/>
      </cdr:nvSpPr>
      <cdr:spPr>
        <a:xfrm xmlns:a="http://schemas.openxmlformats.org/drawingml/2006/main">
          <a:off x="5169145" y="1308346"/>
          <a:ext cx="2101960" cy="404295"/>
        </a:xfrm>
        <a:prstGeom xmlns:a="http://schemas.openxmlformats.org/drawingml/2006/main" prst="round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ja-JP" altLang="en-US" sz="1800" b="1"/>
            <a:t>結果：</a:t>
          </a:r>
          <a:r>
            <a:rPr lang="en-US" altLang="ja-JP" sz="1800" b="1"/>
            <a:t>42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hlwlan-my.sharepoint.com/personal/srydq_lansys_mhlw_go_jp/Documents/PassageDrive/PCfolder/Favorites/&#38918;&#22825;&#22530;&#22823;&#23398;/HaaS/7_&#12471;&#12540;&#12488;&#20462;&#27491;&#65288;ID%20No.001&#65289;/Report_ID%20No.1_230828%20&#12398;&#12467;&#12500;&#1254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ze\Desktop\Report-ID-00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 No.1"/>
      <sheetName val="ID No.2"/>
      <sheetName val="データ作成"/>
      <sheetName val="基準値"/>
    </sheetNames>
    <sheetDataSet>
      <sheetData sheetId="0" refreshError="1"/>
      <sheetData sheetId="1" refreshError="1"/>
      <sheetData sheetId="2">
        <row r="3">
          <cell r="E3" t="str">
            <v>やせ</v>
          </cell>
          <cell r="F3" t="str">
            <v>普通</v>
          </cell>
          <cell r="G3" t="str">
            <v>肥満(1度)</v>
          </cell>
          <cell r="H3" t="str">
            <v>肥満(2度)</v>
          </cell>
        </row>
        <row r="4">
          <cell r="C4" t="str">
            <v>結果</v>
          </cell>
        </row>
        <row r="5">
          <cell r="C5" t="str">
            <v>基準</v>
          </cell>
          <cell r="E5">
            <v>18.399999999999999</v>
          </cell>
          <cell r="F5">
            <v>6.5</v>
          </cell>
          <cell r="G5">
            <v>4.9000000000000004</v>
          </cell>
          <cell r="H5">
            <v>10</v>
          </cell>
        </row>
        <row r="41">
          <cell r="E41" t="str">
            <v>低い</v>
          </cell>
          <cell r="F41" t="str">
            <v>標準</v>
          </cell>
          <cell r="G41" t="str">
            <v>やや高い</v>
          </cell>
          <cell r="H41" t="str">
            <v>高い</v>
          </cell>
        </row>
        <row r="42">
          <cell r="C42" t="str">
            <v>結果</v>
          </cell>
        </row>
        <row r="43">
          <cell r="C43" t="str">
            <v>基準値</v>
          </cell>
          <cell r="E43">
            <v>25.8</v>
          </cell>
          <cell r="F43">
            <v>2.1</v>
          </cell>
          <cell r="G43">
            <v>1.1000000000000001</v>
          </cell>
          <cell r="H43">
            <v>20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基準値"/>
      <sheetName val="ID No. 006_Dr. Ahmad sensei"/>
      <sheetName val="No.1"/>
      <sheetName val="ID No. 001"/>
      <sheetName val="Worksheet (Female)"/>
      <sheetName val="Worksheet_ LSNS-6"/>
      <sheetName val="Worksheet_Ikigai-9"/>
      <sheetName val="工作表2"/>
    </sheetNames>
    <sheetDataSet>
      <sheetData sheetId="0"/>
      <sheetData sheetId="1"/>
      <sheetData sheetId="2"/>
      <sheetData sheetId="3"/>
      <sheetData sheetId="4"/>
      <sheetData sheetId="5"/>
      <sheetData sheetId="6"/>
      <sheetData sheetId="7">
        <row r="1">
          <cell r="A1" t="str">
            <v>ID</v>
          </cell>
          <cell r="B1" t="str">
            <v>BMI</v>
          </cell>
          <cell r="C1" t="str">
            <v>Fat %（体脂肪率）</v>
          </cell>
          <cell r="D1" t="str">
            <v>Muscle mass</v>
          </cell>
          <cell r="E1" t="str">
            <v>Seated foward bent stretch2（長座位体前屈2回目）</v>
          </cell>
          <cell r="F1" t="str">
            <v>Grip Strength2（握力２回目）</v>
          </cell>
          <cell r="G1" t="str">
            <v>Functional reach test2（ファンクショナル・リーチ２回目）</v>
          </cell>
          <cell r="H1" t="str">
            <v>Standing on one leg with eye open2（開眼片足立ち時間２回目）</v>
          </cell>
          <cell r="I1" t="str">
            <v>Timed up &amp; Go test2(タイムアップアンド＆ゴーテスト２回目)</v>
          </cell>
          <cell r="J1" t="str">
            <v>Maximum walking speed(5m)2（最大歩行速度5m2回目）</v>
          </cell>
          <cell r="K1" t="str">
            <v>Oral Moisture Meter Mucus3（口腔乾燥測定３回目）</v>
          </cell>
          <cell r="L1" t="str">
            <v>Chewing function（咀嚼機能）</v>
          </cell>
          <cell r="M1" t="str">
            <v>Tongue Pressure3（舌圧測定３回目）</v>
          </cell>
          <cell r="N1" t="str">
            <v>Ⅱ.1.Talking family number（話す家族）</v>
          </cell>
          <cell r="O1" t="str">
            <v>Ⅱ.2.Easygoing family number（気楽な家族）</v>
          </cell>
          <cell r="P1" t="str">
            <v>Ⅱ.2.Intimate family number（親しい家族）</v>
          </cell>
          <cell r="Q1" t="str">
            <v>Ⅱ.3.Talking friends number（話す友人）</v>
          </cell>
          <cell r="R1" t="str">
            <v>Ⅱ.4.Easygoing friends number（気楽な友人）</v>
          </cell>
          <cell r="S1" t="str">
            <v>Ⅱ.5.Intimate friends number（親しい友人）</v>
          </cell>
          <cell r="T1" t="str">
            <v>Ⅲ.1.Happy（自分は幸せ）</v>
          </cell>
          <cell r="U1" t="str">
            <v>Ⅲ.2.New things（新しいこと）</v>
          </cell>
          <cell r="V1" t="str">
            <v>Ⅲ.3.Effect on people and society（他人や社会のため）</v>
          </cell>
          <cell r="W1" t="str">
            <v>Ⅲ.4.Peace of mind（こころにゆとり）</v>
          </cell>
          <cell r="X1" t="str">
            <v>Ⅲ.5.Interested in various things（色々なものに興味）</v>
          </cell>
          <cell r="Y1" t="str">
            <v>Ⅲ.6.Existential meaning（自分の存在）</v>
          </cell>
          <cell r="Z1" t="str">
            <v>Ⅲ.7.life is rich（生活が豊か）</v>
          </cell>
          <cell r="AA1" t="str">
            <v>Ⅲ.8.My potential（自分の可能性）</v>
          </cell>
          <cell r="AB1" t="str">
            <v>Ⅲ.9.Influence someone（誰かに影響）</v>
          </cell>
          <cell r="AC1" t="str">
            <v>Standing on one leg with eye open1（開眼片足立ち時間１回目）</v>
          </cell>
          <cell r="AD1" t="str">
            <v>Grip Strength1（握力１回目）</v>
          </cell>
          <cell r="AE1" t="str">
            <v>Seated foward bent stretch1（長座位体前屈1回目）</v>
          </cell>
          <cell r="AF1" t="str">
            <v>Functional reach test1（ファンクショナル・リーチ１回目）</v>
          </cell>
          <cell r="AG1" t="str">
            <v>Timed up &amp; Go test1(タイムアップアンド＆ゴーテスト1回目)</v>
          </cell>
          <cell r="AH1" t="str">
            <v>Maximum walking speed(5m)1（最大歩行速度5m1回目）</v>
          </cell>
          <cell r="AI1" t="str">
            <v>Oral Moisture Meter Mucus1（口腔乾燥測定１回目）</v>
          </cell>
          <cell r="AJ1" t="str">
            <v>Oral Moisture Meter Mucus2（口腔乾燥測定２回目）</v>
          </cell>
          <cell r="AK1" t="str">
            <v>Tongue Pressure1（舌圧測定１回目）</v>
          </cell>
          <cell r="AL1" t="str">
            <v>Tongue Pressure2（舌圧測定２回目）</v>
          </cell>
        </row>
        <row r="2">
          <cell r="A2" t="b">
            <v>0</v>
          </cell>
          <cell r="B2" t="b">
            <v>0</v>
          </cell>
          <cell r="C2" t="b">
            <v>0</v>
          </cell>
          <cell r="D2" t="b">
            <v>0</v>
          </cell>
          <cell r="E2" t="b">
            <v>0</v>
          </cell>
          <cell r="F2" t="b">
            <v>0</v>
          </cell>
          <cell r="G2" t="b">
            <v>0</v>
          </cell>
          <cell r="H2" t="b">
            <v>0</v>
          </cell>
          <cell r="I2" t="b">
            <v>0</v>
          </cell>
          <cell r="J2" t="b">
            <v>0</v>
          </cell>
          <cell r="K2" t="b">
            <v>0</v>
          </cell>
          <cell r="L2" t="b">
            <v>0</v>
          </cell>
          <cell r="M2" t="str">
            <v>FALSE</v>
          </cell>
          <cell r="N2" t="b">
            <v>0</v>
          </cell>
          <cell r="O2" t="b">
            <v>0</v>
          </cell>
          <cell r="P2" t="b">
            <v>0</v>
          </cell>
          <cell r="Q2" t="b">
            <v>0</v>
          </cell>
          <cell r="R2" t="b">
            <v>0</v>
          </cell>
          <cell r="S2" t="b">
            <v>0</v>
          </cell>
          <cell r="T2" t="b">
            <v>0</v>
          </cell>
          <cell r="U2" t="b">
            <v>0</v>
          </cell>
          <cell r="V2" t="b">
            <v>0</v>
          </cell>
          <cell r="W2" t="b">
            <v>0</v>
          </cell>
          <cell r="X2" t="b">
            <v>0</v>
          </cell>
          <cell r="Y2" t="b">
            <v>0</v>
          </cell>
          <cell r="Z2" t="b">
            <v>0</v>
          </cell>
          <cell r="AA2" t="b">
            <v>0</v>
          </cell>
          <cell r="AB2" t="b">
            <v>0</v>
          </cell>
          <cell r="AC2" t="b">
            <v>0</v>
          </cell>
          <cell r="AD2" t="b">
            <v>0</v>
          </cell>
          <cell r="AE2" t="b">
            <v>0</v>
          </cell>
          <cell r="AF2" t="b">
            <v>0</v>
          </cell>
          <cell r="AG2" t="b">
            <v>0</v>
          </cell>
          <cell r="AH2" t="b">
            <v>0</v>
          </cell>
          <cell r="AI2" t="b">
            <v>0</v>
          </cell>
          <cell r="AJ2" t="b">
            <v>0</v>
          </cell>
          <cell r="AK2" t="b">
            <v>0</v>
          </cell>
          <cell r="AL2" t="b">
            <v>0</v>
          </cell>
        </row>
        <row r="3">
          <cell r="A3" t="str">
            <v>1</v>
          </cell>
          <cell r="B3" t="str">
            <v>21.1</v>
          </cell>
          <cell r="C3">
            <v>22.3</v>
          </cell>
          <cell r="D3">
            <v>34.799999999999997</v>
          </cell>
          <cell r="E3">
            <v>10</v>
          </cell>
          <cell r="F3">
            <v>23.6</v>
          </cell>
          <cell r="G3">
            <v>28.3</v>
          </cell>
          <cell r="H3">
            <v>70</v>
          </cell>
          <cell r="I3">
            <v>12.18</v>
          </cell>
          <cell r="J3">
            <v>4.7699999999999996</v>
          </cell>
          <cell r="K3">
            <v>31</v>
          </cell>
          <cell r="L3">
            <v>5</v>
          </cell>
          <cell r="M3" t="str">
            <v>29.3</v>
          </cell>
          <cell r="N3" t="str">
            <v>4</v>
          </cell>
          <cell r="O3" t="str">
            <v>2</v>
          </cell>
          <cell r="P3" t="str">
            <v>3</v>
          </cell>
          <cell r="Q3" t="str">
            <v>5</v>
          </cell>
          <cell r="R3" t="str">
            <v>2</v>
          </cell>
          <cell r="S3" t="str">
            <v>2</v>
          </cell>
          <cell r="T3" t="str">
            <v>1</v>
          </cell>
          <cell r="U3" t="str">
            <v>2</v>
          </cell>
          <cell r="V3" t="str">
            <v>2</v>
          </cell>
          <cell r="W3" t="str">
            <v>2</v>
          </cell>
          <cell r="X3" t="str">
            <v>2</v>
          </cell>
          <cell r="Y3" t="str">
            <v>3</v>
          </cell>
          <cell r="Z3" t="str">
            <v>1</v>
          </cell>
          <cell r="AA3" t="str">
            <v>2</v>
          </cell>
          <cell r="AB3" t="str">
            <v>2</v>
          </cell>
          <cell r="AC3">
            <v>54</v>
          </cell>
          <cell r="AD3">
            <v>21.1</v>
          </cell>
          <cell r="AE3">
            <v>12</v>
          </cell>
          <cell r="AF3">
            <v>20.5</v>
          </cell>
          <cell r="AG3">
            <v>12.32</v>
          </cell>
          <cell r="AH3">
            <v>4.83</v>
          </cell>
          <cell r="AI3">
            <v>30.2</v>
          </cell>
          <cell r="AJ3">
            <v>30.3</v>
          </cell>
          <cell r="AK3">
            <v>29.5</v>
          </cell>
          <cell r="AL3">
            <v>34.9</v>
          </cell>
        </row>
        <row r="4">
          <cell r="A4" t="str">
            <v>2</v>
          </cell>
          <cell r="B4" t="str">
            <v>20</v>
          </cell>
          <cell r="C4">
            <v>26</v>
          </cell>
          <cell r="D4">
            <v>30.8</v>
          </cell>
          <cell r="E4">
            <v>62</v>
          </cell>
          <cell r="F4">
            <v>20.8</v>
          </cell>
          <cell r="G4">
            <v>40</v>
          </cell>
          <cell r="H4" t="str">
            <v>-</v>
          </cell>
          <cell r="I4">
            <v>6.35</v>
          </cell>
          <cell r="J4">
            <v>3.1</v>
          </cell>
          <cell r="K4">
            <v>31.9</v>
          </cell>
          <cell r="L4">
            <v>5</v>
          </cell>
          <cell r="M4" t="str">
            <v>40.3</v>
          </cell>
          <cell r="N4" t="str">
            <v>4</v>
          </cell>
          <cell r="O4" t="str">
            <v>3</v>
          </cell>
          <cell r="P4" t="str">
            <v>3</v>
          </cell>
          <cell r="Q4" t="str">
            <v>3</v>
          </cell>
          <cell r="R4" t="str">
            <v>3</v>
          </cell>
          <cell r="S4" t="str">
            <v>3</v>
          </cell>
          <cell r="T4" t="str">
            <v>2</v>
          </cell>
          <cell r="U4" t="str">
            <v>2</v>
          </cell>
          <cell r="V4" t="str">
            <v>2</v>
          </cell>
          <cell r="W4" t="str">
            <v>2</v>
          </cell>
          <cell r="X4" t="str">
            <v>2</v>
          </cell>
          <cell r="Y4" t="str">
            <v>2</v>
          </cell>
          <cell r="Z4" t="str">
            <v>2</v>
          </cell>
          <cell r="AA4" t="str">
            <v>3</v>
          </cell>
          <cell r="AB4" t="str">
            <v>3</v>
          </cell>
          <cell r="AC4">
            <v>70</v>
          </cell>
          <cell r="AD4">
            <v>20</v>
          </cell>
          <cell r="AE4">
            <v>65</v>
          </cell>
          <cell r="AF4">
            <v>36.5</v>
          </cell>
          <cell r="AG4">
            <v>6.6</v>
          </cell>
          <cell r="AH4">
            <v>3.26</v>
          </cell>
          <cell r="AI4">
            <v>32.6</v>
          </cell>
          <cell r="AJ4">
            <v>32.200000000000003</v>
          </cell>
          <cell r="AK4">
            <v>36.200000000000003</v>
          </cell>
          <cell r="AL4">
            <v>37.4</v>
          </cell>
        </row>
        <row r="5">
          <cell r="A5" t="str">
            <v>3</v>
          </cell>
          <cell r="B5" t="str">
            <v>24.5</v>
          </cell>
          <cell r="C5">
            <v>39</v>
          </cell>
          <cell r="D5">
            <v>32.5</v>
          </cell>
          <cell r="E5">
            <v>22</v>
          </cell>
          <cell r="F5">
            <v>12.4</v>
          </cell>
          <cell r="G5">
            <v>22.4</v>
          </cell>
          <cell r="H5">
            <v>22</v>
          </cell>
          <cell r="I5">
            <v>9.9499999999999993</v>
          </cell>
          <cell r="J5">
            <v>5</v>
          </cell>
          <cell r="K5">
            <v>20.6</v>
          </cell>
          <cell r="L5" t="str">
            <v>-</v>
          </cell>
          <cell r="M5" t="str">
            <v>20.4</v>
          </cell>
          <cell r="N5" t="str">
            <v>2</v>
          </cell>
          <cell r="O5" t="str">
            <v>2</v>
          </cell>
          <cell r="P5" t="str">
            <v>3</v>
          </cell>
          <cell r="Q5" t="str">
            <v>6</v>
          </cell>
          <cell r="R5" t="str">
            <v>4</v>
          </cell>
          <cell r="S5" t="str">
            <v>4</v>
          </cell>
          <cell r="T5" t="str">
            <v>3</v>
          </cell>
          <cell r="U5" t="str">
            <v>4</v>
          </cell>
          <cell r="V5" t="str">
            <v>1</v>
          </cell>
          <cell r="W5" t="str">
            <v>2</v>
          </cell>
          <cell r="X5" t="str">
            <v>3</v>
          </cell>
          <cell r="Y5" t="str">
            <v>1</v>
          </cell>
          <cell r="Z5" t="str">
            <v>3</v>
          </cell>
          <cell r="AA5" t="str">
            <v>3</v>
          </cell>
          <cell r="AB5" t="str">
            <v>2</v>
          </cell>
          <cell r="AC5">
            <v>11</v>
          </cell>
          <cell r="AD5">
            <v>12.8</v>
          </cell>
          <cell r="AE5">
            <v>25.5</v>
          </cell>
          <cell r="AF5">
            <v>27</v>
          </cell>
          <cell r="AG5">
            <v>10.11</v>
          </cell>
          <cell r="AH5">
            <v>4.87</v>
          </cell>
          <cell r="AI5">
            <v>29.2</v>
          </cell>
          <cell r="AJ5">
            <v>22.6</v>
          </cell>
          <cell r="AK5">
            <v>21.5</v>
          </cell>
          <cell r="AL5">
            <v>22.2</v>
          </cell>
        </row>
        <row r="6">
          <cell r="A6" t="str">
            <v>4</v>
          </cell>
          <cell r="B6" t="str">
            <v>19.9</v>
          </cell>
          <cell r="C6">
            <v>23</v>
          </cell>
          <cell r="D6">
            <v>35.799999999999997</v>
          </cell>
          <cell r="E6">
            <v>30.5</v>
          </cell>
          <cell r="F6">
            <v>29.6</v>
          </cell>
          <cell r="G6">
            <v>25.7</v>
          </cell>
          <cell r="H6">
            <v>2</v>
          </cell>
          <cell r="I6">
            <v>9.69</v>
          </cell>
          <cell r="J6">
            <v>5.2</v>
          </cell>
          <cell r="K6">
            <v>29.8</v>
          </cell>
          <cell r="L6">
            <v>1</v>
          </cell>
          <cell r="M6" t="str">
            <v>27.5</v>
          </cell>
          <cell r="N6" t="str">
            <v>4</v>
          </cell>
          <cell r="O6" t="str">
            <v>2</v>
          </cell>
          <cell r="P6" t="str">
            <v>2</v>
          </cell>
          <cell r="Q6" t="str">
            <v>3</v>
          </cell>
          <cell r="R6" t="str">
            <v>2</v>
          </cell>
          <cell r="S6" t="str">
            <v>1</v>
          </cell>
          <cell r="T6" t="str">
            <v>1</v>
          </cell>
          <cell r="U6" t="str">
            <v>2</v>
          </cell>
          <cell r="V6" t="str">
            <v>4</v>
          </cell>
          <cell r="W6" t="str">
            <v>4</v>
          </cell>
          <cell r="X6" t="str">
            <v>2</v>
          </cell>
          <cell r="Y6" t="str">
            <v>3</v>
          </cell>
          <cell r="Z6" t="str">
            <v>3</v>
          </cell>
          <cell r="AA6" t="str">
            <v>3</v>
          </cell>
          <cell r="AB6" t="str">
            <v>3</v>
          </cell>
          <cell r="AC6">
            <v>6</v>
          </cell>
          <cell r="AD6">
            <v>27.7</v>
          </cell>
          <cell r="AE6">
            <v>30</v>
          </cell>
          <cell r="AF6">
            <v>27.3</v>
          </cell>
          <cell r="AG6">
            <v>11.3</v>
          </cell>
          <cell r="AH6">
            <v>5.79</v>
          </cell>
          <cell r="AI6">
            <v>28.8</v>
          </cell>
          <cell r="AJ6">
            <v>29.7</v>
          </cell>
          <cell r="AK6">
            <v>23.5</v>
          </cell>
          <cell r="AL6">
            <v>26.2</v>
          </cell>
        </row>
        <row r="7">
          <cell r="A7" t="str">
            <v>5</v>
          </cell>
          <cell r="B7" t="str">
            <v>23.5</v>
          </cell>
          <cell r="C7">
            <v>29.3</v>
          </cell>
          <cell r="D7">
            <v>38.200000000000003</v>
          </cell>
          <cell r="E7">
            <v>20</v>
          </cell>
          <cell r="F7">
            <v>21.6</v>
          </cell>
          <cell r="G7">
            <v>29.7</v>
          </cell>
          <cell r="H7">
            <v>2</v>
          </cell>
          <cell r="I7">
            <v>10.71</v>
          </cell>
          <cell r="J7">
            <v>4.57</v>
          </cell>
          <cell r="K7">
            <v>28.3</v>
          </cell>
          <cell r="L7">
            <v>5</v>
          </cell>
          <cell r="M7" t="str">
            <v>15.7</v>
          </cell>
          <cell r="N7" t="str">
            <v>4</v>
          </cell>
          <cell r="O7" t="str">
            <v>4</v>
          </cell>
          <cell r="P7" t="str">
            <v>4</v>
          </cell>
          <cell r="Q7" t="str">
            <v>5</v>
          </cell>
          <cell r="R7" t="str">
            <v>4</v>
          </cell>
          <cell r="S7" t="str">
            <v>4</v>
          </cell>
          <cell r="T7" t="str">
            <v>4</v>
          </cell>
          <cell r="U7" t="str">
            <v>4</v>
          </cell>
          <cell r="V7" t="str">
            <v>4</v>
          </cell>
          <cell r="W7" t="str">
            <v>3</v>
          </cell>
          <cell r="X7" t="str">
            <v>3</v>
          </cell>
          <cell r="Y7" t="str">
            <v>4</v>
          </cell>
          <cell r="Z7" t="str">
            <v>5</v>
          </cell>
          <cell r="AA7" t="str">
            <v>5</v>
          </cell>
          <cell r="AB7" t="str">
            <v>3</v>
          </cell>
          <cell r="AC7">
            <v>3</v>
          </cell>
          <cell r="AD7">
            <v>21.8</v>
          </cell>
          <cell r="AE7">
            <v>21</v>
          </cell>
          <cell r="AF7">
            <v>27.2</v>
          </cell>
          <cell r="AG7">
            <v>11.12</v>
          </cell>
          <cell r="AH7">
            <v>5.46</v>
          </cell>
          <cell r="AI7">
            <v>30.6</v>
          </cell>
          <cell r="AJ7">
            <v>30.4</v>
          </cell>
          <cell r="AK7">
            <v>9.6</v>
          </cell>
          <cell r="AL7">
            <v>19</v>
          </cell>
        </row>
        <row r="8">
          <cell r="A8" t="str">
            <v>6</v>
          </cell>
          <cell r="B8" t="str">
            <v>28.2</v>
          </cell>
          <cell r="C8">
            <v>42</v>
          </cell>
          <cell r="D8">
            <v>39.5</v>
          </cell>
          <cell r="E8">
            <v>34</v>
          </cell>
          <cell r="F8">
            <v>31</v>
          </cell>
          <cell r="G8">
            <v>28</v>
          </cell>
          <cell r="H8">
            <v>8</v>
          </cell>
          <cell r="I8">
            <v>7.47</v>
          </cell>
          <cell r="J8">
            <v>3.44</v>
          </cell>
          <cell r="K8">
            <v>31.5</v>
          </cell>
          <cell r="L8">
            <v>4</v>
          </cell>
          <cell r="M8" t="str">
            <v>39.6</v>
          </cell>
          <cell r="N8" t="str">
            <v>1</v>
          </cell>
          <cell r="O8" t="str">
            <v>5</v>
          </cell>
          <cell r="P8" t="str">
            <v>6</v>
          </cell>
          <cell r="Q8" t="str">
            <v>6</v>
          </cell>
          <cell r="R8" t="str">
            <v>6</v>
          </cell>
          <cell r="S8" t="str">
            <v>6</v>
          </cell>
          <cell r="T8" t="str">
            <v>2</v>
          </cell>
          <cell r="U8" t="str">
            <v>3</v>
          </cell>
          <cell r="V8" t="str">
            <v>2</v>
          </cell>
          <cell r="W8" t="str">
            <v>3</v>
          </cell>
          <cell r="X8" t="str">
            <v>3</v>
          </cell>
          <cell r="Y8" t="str">
            <v>3</v>
          </cell>
          <cell r="Z8" t="str">
            <v>3</v>
          </cell>
          <cell r="AA8" t="str">
            <v>2</v>
          </cell>
          <cell r="AB8" t="str">
            <v>2</v>
          </cell>
          <cell r="AC8">
            <v>9</v>
          </cell>
          <cell r="AD8">
            <v>30.7</v>
          </cell>
          <cell r="AE8">
            <v>30</v>
          </cell>
          <cell r="AF8">
            <v>22.6</v>
          </cell>
          <cell r="AG8">
            <v>7.58</v>
          </cell>
          <cell r="AH8">
            <v>3.4</v>
          </cell>
          <cell r="AI8">
            <v>31.3</v>
          </cell>
          <cell r="AJ8">
            <v>31.5</v>
          </cell>
          <cell r="AK8">
            <v>42.5</v>
          </cell>
          <cell r="AL8">
            <v>39.200000000000003</v>
          </cell>
        </row>
        <row r="9">
          <cell r="A9" t="str">
            <v>7</v>
          </cell>
          <cell r="B9" t="str">
            <v>20.4</v>
          </cell>
          <cell r="C9">
            <v>29</v>
          </cell>
          <cell r="D9">
            <v>32.299999999999997</v>
          </cell>
          <cell r="E9">
            <v>34</v>
          </cell>
          <cell r="F9">
            <v>24.4</v>
          </cell>
          <cell r="G9">
            <v>30.9</v>
          </cell>
          <cell r="H9">
            <v>12</v>
          </cell>
          <cell r="I9">
            <v>9.2100000000000009</v>
          </cell>
          <cell r="J9">
            <v>5.23</v>
          </cell>
          <cell r="K9">
            <v>29.7</v>
          </cell>
          <cell r="L9">
            <v>4</v>
          </cell>
          <cell r="M9" t="str">
            <v>31.1</v>
          </cell>
          <cell r="N9" t="str">
            <v>3</v>
          </cell>
          <cell r="O9" t="str">
            <v>3</v>
          </cell>
          <cell r="P9" t="str">
            <v>4</v>
          </cell>
          <cell r="Q9" t="str">
            <v>4</v>
          </cell>
          <cell r="R9" t="str">
            <v>3</v>
          </cell>
          <cell r="S9" t="str">
            <v>3</v>
          </cell>
          <cell r="T9" t="str">
            <v>2</v>
          </cell>
          <cell r="U9" t="str">
            <v>2</v>
          </cell>
          <cell r="V9" t="str">
            <v>2</v>
          </cell>
          <cell r="W9" t="str">
            <v>2</v>
          </cell>
          <cell r="X9" t="str">
            <v>2</v>
          </cell>
          <cell r="Y9" t="str">
            <v>2</v>
          </cell>
          <cell r="Z9" t="str">
            <v>2</v>
          </cell>
          <cell r="AA9" t="str">
            <v>2</v>
          </cell>
          <cell r="AB9" t="str">
            <v>2</v>
          </cell>
          <cell r="AC9">
            <v>7</v>
          </cell>
          <cell r="AD9">
            <v>26</v>
          </cell>
          <cell r="AE9">
            <v>30.5</v>
          </cell>
          <cell r="AF9">
            <v>34.5</v>
          </cell>
          <cell r="AG9">
            <v>10.96</v>
          </cell>
          <cell r="AH9">
            <v>5.91</v>
          </cell>
          <cell r="AI9">
            <v>31.5</v>
          </cell>
          <cell r="AJ9">
            <v>26.1</v>
          </cell>
          <cell r="AK9">
            <v>26.3</v>
          </cell>
          <cell r="AL9">
            <v>32.299999999999997</v>
          </cell>
        </row>
        <row r="10">
          <cell r="A10" t="str">
            <v>8</v>
          </cell>
          <cell r="B10" t="str">
            <v>14.2</v>
          </cell>
          <cell r="C10">
            <v>16</v>
          </cell>
          <cell r="D10">
            <v>25.4</v>
          </cell>
          <cell r="E10" t="str">
            <v>-</v>
          </cell>
          <cell r="F10">
            <v>14.1</v>
          </cell>
          <cell r="G10" t="str">
            <v>-</v>
          </cell>
          <cell r="H10" t="str">
            <v>-</v>
          </cell>
          <cell r="I10" t="str">
            <v>-</v>
          </cell>
          <cell r="J10" t="str">
            <v>-</v>
          </cell>
          <cell r="K10" t="str">
            <v>-</v>
          </cell>
          <cell r="L10" t="str">
            <v>-</v>
          </cell>
          <cell r="M10" t="str">
            <v>-</v>
          </cell>
          <cell r="N10" t="str">
            <v>3</v>
          </cell>
          <cell r="O10" t="str">
            <v>3</v>
          </cell>
          <cell r="P10" t="str">
            <v>3</v>
          </cell>
          <cell r="Q10" t="str">
            <v>5</v>
          </cell>
          <cell r="R10" t="str">
            <v>4</v>
          </cell>
          <cell r="S10" t="str">
            <v>4</v>
          </cell>
          <cell r="T10" t="str">
            <v>3</v>
          </cell>
          <cell r="U10" t="str">
            <v>2</v>
          </cell>
          <cell r="V10" t="str">
            <v>3</v>
          </cell>
          <cell r="W10" t="str">
            <v>3</v>
          </cell>
          <cell r="X10" t="str">
            <v>2</v>
          </cell>
          <cell r="Y10" t="str">
            <v>2</v>
          </cell>
          <cell r="Z10" t="str">
            <v>4</v>
          </cell>
          <cell r="AA10" t="str">
            <v>3</v>
          </cell>
          <cell r="AB10" t="str">
            <v>3</v>
          </cell>
          <cell r="AC10" t="str">
            <v>-</v>
          </cell>
          <cell r="AD10">
            <v>13.7</v>
          </cell>
          <cell r="AE10" t="str">
            <v>-</v>
          </cell>
          <cell r="AF10" t="str">
            <v>-</v>
          </cell>
          <cell r="AG10" t="str">
            <v>-</v>
          </cell>
          <cell r="AH10" t="str">
            <v>-</v>
          </cell>
          <cell r="AI10" t="str">
            <v>-</v>
          </cell>
          <cell r="AJ10" t="str">
            <v>-</v>
          </cell>
          <cell r="AK10" t="str">
            <v>-</v>
          </cell>
          <cell r="AL10" t="str">
            <v>-</v>
          </cell>
        </row>
        <row r="11">
          <cell r="A11" t="str">
            <v>9</v>
          </cell>
          <cell r="B11" t="str">
            <v>22.1</v>
          </cell>
          <cell r="C11">
            <v>30</v>
          </cell>
          <cell r="D11">
            <v>33.4</v>
          </cell>
          <cell r="E11">
            <v>33.5</v>
          </cell>
          <cell r="F11">
            <v>14.8</v>
          </cell>
          <cell r="G11">
            <v>14.1</v>
          </cell>
          <cell r="H11">
            <v>7</v>
          </cell>
          <cell r="I11">
            <v>8.3699999999999992</v>
          </cell>
          <cell r="J11">
            <v>3.86</v>
          </cell>
          <cell r="K11">
            <v>29.1</v>
          </cell>
          <cell r="L11">
            <v>5</v>
          </cell>
          <cell r="M11" t="str">
            <v>37.4</v>
          </cell>
          <cell r="N11" t="str">
            <v>4</v>
          </cell>
          <cell r="O11" t="str">
            <v>4</v>
          </cell>
          <cell r="P11" t="str">
            <v>4</v>
          </cell>
          <cell r="Q11" t="str">
            <v>6</v>
          </cell>
          <cell r="R11" t="str">
            <v>5</v>
          </cell>
          <cell r="S11" t="str">
            <v>4</v>
          </cell>
          <cell r="T11" t="str">
            <v>1</v>
          </cell>
          <cell r="U11" t="str">
            <v>2</v>
          </cell>
          <cell r="V11" t="str">
            <v>1</v>
          </cell>
          <cell r="W11" t="str">
            <v>1</v>
          </cell>
          <cell r="X11" t="str">
            <v>1</v>
          </cell>
          <cell r="Y11" t="str">
            <v>1</v>
          </cell>
          <cell r="Z11" t="str">
            <v>1</v>
          </cell>
          <cell r="AA11" t="str">
            <v>2</v>
          </cell>
          <cell r="AB11" t="str">
            <v>2</v>
          </cell>
          <cell r="AC11">
            <v>4</v>
          </cell>
          <cell r="AD11">
            <v>15.2</v>
          </cell>
          <cell r="AE11">
            <v>31</v>
          </cell>
          <cell r="AF11">
            <v>20.5</v>
          </cell>
          <cell r="AG11">
            <v>8.8699999999999992</v>
          </cell>
          <cell r="AH11">
            <v>3.69</v>
          </cell>
          <cell r="AI11">
            <v>28.9</v>
          </cell>
          <cell r="AJ11">
            <v>30.2</v>
          </cell>
          <cell r="AK11">
            <v>36.4</v>
          </cell>
          <cell r="AL11">
            <v>38.6</v>
          </cell>
        </row>
        <row r="12">
          <cell r="A12" t="str">
            <v>10</v>
          </cell>
          <cell r="B12" t="str">
            <v>19.7</v>
          </cell>
          <cell r="C12">
            <v>29</v>
          </cell>
          <cell r="D12">
            <v>29.2</v>
          </cell>
          <cell r="E12">
            <v>34</v>
          </cell>
          <cell r="F12">
            <v>20.399999999999999</v>
          </cell>
          <cell r="G12">
            <v>28.9</v>
          </cell>
          <cell r="H12" t="str">
            <v>-</v>
          </cell>
          <cell r="I12">
            <v>6.7</v>
          </cell>
          <cell r="J12">
            <v>2.96</v>
          </cell>
          <cell r="K12">
            <v>30.4</v>
          </cell>
          <cell r="L12">
            <v>4</v>
          </cell>
          <cell r="M12" t="str">
            <v>19.9</v>
          </cell>
          <cell r="N12" t="str">
            <v>5</v>
          </cell>
          <cell r="O12" t="str">
            <v>4</v>
          </cell>
          <cell r="P12" t="str">
            <v>3</v>
          </cell>
          <cell r="Q12" t="str">
            <v>3</v>
          </cell>
          <cell r="R12" t="str">
            <v>2</v>
          </cell>
          <cell r="S12" t="str">
            <v>2</v>
          </cell>
          <cell r="T12" t="str">
            <v>1</v>
          </cell>
          <cell r="U12" t="str">
            <v>2</v>
          </cell>
          <cell r="V12" t="str">
            <v>3</v>
          </cell>
          <cell r="W12" t="str">
            <v>2</v>
          </cell>
          <cell r="X12" t="str">
            <v>2</v>
          </cell>
          <cell r="Y12" t="str">
            <v>2</v>
          </cell>
          <cell r="Z12" t="str">
            <v>1</v>
          </cell>
          <cell r="AA12" t="str">
            <v>3</v>
          </cell>
          <cell r="AB12" t="str">
            <v>2</v>
          </cell>
          <cell r="AC12">
            <v>70</v>
          </cell>
          <cell r="AD12">
            <v>19.7</v>
          </cell>
          <cell r="AE12">
            <v>32</v>
          </cell>
          <cell r="AF12">
            <v>28</v>
          </cell>
          <cell r="AG12">
            <v>6.67</v>
          </cell>
          <cell r="AH12">
            <v>2.9</v>
          </cell>
          <cell r="AI12">
            <v>29.9</v>
          </cell>
          <cell r="AJ12">
            <v>30.3</v>
          </cell>
          <cell r="AK12">
            <v>14.3</v>
          </cell>
          <cell r="AL12">
            <v>23.4</v>
          </cell>
        </row>
        <row r="13">
          <cell r="A13" t="str">
            <v>11</v>
          </cell>
          <cell r="B13" t="str">
            <v>-</v>
          </cell>
          <cell r="C13" t="str">
            <v>-</v>
          </cell>
          <cell r="D13" t="str">
            <v>-</v>
          </cell>
          <cell r="E13">
            <v>11</v>
          </cell>
          <cell r="F13">
            <v>35.1</v>
          </cell>
          <cell r="G13">
            <v>35.299999999999997</v>
          </cell>
          <cell r="H13">
            <v>17</v>
          </cell>
          <cell r="I13" t="str">
            <v>-</v>
          </cell>
          <cell r="J13" t="str">
            <v>-</v>
          </cell>
          <cell r="K13">
            <v>31.8</v>
          </cell>
          <cell r="L13" t="str">
            <v>-</v>
          </cell>
          <cell r="M13" t="str">
            <v>1.3</v>
          </cell>
          <cell r="N13" t="str">
            <v>6</v>
          </cell>
          <cell r="O13" t="str">
            <v>6</v>
          </cell>
          <cell r="P13" t="str">
            <v>5</v>
          </cell>
          <cell r="Q13" t="str">
            <v>6</v>
          </cell>
          <cell r="R13" t="str">
            <v>5</v>
          </cell>
          <cell r="S13" t="str">
            <v>6</v>
          </cell>
          <cell r="T13" t="str">
            <v>3</v>
          </cell>
          <cell r="U13" t="str">
            <v>1</v>
          </cell>
          <cell r="V13" t="str">
            <v>3</v>
          </cell>
          <cell r="W13" t="str">
            <v>3</v>
          </cell>
          <cell r="X13" t="str">
            <v>2</v>
          </cell>
          <cell r="Y13" t="str">
            <v>2</v>
          </cell>
          <cell r="Z13" t="str">
            <v>4</v>
          </cell>
          <cell r="AA13" t="str">
            <v>4</v>
          </cell>
          <cell r="AB13" t="str">
            <v>3</v>
          </cell>
          <cell r="AC13">
            <v>31</v>
          </cell>
          <cell r="AD13">
            <v>29.1</v>
          </cell>
          <cell r="AE13">
            <v>10.5</v>
          </cell>
          <cell r="AF13">
            <v>35.4</v>
          </cell>
          <cell r="AG13" t="str">
            <v>-</v>
          </cell>
          <cell r="AH13" t="str">
            <v>-</v>
          </cell>
          <cell r="AI13">
            <v>31.4</v>
          </cell>
          <cell r="AJ13">
            <v>31.8</v>
          </cell>
          <cell r="AK13">
            <v>1.6</v>
          </cell>
          <cell r="AL13">
            <v>22.4</v>
          </cell>
        </row>
        <row r="14">
          <cell r="A14" t="str">
            <v>12</v>
          </cell>
          <cell r="B14" t="str">
            <v>20.9</v>
          </cell>
          <cell r="C14">
            <v>30</v>
          </cell>
          <cell r="D14">
            <v>29</v>
          </cell>
          <cell r="E14">
            <v>44</v>
          </cell>
          <cell r="F14">
            <v>15.8</v>
          </cell>
          <cell r="G14">
            <v>30.6</v>
          </cell>
          <cell r="H14">
            <v>59</v>
          </cell>
          <cell r="I14">
            <v>8.18</v>
          </cell>
          <cell r="J14">
            <v>3.23</v>
          </cell>
          <cell r="K14">
            <v>27.8</v>
          </cell>
          <cell r="L14" t="str">
            <v>-</v>
          </cell>
          <cell r="M14" t="str">
            <v>27.3</v>
          </cell>
          <cell r="N14" t="str">
            <v>6</v>
          </cell>
          <cell r="O14" t="str">
            <v>4</v>
          </cell>
          <cell r="P14" t="str">
            <v>3</v>
          </cell>
          <cell r="Q14" t="str">
            <v>6</v>
          </cell>
          <cell r="R14" t="str">
            <v>5</v>
          </cell>
          <cell r="S14" t="str">
            <v>4</v>
          </cell>
          <cell r="T14" t="str">
            <v>2</v>
          </cell>
          <cell r="U14" t="str">
            <v>3</v>
          </cell>
          <cell r="V14" t="str">
            <v>1</v>
          </cell>
          <cell r="W14" t="str">
            <v>4</v>
          </cell>
          <cell r="X14" t="str">
            <v>1</v>
          </cell>
          <cell r="Y14" t="str">
            <v>1</v>
          </cell>
          <cell r="Z14" t="str">
            <v>3</v>
          </cell>
          <cell r="AA14" t="str">
            <v>1</v>
          </cell>
          <cell r="AB14" t="str">
            <v>1</v>
          </cell>
          <cell r="AC14">
            <v>19</v>
          </cell>
          <cell r="AD14">
            <v>14.8</v>
          </cell>
          <cell r="AE14">
            <v>41.5</v>
          </cell>
          <cell r="AF14">
            <v>22.1</v>
          </cell>
          <cell r="AG14">
            <v>8.68</v>
          </cell>
          <cell r="AH14">
            <v>3.46</v>
          </cell>
          <cell r="AI14">
            <v>28.8</v>
          </cell>
          <cell r="AJ14">
            <v>29.9</v>
          </cell>
          <cell r="AK14">
            <v>25</v>
          </cell>
          <cell r="AL14">
            <v>30.3</v>
          </cell>
        </row>
        <row r="15">
          <cell r="A15" t="str">
            <v>13</v>
          </cell>
          <cell r="B15" t="str">
            <v>22.3</v>
          </cell>
          <cell r="C15">
            <v>22</v>
          </cell>
          <cell r="D15">
            <v>48.4</v>
          </cell>
          <cell r="E15">
            <v>30</v>
          </cell>
          <cell r="F15">
            <v>32.5</v>
          </cell>
          <cell r="G15">
            <v>25.2</v>
          </cell>
          <cell r="H15">
            <v>57</v>
          </cell>
          <cell r="I15">
            <v>8.1199999999999992</v>
          </cell>
          <cell r="J15">
            <v>3.69</v>
          </cell>
          <cell r="K15">
            <v>24</v>
          </cell>
          <cell r="L15">
            <v>5</v>
          </cell>
          <cell r="M15" t="str">
            <v>36.6</v>
          </cell>
          <cell r="N15" t="str">
            <v>3</v>
          </cell>
          <cell r="O15" t="str">
            <v>4</v>
          </cell>
          <cell r="P15" t="str">
            <v>4</v>
          </cell>
          <cell r="Q15" t="str">
            <v>6</v>
          </cell>
          <cell r="R15" t="str">
            <v>4</v>
          </cell>
          <cell r="S15" t="str">
            <v>4</v>
          </cell>
          <cell r="T15" t="str">
            <v>2</v>
          </cell>
          <cell r="U15" t="str">
            <v>2</v>
          </cell>
          <cell r="V15" t="str">
            <v>2</v>
          </cell>
          <cell r="W15" t="str">
            <v>2</v>
          </cell>
          <cell r="X15" t="str">
            <v>2</v>
          </cell>
          <cell r="Y15" t="str">
            <v>2</v>
          </cell>
          <cell r="Z15" t="str">
            <v>2</v>
          </cell>
          <cell r="AA15" t="str">
            <v>1</v>
          </cell>
          <cell r="AB15" t="str">
            <v>2</v>
          </cell>
          <cell r="AC15">
            <v>44</v>
          </cell>
          <cell r="AD15">
            <v>33.799999999999997</v>
          </cell>
          <cell r="AE15">
            <v>28</v>
          </cell>
          <cell r="AF15">
            <v>30.7</v>
          </cell>
          <cell r="AG15">
            <v>8.5500000000000007</v>
          </cell>
          <cell r="AH15">
            <v>3.52</v>
          </cell>
          <cell r="AI15">
            <v>30.4</v>
          </cell>
          <cell r="AJ15">
            <v>30.7</v>
          </cell>
          <cell r="AK15">
            <v>36.4</v>
          </cell>
          <cell r="AL15">
            <v>37.5</v>
          </cell>
        </row>
        <row r="16">
          <cell r="A16" t="str">
            <v>14</v>
          </cell>
          <cell r="B16" t="str">
            <v>20.7</v>
          </cell>
          <cell r="C16">
            <v>21</v>
          </cell>
          <cell r="D16">
            <v>36.700000000000003</v>
          </cell>
          <cell r="E16">
            <v>15</v>
          </cell>
          <cell r="F16">
            <v>23</v>
          </cell>
          <cell r="G16">
            <v>29.7</v>
          </cell>
          <cell r="H16">
            <v>4</v>
          </cell>
          <cell r="I16">
            <v>16.510000000000002</v>
          </cell>
          <cell r="J16">
            <v>10.77</v>
          </cell>
          <cell r="K16">
            <v>30.8</v>
          </cell>
          <cell r="L16">
            <v>3</v>
          </cell>
          <cell r="M16" t="str">
            <v>31.5</v>
          </cell>
          <cell r="N16" t="str">
            <v>4</v>
          </cell>
          <cell r="O16" t="str">
            <v>1</v>
          </cell>
          <cell r="P16" t="str">
            <v>3</v>
          </cell>
          <cell r="Q16" t="str">
            <v>6</v>
          </cell>
          <cell r="R16" t="str">
            <v>1</v>
          </cell>
          <cell r="S16" t="str">
            <v>1</v>
          </cell>
          <cell r="T16" t="str">
            <v>4</v>
          </cell>
          <cell r="U16" t="str">
            <v>5</v>
          </cell>
          <cell r="V16" t="str">
            <v>5</v>
          </cell>
          <cell r="W16" t="str">
            <v>4</v>
          </cell>
          <cell r="X16" t="str">
            <v>2</v>
          </cell>
          <cell r="Y16" t="str">
            <v>5</v>
          </cell>
          <cell r="Z16" t="str">
            <v>4</v>
          </cell>
          <cell r="AA16" t="str">
            <v>4</v>
          </cell>
          <cell r="AB16" t="str">
            <v>4</v>
          </cell>
          <cell r="AC16">
            <v>2</v>
          </cell>
          <cell r="AD16">
            <v>24.3</v>
          </cell>
          <cell r="AE16">
            <v>17</v>
          </cell>
          <cell r="AF16">
            <v>22.5</v>
          </cell>
          <cell r="AG16">
            <v>16.89</v>
          </cell>
          <cell r="AH16">
            <v>10.32</v>
          </cell>
          <cell r="AI16">
            <v>30.8</v>
          </cell>
          <cell r="AJ16">
            <v>30.3</v>
          </cell>
          <cell r="AK16">
            <v>24</v>
          </cell>
          <cell r="AL16">
            <v>30.6</v>
          </cell>
        </row>
        <row r="17">
          <cell r="A17" t="str">
            <v>15</v>
          </cell>
          <cell r="B17" t="str">
            <v>19.2</v>
          </cell>
          <cell r="C17">
            <v>22</v>
          </cell>
          <cell r="D17">
            <v>34.6</v>
          </cell>
          <cell r="E17">
            <v>31</v>
          </cell>
          <cell r="F17">
            <v>26.9</v>
          </cell>
          <cell r="G17">
            <v>30.7</v>
          </cell>
          <cell r="H17" t="str">
            <v>-</v>
          </cell>
          <cell r="I17">
            <v>6.71</v>
          </cell>
          <cell r="J17">
            <v>3.18</v>
          </cell>
          <cell r="K17">
            <v>30.6</v>
          </cell>
          <cell r="L17">
            <v>3</v>
          </cell>
          <cell r="M17" t="str">
            <v>34.3</v>
          </cell>
          <cell r="N17" t="str">
            <v>3</v>
          </cell>
          <cell r="O17" t="str">
            <v>3</v>
          </cell>
          <cell r="P17" t="str">
            <v>3</v>
          </cell>
          <cell r="Q17" t="str">
            <v>6</v>
          </cell>
          <cell r="R17" t="str">
            <v>2</v>
          </cell>
          <cell r="S17" t="str">
            <v>2</v>
          </cell>
          <cell r="T17" t="str">
            <v>1</v>
          </cell>
          <cell r="U17" t="str">
            <v>2</v>
          </cell>
          <cell r="V17" t="str">
            <v>1</v>
          </cell>
          <cell r="W17" t="str">
            <v>3</v>
          </cell>
          <cell r="X17" t="str">
            <v>2</v>
          </cell>
          <cell r="Y17" t="str">
            <v>1</v>
          </cell>
          <cell r="Z17" t="str">
            <v>2</v>
          </cell>
          <cell r="AA17" t="str">
            <v>2</v>
          </cell>
          <cell r="AB17" t="str">
            <v>4</v>
          </cell>
          <cell r="AC17">
            <v>70</v>
          </cell>
          <cell r="AD17">
            <v>26.2</v>
          </cell>
          <cell r="AE17">
            <v>30</v>
          </cell>
          <cell r="AF17">
            <v>23</v>
          </cell>
          <cell r="AG17">
            <v>6.89</v>
          </cell>
          <cell r="AH17">
            <v>3.26</v>
          </cell>
          <cell r="AI17">
            <v>24.3</v>
          </cell>
          <cell r="AJ17">
            <v>30.6</v>
          </cell>
          <cell r="AK17">
            <v>35.4</v>
          </cell>
          <cell r="AL17">
            <v>37.1</v>
          </cell>
        </row>
        <row r="18">
          <cell r="A18" t="str">
            <v>16</v>
          </cell>
          <cell r="B18" t="str">
            <v>24.7</v>
          </cell>
          <cell r="C18">
            <v>37</v>
          </cell>
          <cell r="D18">
            <v>32</v>
          </cell>
          <cell r="E18">
            <v>50</v>
          </cell>
          <cell r="F18">
            <v>19.399999999999999</v>
          </cell>
          <cell r="G18">
            <v>31.8</v>
          </cell>
          <cell r="H18" t="str">
            <v>-</v>
          </cell>
          <cell r="I18">
            <v>6.63</v>
          </cell>
          <cell r="J18">
            <v>3.16</v>
          </cell>
          <cell r="K18">
            <v>29.9</v>
          </cell>
          <cell r="L18">
            <v>4</v>
          </cell>
          <cell r="M18" t="str">
            <v>33.8</v>
          </cell>
          <cell r="N18" t="str">
            <v>4</v>
          </cell>
          <cell r="O18" t="str">
            <v>4</v>
          </cell>
          <cell r="P18" t="str">
            <v>4</v>
          </cell>
          <cell r="Q18" t="str">
            <v>1</v>
          </cell>
          <cell r="R18" t="str">
            <v>5</v>
          </cell>
          <cell r="S18" t="str">
            <v>1</v>
          </cell>
          <cell r="T18" t="str">
            <v>1</v>
          </cell>
          <cell r="U18" t="str">
            <v>2</v>
          </cell>
          <cell r="V18" t="str">
            <v>1</v>
          </cell>
          <cell r="W18" t="str">
            <v>1</v>
          </cell>
          <cell r="X18" t="str">
            <v>2</v>
          </cell>
          <cell r="Y18" t="str">
            <v>2</v>
          </cell>
          <cell r="Z18" t="str">
            <v>2</v>
          </cell>
          <cell r="AA18" t="str">
            <v>4</v>
          </cell>
          <cell r="AB18" t="str">
            <v>4</v>
          </cell>
          <cell r="AC18">
            <v>70</v>
          </cell>
          <cell r="AD18">
            <v>20</v>
          </cell>
          <cell r="AE18">
            <v>46</v>
          </cell>
          <cell r="AF18">
            <v>36</v>
          </cell>
          <cell r="AG18">
            <v>7.46</v>
          </cell>
          <cell r="AH18">
            <v>3.37</v>
          </cell>
          <cell r="AI18">
            <v>29.9</v>
          </cell>
          <cell r="AJ18">
            <v>31.3</v>
          </cell>
          <cell r="AK18">
            <v>36</v>
          </cell>
          <cell r="AL18">
            <v>37</v>
          </cell>
        </row>
        <row r="19">
          <cell r="A19" t="str">
            <v>17</v>
          </cell>
          <cell r="B19" t="str">
            <v>23</v>
          </cell>
          <cell r="C19">
            <v>35</v>
          </cell>
          <cell r="D19">
            <v>33.4</v>
          </cell>
          <cell r="E19">
            <v>29.5</v>
          </cell>
          <cell r="F19">
            <v>19.3</v>
          </cell>
          <cell r="G19">
            <v>17.100000000000001</v>
          </cell>
          <cell r="H19">
            <v>20</v>
          </cell>
          <cell r="I19">
            <v>14.03</v>
          </cell>
          <cell r="J19">
            <v>4.7</v>
          </cell>
          <cell r="K19">
            <v>29</v>
          </cell>
          <cell r="L19">
            <v>3</v>
          </cell>
          <cell r="M19" t="str">
            <v>25.6</v>
          </cell>
          <cell r="N19" t="str">
            <v>3</v>
          </cell>
          <cell r="O19" t="str">
            <v>3</v>
          </cell>
          <cell r="P19" t="str">
            <v>3</v>
          </cell>
          <cell r="Q19" t="str">
            <v>4</v>
          </cell>
          <cell r="R19" t="str">
            <v>2</v>
          </cell>
          <cell r="S19" t="str">
            <v>3</v>
          </cell>
          <cell r="T19" t="str">
            <v>1</v>
          </cell>
          <cell r="U19" t="str">
            <v>1</v>
          </cell>
          <cell r="V19" t="str">
            <v>2</v>
          </cell>
          <cell r="W19" t="str">
            <v>1</v>
          </cell>
          <cell r="X19" t="str">
            <v>1</v>
          </cell>
          <cell r="Y19" t="str">
            <v>1</v>
          </cell>
          <cell r="Z19" t="str">
            <v>1</v>
          </cell>
          <cell r="AA19" t="str">
            <v>1</v>
          </cell>
          <cell r="AB19" t="str">
            <v>1</v>
          </cell>
          <cell r="AC19">
            <v>11</v>
          </cell>
          <cell r="AD19">
            <v>19.7</v>
          </cell>
          <cell r="AE19">
            <v>27</v>
          </cell>
          <cell r="AF19">
            <v>16.5</v>
          </cell>
          <cell r="AG19">
            <v>12.12</v>
          </cell>
          <cell r="AH19">
            <v>4.58</v>
          </cell>
          <cell r="AI19">
            <v>29.5</v>
          </cell>
          <cell r="AJ19">
            <v>30.4</v>
          </cell>
          <cell r="AK19">
            <v>26</v>
          </cell>
          <cell r="AL19">
            <v>25.6</v>
          </cell>
        </row>
        <row r="20">
          <cell r="A20" t="str">
            <v>18</v>
          </cell>
          <cell r="B20" t="str">
            <v>20.4</v>
          </cell>
          <cell r="C20">
            <v>26</v>
          </cell>
          <cell r="D20">
            <v>37.200000000000003</v>
          </cell>
          <cell r="E20">
            <v>47</v>
          </cell>
          <cell r="F20">
            <v>25</v>
          </cell>
          <cell r="G20">
            <v>48</v>
          </cell>
          <cell r="H20" t="str">
            <v>-</v>
          </cell>
          <cell r="I20">
            <v>5.88</v>
          </cell>
          <cell r="J20">
            <v>2.66</v>
          </cell>
          <cell r="K20">
            <v>31.2</v>
          </cell>
          <cell r="L20">
            <v>5</v>
          </cell>
          <cell r="M20" t="str">
            <v>32.7</v>
          </cell>
          <cell r="N20" t="str">
            <v>1</v>
          </cell>
          <cell r="O20" t="str">
            <v>2</v>
          </cell>
          <cell r="P20" t="str">
            <v>1</v>
          </cell>
          <cell r="Q20" t="str">
            <v>5</v>
          </cell>
          <cell r="R20" t="str">
            <v>3</v>
          </cell>
          <cell r="S20" t="str">
            <v>3</v>
          </cell>
          <cell r="T20" t="str">
            <v>1</v>
          </cell>
          <cell r="U20" t="str">
            <v>1</v>
          </cell>
          <cell r="V20" t="str">
            <v>1</v>
          </cell>
          <cell r="W20" t="str">
            <v>1</v>
          </cell>
          <cell r="X20" t="str">
            <v>1</v>
          </cell>
          <cell r="Y20" t="str">
            <v>1</v>
          </cell>
          <cell r="Z20" t="str">
            <v>2</v>
          </cell>
          <cell r="AA20" t="str">
            <v>1</v>
          </cell>
          <cell r="AB20" t="str">
            <v>2</v>
          </cell>
          <cell r="AC20">
            <v>70</v>
          </cell>
          <cell r="AD20">
            <v>27.4</v>
          </cell>
          <cell r="AE20">
            <v>45</v>
          </cell>
          <cell r="AF20">
            <v>39.5</v>
          </cell>
          <cell r="AG20">
            <v>5.72</v>
          </cell>
          <cell r="AH20">
            <v>2.96</v>
          </cell>
          <cell r="AI20">
            <v>30.2</v>
          </cell>
          <cell r="AJ20">
            <v>31</v>
          </cell>
          <cell r="AK20">
            <v>31</v>
          </cell>
          <cell r="AL20">
            <v>28.8</v>
          </cell>
        </row>
        <row r="21">
          <cell r="A21" t="str">
            <v>19</v>
          </cell>
          <cell r="B21" t="str">
            <v>18.3</v>
          </cell>
          <cell r="C21">
            <v>20</v>
          </cell>
          <cell r="D21">
            <v>34.1</v>
          </cell>
          <cell r="E21">
            <v>38</v>
          </cell>
          <cell r="F21">
            <v>25</v>
          </cell>
          <cell r="G21">
            <v>41.2</v>
          </cell>
          <cell r="H21">
            <v>11</v>
          </cell>
          <cell r="I21">
            <v>7.91</v>
          </cell>
          <cell r="J21">
            <v>3.43</v>
          </cell>
          <cell r="K21">
            <v>27</v>
          </cell>
          <cell r="L21">
            <v>5</v>
          </cell>
          <cell r="M21" t="str">
            <v>36.9</v>
          </cell>
          <cell r="N21" t="str">
            <v>1</v>
          </cell>
          <cell r="O21" t="str">
            <v>3</v>
          </cell>
          <cell r="P21" t="str">
            <v>1</v>
          </cell>
          <cell r="Q21" t="str">
            <v>4</v>
          </cell>
          <cell r="R21" t="str">
            <v>3</v>
          </cell>
          <cell r="S21" t="str">
            <v>1</v>
          </cell>
          <cell r="T21" t="str">
            <v>4</v>
          </cell>
          <cell r="U21" t="str">
            <v>2</v>
          </cell>
          <cell r="V21" t="str">
            <v>5</v>
          </cell>
          <cell r="W21" t="str">
            <v>4</v>
          </cell>
          <cell r="X21" t="str">
            <v>3</v>
          </cell>
          <cell r="Y21" t="str">
            <v>5</v>
          </cell>
          <cell r="Z21" t="str">
            <v>3</v>
          </cell>
          <cell r="AA21" t="str">
            <v>3</v>
          </cell>
          <cell r="AB21" t="str">
            <v>4</v>
          </cell>
          <cell r="AC21">
            <v>6</v>
          </cell>
          <cell r="AD21">
            <v>24.9</v>
          </cell>
          <cell r="AE21">
            <v>29</v>
          </cell>
          <cell r="AF21">
            <v>35.700000000000003</v>
          </cell>
          <cell r="AG21">
            <v>8.01</v>
          </cell>
          <cell r="AH21">
            <v>3.39</v>
          </cell>
          <cell r="AI21">
            <v>30.4</v>
          </cell>
          <cell r="AJ21">
            <v>30.3</v>
          </cell>
          <cell r="AK21">
            <v>33.4</v>
          </cell>
          <cell r="AL21">
            <v>39.799999999999997</v>
          </cell>
        </row>
        <row r="22">
          <cell r="A22" t="str">
            <v>20</v>
          </cell>
          <cell r="B22" t="str">
            <v>28.1</v>
          </cell>
          <cell r="C22">
            <v>43</v>
          </cell>
          <cell r="D22">
            <v>34.299999999999997</v>
          </cell>
          <cell r="E22" t="str">
            <v>-</v>
          </cell>
          <cell r="F22">
            <v>22.6</v>
          </cell>
          <cell r="G22" t="str">
            <v>-</v>
          </cell>
          <cell r="H22" t="str">
            <v>-</v>
          </cell>
          <cell r="I22">
            <v>8.25</v>
          </cell>
          <cell r="J22">
            <v>3.46</v>
          </cell>
          <cell r="K22">
            <v>31.7</v>
          </cell>
          <cell r="L22">
            <v>3</v>
          </cell>
          <cell r="M22" t="str">
            <v>23.4</v>
          </cell>
          <cell r="N22" t="str">
            <v>3</v>
          </cell>
          <cell r="O22" t="str">
            <v>3</v>
          </cell>
          <cell r="P22" t="str">
            <v>3</v>
          </cell>
          <cell r="Q22" t="str">
            <v>4</v>
          </cell>
          <cell r="R22" t="str">
            <v>4</v>
          </cell>
          <cell r="S22" t="str">
            <v>4</v>
          </cell>
          <cell r="T22" t="str">
            <v>2</v>
          </cell>
          <cell r="U22" t="str">
            <v>2</v>
          </cell>
          <cell r="V22" t="str">
            <v>2</v>
          </cell>
          <cell r="W22" t="str">
            <v>2</v>
          </cell>
          <cell r="X22" t="str">
            <v>2</v>
          </cell>
          <cell r="Y22" t="str">
            <v>2</v>
          </cell>
          <cell r="Z22" t="str">
            <v>2</v>
          </cell>
          <cell r="AA22" t="str">
            <v>3</v>
          </cell>
          <cell r="AB22" t="str">
            <v>2</v>
          </cell>
          <cell r="AC22" t="str">
            <v>-</v>
          </cell>
          <cell r="AD22">
            <v>24.1</v>
          </cell>
          <cell r="AE22" t="str">
            <v>-</v>
          </cell>
          <cell r="AF22" t="str">
            <v>-</v>
          </cell>
          <cell r="AG22">
            <v>8.23</v>
          </cell>
          <cell r="AH22">
            <v>3.69</v>
          </cell>
          <cell r="AI22">
            <v>27.5</v>
          </cell>
          <cell r="AJ22">
            <v>30.5</v>
          </cell>
          <cell r="AK22">
            <v>31.1</v>
          </cell>
          <cell r="AL22">
            <v>31.1</v>
          </cell>
        </row>
        <row r="23">
          <cell r="A23" t="str">
            <v>21</v>
          </cell>
          <cell r="B23" t="str">
            <v>21.9</v>
          </cell>
          <cell r="C23">
            <v>33</v>
          </cell>
          <cell r="D23">
            <v>33.5</v>
          </cell>
          <cell r="E23">
            <v>62</v>
          </cell>
          <cell r="F23">
            <v>20.399999999999999</v>
          </cell>
          <cell r="G23">
            <v>38</v>
          </cell>
          <cell r="H23">
            <v>6</v>
          </cell>
          <cell r="I23">
            <v>6.9</v>
          </cell>
          <cell r="J23">
            <v>2.66</v>
          </cell>
          <cell r="K23">
            <v>29.5</v>
          </cell>
          <cell r="L23">
            <v>5</v>
          </cell>
          <cell r="M23" t="str">
            <v>35</v>
          </cell>
          <cell r="N23" t="str">
            <v>6</v>
          </cell>
          <cell r="O23" t="str">
            <v>3</v>
          </cell>
          <cell r="P23" t="str">
            <v>4</v>
          </cell>
          <cell r="Q23" t="str">
            <v>4</v>
          </cell>
          <cell r="R23" t="str">
            <v>3</v>
          </cell>
          <cell r="S23" t="str">
            <v>3</v>
          </cell>
          <cell r="T23" t="str">
            <v>2</v>
          </cell>
          <cell r="U23" t="str">
            <v>1</v>
          </cell>
          <cell r="V23" t="str">
            <v>3</v>
          </cell>
          <cell r="W23" t="str">
            <v>3</v>
          </cell>
          <cell r="X23" t="str">
            <v>2</v>
          </cell>
          <cell r="Y23" t="str">
            <v>3</v>
          </cell>
          <cell r="Z23" t="str">
            <v>3</v>
          </cell>
          <cell r="AA23" t="str">
            <v>2</v>
          </cell>
          <cell r="AB23" t="str">
            <v>2</v>
          </cell>
          <cell r="AC23">
            <v>28</v>
          </cell>
          <cell r="AD23">
            <v>19</v>
          </cell>
          <cell r="AE23">
            <v>57</v>
          </cell>
          <cell r="AF23">
            <v>39.5</v>
          </cell>
          <cell r="AG23">
            <v>6.8</v>
          </cell>
          <cell r="AH23">
            <v>3.1</v>
          </cell>
          <cell r="AI23">
            <v>31</v>
          </cell>
          <cell r="AJ23">
            <v>31.3</v>
          </cell>
          <cell r="AK23">
            <v>37.1</v>
          </cell>
          <cell r="AL23">
            <v>36.799999999999997</v>
          </cell>
        </row>
        <row r="24">
          <cell r="A24" t="str">
            <v>22</v>
          </cell>
          <cell r="B24" t="str">
            <v>27.3</v>
          </cell>
          <cell r="C24">
            <v>41</v>
          </cell>
          <cell r="D24">
            <v>32.700000000000003</v>
          </cell>
          <cell r="E24">
            <v>28</v>
          </cell>
          <cell r="F24">
            <v>20.3</v>
          </cell>
          <cell r="G24">
            <v>39.5</v>
          </cell>
          <cell r="H24" t="str">
            <v>-</v>
          </cell>
          <cell r="I24">
            <v>7.85</v>
          </cell>
          <cell r="J24">
            <v>3.98</v>
          </cell>
          <cell r="K24">
            <v>28.8</v>
          </cell>
          <cell r="L24">
            <v>4</v>
          </cell>
          <cell r="M24" t="str">
            <v>33.7</v>
          </cell>
          <cell r="N24" t="str">
            <v>2</v>
          </cell>
          <cell r="O24" t="str">
            <v>2</v>
          </cell>
          <cell r="P24" t="str">
            <v>2</v>
          </cell>
          <cell r="Q24" t="str">
            <v>1</v>
          </cell>
          <cell r="R24" t="str">
            <v>1</v>
          </cell>
          <cell r="S24" t="str">
            <v>1</v>
          </cell>
          <cell r="T24" t="str">
            <v>2</v>
          </cell>
          <cell r="U24" t="str">
            <v>3</v>
          </cell>
          <cell r="V24" t="str">
            <v>5</v>
          </cell>
          <cell r="W24" t="str">
            <v>4</v>
          </cell>
          <cell r="X24" t="str">
            <v>2</v>
          </cell>
          <cell r="Y24" t="str">
            <v>4</v>
          </cell>
          <cell r="Z24" t="str">
            <v>3</v>
          </cell>
          <cell r="AA24" t="str">
            <v>3</v>
          </cell>
          <cell r="AB24" t="str">
            <v>5</v>
          </cell>
          <cell r="AC24">
            <v>70</v>
          </cell>
          <cell r="AD24">
            <v>21.9</v>
          </cell>
          <cell r="AE24">
            <v>21</v>
          </cell>
          <cell r="AF24">
            <v>37</v>
          </cell>
          <cell r="AG24">
            <v>8.57</v>
          </cell>
          <cell r="AH24">
            <v>4.1399999999999997</v>
          </cell>
          <cell r="AI24">
            <v>29.3</v>
          </cell>
          <cell r="AJ24">
            <v>29.5</v>
          </cell>
          <cell r="AK24">
            <v>35.200000000000003</v>
          </cell>
          <cell r="AL24">
            <v>35.9</v>
          </cell>
        </row>
        <row r="25">
          <cell r="A25" t="str">
            <v>23</v>
          </cell>
          <cell r="B25" t="str">
            <v>19.4</v>
          </cell>
          <cell r="C25">
            <v>28</v>
          </cell>
          <cell r="D25">
            <v>33.1</v>
          </cell>
          <cell r="E25">
            <v>43</v>
          </cell>
          <cell r="F25">
            <v>14</v>
          </cell>
          <cell r="G25">
            <v>36</v>
          </cell>
          <cell r="H25" t="str">
            <v>-</v>
          </cell>
          <cell r="I25">
            <v>6.5</v>
          </cell>
          <cell r="J25">
            <v>3.4</v>
          </cell>
          <cell r="K25" t="str">
            <v>-</v>
          </cell>
          <cell r="L25" t="str">
            <v>-</v>
          </cell>
          <cell r="M25" t="str">
            <v>-</v>
          </cell>
          <cell r="N25" t="str">
            <v>2</v>
          </cell>
          <cell r="O25" t="str">
            <v>3</v>
          </cell>
          <cell r="P25" t="str">
            <v>3</v>
          </cell>
          <cell r="Q25" t="str">
            <v>4</v>
          </cell>
          <cell r="R25" t="str">
            <v>3</v>
          </cell>
          <cell r="S25" t="str">
            <v>2</v>
          </cell>
          <cell r="T25" t="str">
            <v>4</v>
          </cell>
          <cell r="U25" t="str">
            <v>3</v>
          </cell>
          <cell r="V25" t="str">
            <v>3</v>
          </cell>
          <cell r="W25" t="str">
            <v>3</v>
          </cell>
          <cell r="X25" t="str">
            <v>3</v>
          </cell>
          <cell r="Y25" t="str">
            <v>2</v>
          </cell>
          <cell r="Z25" t="str">
            <v>3</v>
          </cell>
          <cell r="AA25" t="str">
            <v>4</v>
          </cell>
          <cell r="AB25" t="str">
            <v>2</v>
          </cell>
          <cell r="AC25">
            <v>70</v>
          </cell>
          <cell r="AD25">
            <v>17</v>
          </cell>
          <cell r="AE25">
            <v>41</v>
          </cell>
          <cell r="AF25">
            <v>38.5</v>
          </cell>
          <cell r="AG25">
            <v>6.03</v>
          </cell>
          <cell r="AH25">
            <v>3.52</v>
          </cell>
          <cell r="AI25" t="str">
            <v>-</v>
          </cell>
          <cell r="AJ25" t="str">
            <v>-</v>
          </cell>
          <cell r="AK25" t="str">
            <v>-</v>
          </cell>
          <cell r="AL25" t="str">
            <v>-</v>
          </cell>
        </row>
        <row r="26">
          <cell r="A26" t="str">
            <v>24</v>
          </cell>
          <cell r="B26" t="str">
            <v>19.7</v>
          </cell>
          <cell r="C26">
            <v>22</v>
          </cell>
          <cell r="D26">
            <v>32.1</v>
          </cell>
          <cell r="E26">
            <v>40</v>
          </cell>
          <cell r="F26">
            <v>17.899999999999999</v>
          </cell>
          <cell r="G26">
            <v>27.6</v>
          </cell>
          <cell r="H26">
            <v>2</v>
          </cell>
          <cell r="I26">
            <v>7.32</v>
          </cell>
          <cell r="J26">
            <v>3.55</v>
          </cell>
          <cell r="K26">
            <v>30.4</v>
          </cell>
          <cell r="L26">
            <v>3</v>
          </cell>
          <cell r="M26" t="str">
            <v>35.1</v>
          </cell>
          <cell r="N26" t="str">
            <v>1</v>
          </cell>
          <cell r="O26" t="str">
            <v>1</v>
          </cell>
          <cell r="P26" t="str">
            <v>1</v>
          </cell>
          <cell r="Q26" t="str">
            <v>4</v>
          </cell>
          <cell r="R26" t="str">
            <v>3</v>
          </cell>
          <cell r="S26" t="str">
            <v>1</v>
          </cell>
          <cell r="T26" t="str">
            <v>1</v>
          </cell>
          <cell r="U26" t="str">
            <v>1</v>
          </cell>
          <cell r="V26" t="str">
            <v>3</v>
          </cell>
          <cell r="W26" t="str">
            <v>1</v>
          </cell>
          <cell r="X26" t="str">
            <v>1</v>
          </cell>
          <cell r="Y26" t="str">
            <v>2</v>
          </cell>
          <cell r="Z26" t="str">
            <v>1</v>
          </cell>
          <cell r="AA26" t="str">
            <v>2</v>
          </cell>
          <cell r="AB26" t="str">
            <v>2</v>
          </cell>
          <cell r="AC26">
            <v>2</v>
          </cell>
          <cell r="AD26">
            <v>19</v>
          </cell>
          <cell r="AE26">
            <v>44</v>
          </cell>
          <cell r="AF26">
            <v>36</v>
          </cell>
          <cell r="AG26">
            <v>7.9</v>
          </cell>
          <cell r="AH26">
            <v>3.52</v>
          </cell>
          <cell r="AI26">
            <v>30.5</v>
          </cell>
          <cell r="AJ26">
            <v>29.3</v>
          </cell>
          <cell r="AK26">
            <v>26.5</v>
          </cell>
          <cell r="AL26">
            <v>30.7</v>
          </cell>
        </row>
        <row r="27">
          <cell r="A27" t="str">
            <v>25</v>
          </cell>
          <cell r="B27" t="str">
            <v>17.6</v>
          </cell>
          <cell r="C27">
            <v>20</v>
          </cell>
          <cell r="D27">
            <v>34.1</v>
          </cell>
          <cell r="E27">
            <v>40</v>
          </cell>
          <cell r="F27">
            <v>18.100000000000001</v>
          </cell>
          <cell r="G27">
            <v>37.6</v>
          </cell>
          <cell r="H27" t="str">
            <v>-</v>
          </cell>
          <cell r="I27">
            <v>6.61</v>
          </cell>
          <cell r="J27">
            <v>2.5099999999999998</v>
          </cell>
          <cell r="K27">
            <v>29.4</v>
          </cell>
          <cell r="L27">
            <v>4</v>
          </cell>
          <cell r="M27" t="str">
            <v>35.9</v>
          </cell>
          <cell r="N27" t="str">
            <v>3</v>
          </cell>
          <cell r="O27" t="str">
            <v>3</v>
          </cell>
          <cell r="P27" t="str">
            <v>2</v>
          </cell>
          <cell r="Q27" t="str">
            <v>2</v>
          </cell>
          <cell r="R27" t="str">
            <v>4</v>
          </cell>
          <cell r="S27" t="str">
            <v>3</v>
          </cell>
          <cell r="T27" t="str">
            <v>1</v>
          </cell>
          <cell r="U27" t="str">
            <v>2</v>
          </cell>
          <cell r="V27" t="str">
            <v>1</v>
          </cell>
          <cell r="W27" t="str">
            <v>2</v>
          </cell>
          <cell r="X27" t="str">
            <v>2</v>
          </cell>
          <cell r="Y27" t="str">
            <v>1</v>
          </cell>
          <cell r="Z27" t="str">
            <v>2</v>
          </cell>
          <cell r="AA27" t="str">
            <v>1</v>
          </cell>
          <cell r="AB27" t="str">
            <v>1</v>
          </cell>
          <cell r="AC27">
            <v>70</v>
          </cell>
          <cell r="AD27">
            <v>21.6</v>
          </cell>
          <cell r="AE27">
            <v>40</v>
          </cell>
          <cell r="AF27">
            <v>42.1</v>
          </cell>
          <cell r="AG27">
            <v>5.75</v>
          </cell>
          <cell r="AH27">
            <v>2.54</v>
          </cell>
          <cell r="AI27">
            <v>29.1</v>
          </cell>
          <cell r="AJ27">
            <v>29.4</v>
          </cell>
          <cell r="AK27">
            <v>34.6</v>
          </cell>
          <cell r="AL27">
            <v>33.9</v>
          </cell>
        </row>
        <row r="28">
          <cell r="A28" t="str">
            <v>26</v>
          </cell>
          <cell r="B28" t="str">
            <v>25.4</v>
          </cell>
          <cell r="C28">
            <v>32</v>
          </cell>
          <cell r="D28">
            <v>47</v>
          </cell>
          <cell r="E28">
            <v>32</v>
          </cell>
          <cell r="F28">
            <v>31.8</v>
          </cell>
          <cell r="G28">
            <v>48</v>
          </cell>
          <cell r="H28" t="str">
            <v>-</v>
          </cell>
          <cell r="I28">
            <v>8.6</v>
          </cell>
          <cell r="J28">
            <v>3.85</v>
          </cell>
          <cell r="K28">
            <v>31</v>
          </cell>
          <cell r="L28">
            <v>3</v>
          </cell>
          <cell r="M28" t="str">
            <v>41.7</v>
          </cell>
          <cell r="N28" t="str">
            <v>5</v>
          </cell>
          <cell r="O28" t="str">
            <v>2</v>
          </cell>
          <cell r="P28" t="str">
            <v>3</v>
          </cell>
          <cell r="Q28" t="str">
            <v>4</v>
          </cell>
          <cell r="R28" t="str">
            <v>4</v>
          </cell>
          <cell r="S28" t="str">
            <v>3</v>
          </cell>
          <cell r="T28" t="str">
            <v>3</v>
          </cell>
          <cell r="U28" t="str">
            <v>3</v>
          </cell>
          <cell r="V28" t="str">
            <v>3</v>
          </cell>
          <cell r="W28" t="str">
            <v>3</v>
          </cell>
          <cell r="X28" t="str">
            <v>2</v>
          </cell>
          <cell r="Y28" t="str">
            <v>3</v>
          </cell>
          <cell r="Z28" t="str">
            <v>3</v>
          </cell>
          <cell r="AA28" t="str">
            <v>2</v>
          </cell>
          <cell r="AB28" t="str">
            <v>3</v>
          </cell>
          <cell r="AC28">
            <v>70</v>
          </cell>
          <cell r="AD28">
            <v>28.9</v>
          </cell>
          <cell r="AE28">
            <v>27</v>
          </cell>
          <cell r="AF28">
            <v>48</v>
          </cell>
          <cell r="AG28">
            <v>8.7100000000000009</v>
          </cell>
          <cell r="AH28">
            <v>4.08</v>
          </cell>
          <cell r="AI28">
            <v>28.4</v>
          </cell>
          <cell r="AJ28">
            <v>30.9</v>
          </cell>
          <cell r="AK28">
            <v>26.7</v>
          </cell>
          <cell r="AL28">
            <v>37.4</v>
          </cell>
        </row>
        <row r="29">
          <cell r="A29" t="str">
            <v>27</v>
          </cell>
          <cell r="B29" t="str">
            <v>19</v>
          </cell>
          <cell r="C29">
            <v>23</v>
          </cell>
          <cell r="D29">
            <v>33.1</v>
          </cell>
          <cell r="E29">
            <v>38</v>
          </cell>
          <cell r="F29">
            <v>17.5</v>
          </cell>
          <cell r="G29">
            <v>35.700000000000003</v>
          </cell>
          <cell r="H29" t="str">
            <v>-</v>
          </cell>
          <cell r="I29">
            <v>6.89</v>
          </cell>
          <cell r="J29">
            <v>3.01</v>
          </cell>
          <cell r="K29">
            <v>28.8</v>
          </cell>
          <cell r="L29" t="str">
            <v>-</v>
          </cell>
          <cell r="M29" t="str">
            <v>28.6</v>
          </cell>
          <cell r="N29" t="str">
            <v>2</v>
          </cell>
          <cell r="O29" t="str">
            <v>2</v>
          </cell>
          <cell r="P29" t="str">
            <v>1</v>
          </cell>
          <cell r="Q29" t="str">
            <v>3</v>
          </cell>
          <cell r="R29" t="str">
            <v>2</v>
          </cell>
          <cell r="S29" t="str">
            <v>1</v>
          </cell>
          <cell r="T29" t="str">
            <v>2</v>
          </cell>
          <cell r="U29" t="str">
            <v>3</v>
          </cell>
          <cell r="V29" t="str">
            <v>2</v>
          </cell>
          <cell r="W29" t="str">
            <v>2</v>
          </cell>
          <cell r="X29" t="str">
            <v>2</v>
          </cell>
          <cell r="Y29" t="str">
            <v>4</v>
          </cell>
          <cell r="Z29" t="str">
            <v>1</v>
          </cell>
          <cell r="AA29" t="str">
            <v>2</v>
          </cell>
          <cell r="AB29" t="str">
            <v>2</v>
          </cell>
          <cell r="AC29">
            <v>70</v>
          </cell>
          <cell r="AD29">
            <v>18.100000000000001</v>
          </cell>
          <cell r="AE29">
            <v>35</v>
          </cell>
          <cell r="AF29">
            <v>37.9</v>
          </cell>
          <cell r="AG29">
            <v>6.67</v>
          </cell>
          <cell r="AH29">
            <v>3</v>
          </cell>
          <cell r="AI29">
            <v>31</v>
          </cell>
          <cell r="AJ29">
            <v>26.6</v>
          </cell>
          <cell r="AK29">
            <v>28</v>
          </cell>
          <cell r="AL29">
            <v>27.6</v>
          </cell>
        </row>
        <row r="30">
          <cell r="A30" t="str">
            <v>28</v>
          </cell>
          <cell r="B30" t="str">
            <v>15.7</v>
          </cell>
          <cell r="C30">
            <v>13</v>
          </cell>
          <cell r="D30">
            <v>26.8</v>
          </cell>
          <cell r="E30">
            <v>29</v>
          </cell>
          <cell r="F30">
            <v>19.899999999999999</v>
          </cell>
          <cell r="G30">
            <v>19.5</v>
          </cell>
          <cell r="H30">
            <v>16</v>
          </cell>
          <cell r="I30">
            <v>12.12</v>
          </cell>
          <cell r="J30">
            <v>5.5</v>
          </cell>
          <cell r="K30">
            <v>26</v>
          </cell>
          <cell r="L30">
            <v>4</v>
          </cell>
          <cell r="M30" t="str">
            <v>23.5</v>
          </cell>
          <cell r="N30" t="str">
            <v>3</v>
          </cell>
          <cell r="O30" t="str">
            <v>3</v>
          </cell>
          <cell r="P30" t="str">
            <v>3</v>
          </cell>
          <cell r="Q30" t="str">
            <v>3</v>
          </cell>
          <cell r="R30" t="str">
            <v>2</v>
          </cell>
          <cell r="S30" t="str">
            <v>2</v>
          </cell>
          <cell r="T30" t="str">
            <v>3</v>
          </cell>
          <cell r="U30" t="str">
            <v>2</v>
          </cell>
          <cell r="V30" t="str">
            <v>4</v>
          </cell>
          <cell r="W30" t="str">
            <v>3</v>
          </cell>
          <cell r="X30" t="str">
            <v>3</v>
          </cell>
          <cell r="Y30" t="str">
            <v>3</v>
          </cell>
          <cell r="Z30" t="str">
            <v>4</v>
          </cell>
          <cell r="AA30" t="str">
            <v>4</v>
          </cell>
          <cell r="AB30" t="str">
            <v>3</v>
          </cell>
          <cell r="AC30">
            <v>2</v>
          </cell>
          <cell r="AD30">
            <v>18.7</v>
          </cell>
          <cell r="AE30">
            <v>28.5</v>
          </cell>
          <cell r="AF30">
            <v>16.5</v>
          </cell>
          <cell r="AG30">
            <v>12.48</v>
          </cell>
          <cell r="AH30">
            <v>5.72</v>
          </cell>
          <cell r="AI30">
            <v>27.1</v>
          </cell>
          <cell r="AJ30">
            <v>28</v>
          </cell>
          <cell r="AK30">
            <v>26.1</v>
          </cell>
          <cell r="AL30">
            <v>25.9</v>
          </cell>
        </row>
        <row r="31">
          <cell r="A31" t="str">
            <v>29</v>
          </cell>
          <cell r="B31" t="str">
            <v>16.6</v>
          </cell>
          <cell r="C31">
            <v>7</v>
          </cell>
          <cell r="D31">
            <v>38</v>
          </cell>
          <cell r="E31">
            <v>9</v>
          </cell>
          <cell r="F31">
            <v>20.100000000000001</v>
          </cell>
          <cell r="G31">
            <v>26.9</v>
          </cell>
          <cell r="H31" t="str">
            <v>-</v>
          </cell>
          <cell r="I31">
            <v>6.92</v>
          </cell>
          <cell r="J31">
            <v>2.87</v>
          </cell>
          <cell r="K31">
            <v>29.4</v>
          </cell>
          <cell r="L31">
            <v>2</v>
          </cell>
          <cell r="M31" t="str">
            <v>18.6</v>
          </cell>
          <cell r="N31" t="str">
            <v>3</v>
          </cell>
          <cell r="O31" t="str">
            <v>3</v>
          </cell>
          <cell r="P31" t="str">
            <v>3</v>
          </cell>
          <cell r="Q31" t="str">
            <v>1</v>
          </cell>
          <cell r="R31" t="str">
            <v>1</v>
          </cell>
          <cell r="S31" t="str">
            <v>1</v>
          </cell>
          <cell r="T31" t="str">
            <v>1</v>
          </cell>
          <cell r="U31" t="str">
            <v>2</v>
          </cell>
          <cell r="V31" t="str">
            <v>4</v>
          </cell>
          <cell r="W31" t="str">
            <v>2</v>
          </cell>
          <cell r="X31" t="str">
            <v>2</v>
          </cell>
          <cell r="Y31" t="str">
            <v>3</v>
          </cell>
          <cell r="Z31" t="str">
            <v>2</v>
          </cell>
          <cell r="AA31" t="str">
            <v>2</v>
          </cell>
          <cell r="AB31" t="str">
            <v>4</v>
          </cell>
          <cell r="AC31">
            <v>70</v>
          </cell>
          <cell r="AD31">
            <v>16.399999999999999</v>
          </cell>
          <cell r="AE31">
            <v>11</v>
          </cell>
          <cell r="AF31">
            <v>28.4</v>
          </cell>
          <cell r="AG31">
            <v>7.53</v>
          </cell>
          <cell r="AH31">
            <v>2.89</v>
          </cell>
          <cell r="AI31">
            <v>29.1</v>
          </cell>
          <cell r="AJ31">
            <v>28.1</v>
          </cell>
          <cell r="AK31">
            <v>11.9</v>
          </cell>
          <cell r="AL31">
            <v>23.2</v>
          </cell>
        </row>
        <row r="32">
          <cell r="A32" t="str">
            <v>30</v>
          </cell>
          <cell r="B32" t="str">
            <v>21</v>
          </cell>
          <cell r="C32">
            <v>28</v>
          </cell>
          <cell r="D32">
            <v>35.299999999999997</v>
          </cell>
          <cell r="E32">
            <v>40.5</v>
          </cell>
          <cell r="F32">
            <v>24</v>
          </cell>
          <cell r="G32">
            <v>31.8</v>
          </cell>
          <cell r="H32">
            <v>50</v>
          </cell>
          <cell r="I32">
            <v>5.27</v>
          </cell>
          <cell r="J32">
            <v>3.44</v>
          </cell>
          <cell r="K32">
            <v>28.6</v>
          </cell>
          <cell r="L32">
            <v>3</v>
          </cell>
          <cell r="M32" t="str">
            <v>38.4</v>
          </cell>
          <cell r="N32" t="str">
            <v>3</v>
          </cell>
          <cell r="O32" t="str">
            <v>4</v>
          </cell>
          <cell r="P32" t="str">
            <v>4</v>
          </cell>
          <cell r="Q32" t="str">
            <v>6</v>
          </cell>
          <cell r="R32" t="str">
            <v>4</v>
          </cell>
          <cell r="S32" t="str">
            <v>4</v>
          </cell>
          <cell r="T32" t="str">
            <v>2</v>
          </cell>
          <cell r="U32" t="str">
            <v>2</v>
          </cell>
          <cell r="V32" t="str">
            <v>2</v>
          </cell>
          <cell r="W32" t="str">
            <v>2</v>
          </cell>
          <cell r="X32" t="str">
            <v>2</v>
          </cell>
          <cell r="Y32" t="str">
            <v>3</v>
          </cell>
          <cell r="Z32" t="str">
            <v>2</v>
          </cell>
          <cell r="AA32" t="str">
            <v>2</v>
          </cell>
          <cell r="AB32" t="str">
            <v>2</v>
          </cell>
          <cell r="AC32">
            <v>31</v>
          </cell>
          <cell r="AD32">
            <v>23.4</v>
          </cell>
          <cell r="AE32">
            <v>38</v>
          </cell>
          <cell r="AF32">
            <v>26.8</v>
          </cell>
          <cell r="AG32">
            <v>5.17</v>
          </cell>
          <cell r="AH32">
            <v>2.93</v>
          </cell>
          <cell r="AI32">
            <v>27.2</v>
          </cell>
          <cell r="AJ32">
            <v>28.6</v>
          </cell>
          <cell r="AK32">
            <v>37.299999999999997</v>
          </cell>
          <cell r="AL32">
            <v>38.799999999999997</v>
          </cell>
        </row>
        <row r="33">
          <cell r="A33" t="str">
            <v>31</v>
          </cell>
          <cell r="B33" t="str">
            <v>28</v>
          </cell>
          <cell r="C33">
            <v>32</v>
          </cell>
          <cell r="D33">
            <v>46.1</v>
          </cell>
          <cell r="E33">
            <v>20</v>
          </cell>
          <cell r="F33">
            <v>32.1</v>
          </cell>
          <cell r="G33">
            <v>29.8</v>
          </cell>
          <cell r="H33">
            <v>12</v>
          </cell>
          <cell r="I33">
            <v>7.49</v>
          </cell>
          <cell r="J33">
            <v>3.43</v>
          </cell>
          <cell r="K33">
            <v>29</v>
          </cell>
          <cell r="L33">
            <v>4</v>
          </cell>
          <cell r="M33" t="str">
            <v>17.9</v>
          </cell>
          <cell r="N33" t="str">
            <v>3</v>
          </cell>
          <cell r="O33" t="str">
            <v>3</v>
          </cell>
          <cell r="P33" t="str">
            <v>3</v>
          </cell>
          <cell r="Q33" t="str">
            <v>3</v>
          </cell>
          <cell r="R33" t="str">
            <v>1</v>
          </cell>
          <cell r="S33" t="str">
            <v>1</v>
          </cell>
          <cell r="T33" t="str">
            <v>3</v>
          </cell>
          <cell r="U33" t="str">
            <v>3</v>
          </cell>
          <cell r="V33" t="str">
            <v>2</v>
          </cell>
          <cell r="W33" t="str">
            <v>2</v>
          </cell>
          <cell r="X33" t="str">
            <v>2</v>
          </cell>
          <cell r="Y33" t="str">
            <v>2</v>
          </cell>
          <cell r="Z33" t="str">
            <v>3</v>
          </cell>
          <cell r="AA33" t="str">
            <v>3</v>
          </cell>
          <cell r="AB33" t="str">
            <v>3</v>
          </cell>
          <cell r="AC33">
            <v>3</v>
          </cell>
          <cell r="AD33">
            <v>30.1</v>
          </cell>
          <cell r="AE33">
            <v>23</v>
          </cell>
          <cell r="AF33">
            <v>31.9</v>
          </cell>
          <cell r="AG33">
            <v>7.55</v>
          </cell>
          <cell r="AH33">
            <v>4.0199999999999996</v>
          </cell>
          <cell r="AI33">
            <v>26.7</v>
          </cell>
          <cell r="AJ33">
            <v>25.8</v>
          </cell>
          <cell r="AK33">
            <v>23.1</v>
          </cell>
          <cell r="AL33">
            <v>24.5</v>
          </cell>
        </row>
        <row r="34">
          <cell r="A34" t="str">
            <v>32</v>
          </cell>
          <cell r="B34" t="str">
            <v>28</v>
          </cell>
          <cell r="C34">
            <v>41</v>
          </cell>
          <cell r="D34">
            <v>33.1</v>
          </cell>
          <cell r="E34">
            <v>27</v>
          </cell>
          <cell r="F34">
            <v>21</v>
          </cell>
          <cell r="G34">
            <v>16.7</v>
          </cell>
          <cell r="H34">
            <v>30</v>
          </cell>
          <cell r="I34">
            <v>7.07</v>
          </cell>
          <cell r="J34">
            <v>3.64</v>
          </cell>
          <cell r="K34">
            <v>28.5</v>
          </cell>
          <cell r="L34">
            <v>3</v>
          </cell>
          <cell r="M34" t="str">
            <v>40.7</v>
          </cell>
          <cell r="N34" t="str">
            <v>4</v>
          </cell>
          <cell r="O34" t="str">
            <v>3</v>
          </cell>
          <cell r="P34" t="str">
            <v>4</v>
          </cell>
          <cell r="Q34" t="str">
            <v>4</v>
          </cell>
          <cell r="R34" t="str">
            <v>4</v>
          </cell>
          <cell r="S34" t="str">
            <v>1</v>
          </cell>
          <cell r="T34" t="str">
            <v>1</v>
          </cell>
          <cell r="U34" t="str">
            <v>1</v>
          </cell>
          <cell r="V34" t="str">
            <v>2</v>
          </cell>
          <cell r="W34" t="str">
            <v>2</v>
          </cell>
          <cell r="X34" t="str">
            <v>1</v>
          </cell>
          <cell r="Y34" t="str">
            <v>1</v>
          </cell>
          <cell r="Z34" t="str">
            <v>2</v>
          </cell>
          <cell r="AA34" t="str">
            <v>2</v>
          </cell>
          <cell r="AB34" t="str">
            <v>2</v>
          </cell>
          <cell r="AC34">
            <v>41</v>
          </cell>
          <cell r="AD34">
            <v>19.7</v>
          </cell>
          <cell r="AE34">
            <v>19</v>
          </cell>
          <cell r="AF34">
            <v>19.8</v>
          </cell>
          <cell r="AG34">
            <v>7.2</v>
          </cell>
          <cell r="AH34">
            <v>3.55</v>
          </cell>
          <cell r="AI34">
            <v>27.2</v>
          </cell>
          <cell r="AJ34">
            <v>29</v>
          </cell>
          <cell r="AK34">
            <v>21.6</v>
          </cell>
          <cell r="AL34">
            <v>38.5</v>
          </cell>
        </row>
        <row r="35">
          <cell r="A35" t="str">
            <v>33</v>
          </cell>
          <cell r="B35" t="str">
            <v>22.3</v>
          </cell>
          <cell r="C35">
            <v>35</v>
          </cell>
          <cell r="D35">
            <v>34</v>
          </cell>
          <cell r="E35">
            <v>40</v>
          </cell>
          <cell r="F35">
            <v>15.1</v>
          </cell>
          <cell r="G35">
            <v>36.4</v>
          </cell>
          <cell r="H35">
            <v>5</v>
          </cell>
          <cell r="I35">
            <v>7.85</v>
          </cell>
          <cell r="J35">
            <v>3.65</v>
          </cell>
          <cell r="K35" t="str">
            <v>-</v>
          </cell>
          <cell r="L35" t="str">
            <v>-</v>
          </cell>
          <cell r="M35" t="str">
            <v>-</v>
          </cell>
          <cell r="N35" t="str">
            <v>5</v>
          </cell>
          <cell r="O35" t="str">
            <v>5</v>
          </cell>
          <cell r="P35" t="str">
            <v>4</v>
          </cell>
          <cell r="Q35" t="str">
            <v>4</v>
          </cell>
          <cell r="R35" t="str">
            <v>3</v>
          </cell>
          <cell r="S35" t="str">
            <v>4</v>
          </cell>
          <cell r="T35" t="str">
            <v>1</v>
          </cell>
          <cell r="U35" t="str">
            <v>5</v>
          </cell>
          <cell r="V35" t="str">
            <v>4</v>
          </cell>
          <cell r="W35" t="str">
            <v>1</v>
          </cell>
          <cell r="X35" t="str">
            <v>5</v>
          </cell>
          <cell r="Y35" t="str">
            <v>2</v>
          </cell>
          <cell r="Z35" t="str">
            <v>1</v>
          </cell>
          <cell r="AA35" t="str">
            <v>5</v>
          </cell>
          <cell r="AB35" t="str">
            <v>3</v>
          </cell>
          <cell r="AC35">
            <v>4</v>
          </cell>
          <cell r="AD35">
            <v>15.1</v>
          </cell>
          <cell r="AE35">
            <v>44</v>
          </cell>
          <cell r="AF35">
            <v>31</v>
          </cell>
          <cell r="AG35">
            <v>9.1</v>
          </cell>
          <cell r="AH35">
            <v>3.11</v>
          </cell>
          <cell r="AI35" t="str">
            <v>-</v>
          </cell>
          <cell r="AJ35" t="str">
            <v>-</v>
          </cell>
          <cell r="AK35" t="str">
            <v>-</v>
          </cell>
          <cell r="AL35" t="str">
            <v>-</v>
          </cell>
        </row>
        <row r="36">
          <cell r="A36" t="str">
            <v>34</v>
          </cell>
          <cell r="B36" t="str">
            <v>21.6</v>
          </cell>
          <cell r="C36">
            <v>27</v>
          </cell>
          <cell r="D36">
            <v>36.299999999999997</v>
          </cell>
          <cell r="E36">
            <v>34</v>
          </cell>
          <cell r="F36">
            <v>26.1</v>
          </cell>
          <cell r="G36">
            <v>30.8</v>
          </cell>
          <cell r="H36" t="str">
            <v>-</v>
          </cell>
          <cell r="I36">
            <v>6.83</v>
          </cell>
          <cell r="J36">
            <v>2.82</v>
          </cell>
          <cell r="K36">
            <v>26.9</v>
          </cell>
          <cell r="L36">
            <v>3</v>
          </cell>
          <cell r="M36" t="str">
            <v>28.8</v>
          </cell>
          <cell r="N36" t="str">
            <v>4</v>
          </cell>
          <cell r="O36" t="str">
            <v>4</v>
          </cell>
          <cell r="P36" t="str">
            <v>4</v>
          </cell>
          <cell r="Q36" t="str">
            <v>5</v>
          </cell>
          <cell r="R36" t="str">
            <v>4</v>
          </cell>
          <cell r="S36" t="str">
            <v>4</v>
          </cell>
          <cell r="T36" t="str">
            <v>1</v>
          </cell>
          <cell r="U36" t="str">
            <v>2</v>
          </cell>
          <cell r="V36" t="str">
            <v>2</v>
          </cell>
          <cell r="W36" t="str">
            <v>2</v>
          </cell>
          <cell r="X36" t="str">
            <v>2</v>
          </cell>
          <cell r="Y36" t="str">
            <v>2</v>
          </cell>
          <cell r="Z36" t="str">
            <v>2</v>
          </cell>
          <cell r="AA36" t="str">
            <v>2</v>
          </cell>
          <cell r="AB36" t="str">
            <v>2</v>
          </cell>
          <cell r="AC36">
            <v>70</v>
          </cell>
          <cell r="AD36">
            <v>26.6</v>
          </cell>
          <cell r="AE36">
            <v>31</v>
          </cell>
          <cell r="AF36">
            <v>32.4</v>
          </cell>
          <cell r="AG36">
            <v>7.62</v>
          </cell>
          <cell r="AH36">
            <v>3.06</v>
          </cell>
          <cell r="AI36">
            <v>21.6</v>
          </cell>
          <cell r="AJ36">
            <v>26.7</v>
          </cell>
          <cell r="AK36">
            <v>30.1</v>
          </cell>
          <cell r="AL36">
            <v>29.6</v>
          </cell>
        </row>
        <row r="37">
          <cell r="A37" t="str">
            <v>35</v>
          </cell>
          <cell r="B37" t="str">
            <v>19.3</v>
          </cell>
          <cell r="C37">
            <v>22</v>
          </cell>
          <cell r="D37">
            <v>32.5</v>
          </cell>
          <cell r="E37">
            <v>38</v>
          </cell>
          <cell r="F37">
            <v>18.399999999999999</v>
          </cell>
          <cell r="G37">
            <v>31</v>
          </cell>
          <cell r="H37" t="str">
            <v>-</v>
          </cell>
          <cell r="I37">
            <v>5.56</v>
          </cell>
          <cell r="J37">
            <v>2.44</v>
          </cell>
          <cell r="K37">
            <v>29.8</v>
          </cell>
          <cell r="L37">
            <v>5</v>
          </cell>
          <cell r="M37" t="str">
            <v>26.9</v>
          </cell>
          <cell r="N37" t="str">
            <v>5</v>
          </cell>
          <cell r="O37" t="str">
            <v>3</v>
          </cell>
          <cell r="P37" t="str">
            <v>3</v>
          </cell>
          <cell r="Q37" t="str">
            <v>5</v>
          </cell>
          <cell r="R37" t="str">
            <v>2</v>
          </cell>
          <cell r="S37" t="str">
            <v>2</v>
          </cell>
          <cell r="T37" t="str">
            <v>1</v>
          </cell>
          <cell r="U37" t="str">
            <v>3</v>
          </cell>
          <cell r="V37" t="str">
            <v>4</v>
          </cell>
          <cell r="W37" t="str">
            <v>2</v>
          </cell>
          <cell r="X37" t="str">
            <v>3</v>
          </cell>
          <cell r="Y37" t="str">
            <v>1</v>
          </cell>
          <cell r="Z37" t="str">
            <v>2</v>
          </cell>
          <cell r="AA37" t="str">
            <v>4</v>
          </cell>
          <cell r="AB37" t="str">
            <v>3</v>
          </cell>
          <cell r="AC37">
            <v>70</v>
          </cell>
          <cell r="AD37">
            <v>17.899999999999999</v>
          </cell>
          <cell r="AE37">
            <v>37</v>
          </cell>
          <cell r="AF37">
            <v>30.9</v>
          </cell>
          <cell r="AG37">
            <v>6.28</v>
          </cell>
          <cell r="AH37">
            <v>2.48</v>
          </cell>
          <cell r="AI37">
            <v>26.7</v>
          </cell>
          <cell r="AJ37">
            <v>30</v>
          </cell>
          <cell r="AK37">
            <v>28.6</v>
          </cell>
          <cell r="AL37">
            <v>28.7</v>
          </cell>
        </row>
        <row r="38">
          <cell r="A38" t="str">
            <v>36</v>
          </cell>
          <cell r="B38" t="str">
            <v>16.7</v>
          </cell>
          <cell r="C38">
            <v>13</v>
          </cell>
          <cell r="D38">
            <v>33.700000000000003</v>
          </cell>
          <cell r="E38">
            <v>50</v>
          </cell>
          <cell r="F38">
            <v>26.7</v>
          </cell>
          <cell r="G38">
            <v>34.799999999999997</v>
          </cell>
          <cell r="H38" t="str">
            <v>-</v>
          </cell>
          <cell r="I38">
            <v>6.62</v>
          </cell>
          <cell r="J38">
            <v>2.66</v>
          </cell>
          <cell r="K38">
            <v>27.7</v>
          </cell>
          <cell r="L38">
            <v>5</v>
          </cell>
          <cell r="M38" t="str">
            <v>36.4</v>
          </cell>
          <cell r="N38" t="str">
            <v>5</v>
          </cell>
          <cell r="O38" t="str">
            <v>4</v>
          </cell>
          <cell r="P38" t="str">
            <v>3</v>
          </cell>
          <cell r="Q38" t="str">
            <v>6</v>
          </cell>
          <cell r="R38" t="str">
            <v>4</v>
          </cell>
          <cell r="S38" t="str">
            <v>4</v>
          </cell>
          <cell r="T38" t="str">
            <v>1</v>
          </cell>
          <cell r="U38" t="str">
            <v>2</v>
          </cell>
          <cell r="V38" t="str">
            <v>1</v>
          </cell>
          <cell r="W38" t="str">
            <v>1</v>
          </cell>
          <cell r="X38" t="str">
            <v>1</v>
          </cell>
          <cell r="Y38" t="str">
            <v>1</v>
          </cell>
          <cell r="Z38" t="str">
            <v>1</v>
          </cell>
          <cell r="AA38" t="str">
            <v>2</v>
          </cell>
          <cell r="AB38" t="str">
            <v>2</v>
          </cell>
          <cell r="AC38">
            <v>70</v>
          </cell>
          <cell r="AD38">
            <v>28</v>
          </cell>
          <cell r="AE38">
            <v>50</v>
          </cell>
          <cell r="AF38">
            <v>37.9</v>
          </cell>
          <cell r="AG38">
            <v>6.65</v>
          </cell>
          <cell r="AH38">
            <v>2.64</v>
          </cell>
          <cell r="AI38">
            <v>27.5</v>
          </cell>
          <cell r="AJ38">
            <v>30</v>
          </cell>
          <cell r="AK38">
            <v>35.200000000000003</v>
          </cell>
          <cell r="AL38">
            <v>32.700000000000003</v>
          </cell>
        </row>
        <row r="39">
          <cell r="A39" t="str">
            <v>37</v>
          </cell>
          <cell r="B39" t="str">
            <v>17.7</v>
          </cell>
          <cell r="C39">
            <v>18</v>
          </cell>
          <cell r="D39">
            <v>29.7</v>
          </cell>
          <cell r="E39">
            <v>25</v>
          </cell>
          <cell r="F39">
            <v>16.899999999999999</v>
          </cell>
          <cell r="G39">
            <v>26.8</v>
          </cell>
          <cell r="H39" t="str">
            <v>-</v>
          </cell>
          <cell r="I39">
            <v>7.45</v>
          </cell>
          <cell r="J39">
            <v>3.24</v>
          </cell>
          <cell r="K39">
            <v>29.7</v>
          </cell>
          <cell r="L39">
            <v>4</v>
          </cell>
          <cell r="M39" t="str">
            <v>25.5</v>
          </cell>
          <cell r="N39" t="str">
            <v>6</v>
          </cell>
          <cell r="O39" t="str">
            <v>5</v>
          </cell>
          <cell r="P39" t="str">
            <v>5</v>
          </cell>
          <cell r="Q39" t="str">
            <v>4</v>
          </cell>
          <cell r="R39" t="str">
            <v>3</v>
          </cell>
          <cell r="S39" t="str">
            <v>3</v>
          </cell>
          <cell r="T39" t="str">
            <v>3</v>
          </cell>
          <cell r="U39" t="str">
            <v>3</v>
          </cell>
          <cell r="V39" t="str">
            <v>3</v>
          </cell>
          <cell r="W39" t="str">
            <v>3</v>
          </cell>
          <cell r="X39" t="str">
            <v>3</v>
          </cell>
          <cell r="Y39" t="str">
            <v>2</v>
          </cell>
          <cell r="Z39" t="str">
            <v>3</v>
          </cell>
          <cell r="AA39" t="str">
            <v>2</v>
          </cell>
          <cell r="AB39" t="str">
            <v>3</v>
          </cell>
          <cell r="AC39">
            <v>70</v>
          </cell>
          <cell r="AD39">
            <v>16.399999999999999</v>
          </cell>
          <cell r="AE39">
            <v>21</v>
          </cell>
          <cell r="AF39">
            <v>31.2</v>
          </cell>
          <cell r="AG39">
            <v>7.58</v>
          </cell>
          <cell r="AH39">
            <v>3.46</v>
          </cell>
          <cell r="AI39">
            <v>26.7</v>
          </cell>
          <cell r="AJ39">
            <v>28.5</v>
          </cell>
          <cell r="AK39">
            <v>29</v>
          </cell>
          <cell r="AL39">
            <v>28.5</v>
          </cell>
        </row>
        <row r="40">
          <cell r="A40" t="str">
            <v>38</v>
          </cell>
          <cell r="B40" t="str">
            <v>19.9</v>
          </cell>
          <cell r="C40">
            <v>24</v>
          </cell>
          <cell r="D40">
            <v>33.6</v>
          </cell>
          <cell r="E40">
            <v>51</v>
          </cell>
          <cell r="F40">
            <v>19.3</v>
          </cell>
          <cell r="G40">
            <v>38.9</v>
          </cell>
          <cell r="H40">
            <v>13</v>
          </cell>
          <cell r="I40">
            <v>11.69</v>
          </cell>
          <cell r="J40">
            <v>4.99</v>
          </cell>
          <cell r="K40">
            <v>29.3</v>
          </cell>
          <cell r="L40">
            <v>4</v>
          </cell>
          <cell r="M40" t="str">
            <v>24.4</v>
          </cell>
          <cell r="N40" t="str">
            <v>3</v>
          </cell>
          <cell r="O40" t="str">
            <v>4</v>
          </cell>
          <cell r="P40" t="str">
            <v>3</v>
          </cell>
          <cell r="Q40" t="str">
            <v>5</v>
          </cell>
          <cell r="R40" t="str">
            <v>3</v>
          </cell>
          <cell r="S40" t="str">
            <v>9999</v>
          </cell>
          <cell r="T40" t="str">
            <v>3</v>
          </cell>
          <cell r="U40" t="str">
            <v>4</v>
          </cell>
          <cell r="V40" t="str">
            <v>3</v>
          </cell>
          <cell r="W40" t="str">
            <v>3</v>
          </cell>
          <cell r="X40" t="str">
            <v>1</v>
          </cell>
          <cell r="Y40" t="str">
            <v>2</v>
          </cell>
          <cell r="Z40" t="str">
            <v>3</v>
          </cell>
          <cell r="AA40" t="str">
            <v>4</v>
          </cell>
          <cell r="AB40" t="str">
            <v>2</v>
          </cell>
          <cell r="AC40">
            <v>10</v>
          </cell>
          <cell r="AD40">
            <v>20</v>
          </cell>
          <cell r="AE40">
            <v>39</v>
          </cell>
          <cell r="AF40">
            <v>37.1</v>
          </cell>
          <cell r="AG40">
            <v>10.64</v>
          </cell>
          <cell r="AH40">
            <v>4.57</v>
          </cell>
          <cell r="AI40">
            <v>29.3</v>
          </cell>
          <cell r="AJ40">
            <v>29.4</v>
          </cell>
          <cell r="AK40">
            <v>22.8</v>
          </cell>
          <cell r="AL40">
            <v>22.9</v>
          </cell>
        </row>
        <row r="41">
          <cell r="A41" t="str">
            <v>39</v>
          </cell>
          <cell r="B41" t="str">
            <v>20.5</v>
          </cell>
          <cell r="C41">
            <v>31</v>
          </cell>
          <cell r="D41">
            <v>33.1</v>
          </cell>
          <cell r="E41">
            <v>36</v>
          </cell>
          <cell r="F41">
            <v>21.7</v>
          </cell>
          <cell r="G41">
            <v>28.8</v>
          </cell>
          <cell r="H41">
            <v>6</v>
          </cell>
          <cell r="I41">
            <v>8.64</v>
          </cell>
          <cell r="J41">
            <v>3.91</v>
          </cell>
          <cell r="K41">
            <v>26.5</v>
          </cell>
          <cell r="L41">
            <v>5</v>
          </cell>
          <cell r="M41" t="str">
            <v>40.5</v>
          </cell>
          <cell r="N41" t="str">
            <v>4</v>
          </cell>
          <cell r="O41" t="str">
            <v>6</v>
          </cell>
          <cell r="P41" t="str">
            <v>4</v>
          </cell>
          <cell r="Q41" t="str">
            <v>5</v>
          </cell>
          <cell r="R41" t="str">
            <v>4</v>
          </cell>
          <cell r="S41" t="str">
            <v>4</v>
          </cell>
          <cell r="T41" t="str">
            <v>3</v>
          </cell>
          <cell r="U41" t="str">
            <v>2</v>
          </cell>
          <cell r="V41" t="str">
            <v>3</v>
          </cell>
          <cell r="W41" t="str">
            <v>3</v>
          </cell>
          <cell r="X41" t="str">
            <v>1</v>
          </cell>
          <cell r="Y41" t="str">
            <v>3</v>
          </cell>
          <cell r="Z41" t="str">
            <v>3</v>
          </cell>
          <cell r="AA41" t="str">
            <v>3</v>
          </cell>
          <cell r="AB41" t="str">
            <v>3</v>
          </cell>
          <cell r="AC41">
            <v>2</v>
          </cell>
          <cell r="AD41">
            <v>21.9</v>
          </cell>
          <cell r="AE41">
            <v>35</v>
          </cell>
          <cell r="AF41">
            <v>31.1</v>
          </cell>
          <cell r="AG41">
            <v>8.64</v>
          </cell>
          <cell r="AH41">
            <v>3.94</v>
          </cell>
          <cell r="AI41">
            <v>27.8</v>
          </cell>
          <cell r="AJ41">
            <v>29.4</v>
          </cell>
          <cell r="AK41">
            <v>38.1</v>
          </cell>
          <cell r="AL41">
            <v>44.3</v>
          </cell>
        </row>
        <row r="42">
          <cell r="A42" t="str">
            <v>40</v>
          </cell>
          <cell r="B42" t="str">
            <v>19.6</v>
          </cell>
          <cell r="C42">
            <v>29</v>
          </cell>
          <cell r="D42">
            <v>33</v>
          </cell>
          <cell r="E42">
            <v>9</v>
          </cell>
          <cell r="F42">
            <v>21.3</v>
          </cell>
          <cell r="G42">
            <v>31.4</v>
          </cell>
          <cell r="H42">
            <v>27</v>
          </cell>
          <cell r="I42">
            <v>8.17</v>
          </cell>
          <cell r="J42">
            <v>3.81</v>
          </cell>
          <cell r="K42">
            <v>29.4</v>
          </cell>
          <cell r="L42">
            <v>4</v>
          </cell>
          <cell r="M42" t="str">
            <v>24.1</v>
          </cell>
          <cell r="N42" t="str">
            <v>4</v>
          </cell>
          <cell r="O42" t="str">
            <v>4</v>
          </cell>
          <cell r="P42" t="str">
            <v>4</v>
          </cell>
          <cell r="Q42" t="str">
            <v>4</v>
          </cell>
          <cell r="R42" t="str">
            <v>4</v>
          </cell>
          <cell r="S42" t="str">
            <v>2</v>
          </cell>
          <cell r="T42" t="str">
            <v>3</v>
          </cell>
          <cell r="U42" t="str">
            <v>3</v>
          </cell>
          <cell r="V42" t="str">
            <v>2</v>
          </cell>
          <cell r="W42" t="str">
            <v>3</v>
          </cell>
          <cell r="X42" t="str">
            <v>1</v>
          </cell>
          <cell r="Y42" t="str">
            <v>1</v>
          </cell>
          <cell r="Z42" t="str">
            <v>4</v>
          </cell>
          <cell r="AA42" t="str">
            <v>3</v>
          </cell>
          <cell r="AB42" t="str">
            <v>4</v>
          </cell>
          <cell r="AC42">
            <v>37</v>
          </cell>
          <cell r="AD42">
            <v>23.4</v>
          </cell>
          <cell r="AE42">
            <v>9</v>
          </cell>
          <cell r="AF42">
            <v>32.200000000000003</v>
          </cell>
          <cell r="AG42">
            <v>8.57</v>
          </cell>
          <cell r="AH42">
            <v>3.69</v>
          </cell>
          <cell r="AI42">
            <v>25.9</v>
          </cell>
          <cell r="AJ42">
            <v>30.2</v>
          </cell>
          <cell r="AK42">
            <v>23</v>
          </cell>
          <cell r="AL42">
            <v>25.2</v>
          </cell>
        </row>
        <row r="43">
          <cell r="A43" t="str">
            <v>41</v>
          </cell>
          <cell r="B43" t="str">
            <v>23.1</v>
          </cell>
          <cell r="C43">
            <v>34</v>
          </cell>
          <cell r="D43">
            <v>32.299999999999997</v>
          </cell>
          <cell r="E43">
            <v>36</v>
          </cell>
          <cell r="F43">
            <v>18.2</v>
          </cell>
          <cell r="G43">
            <v>29.1</v>
          </cell>
          <cell r="H43">
            <v>16</v>
          </cell>
          <cell r="I43">
            <v>9.98</v>
          </cell>
          <cell r="J43">
            <v>3.58</v>
          </cell>
          <cell r="K43">
            <v>29.2</v>
          </cell>
          <cell r="L43">
            <v>5</v>
          </cell>
          <cell r="M43" t="str">
            <v>48.2</v>
          </cell>
          <cell r="N43" t="str">
            <v>6</v>
          </cell>
          <cell r="O43" t="str">
            <v>5</v>
          </cell>
          <cell r="P43" t="str">
            <v>5</v>
          </cell>
          <cell r="Q43" t="str">
            <v>4</v>
          </cell>
          <cell r="R43" t="str">
            <v>5</v>
          </cell>
          <cell r="S43" t="str">
            <v>4</v>
          </cell>
          <cell r="T43" t="str">
            <v>2</v>
          </cell>
          <cell r="U43" t="str">
            <v>3</v>
          </cell>
          <cell r="V43" t="str">
            <v>3</v>
          </cell>
          <cell r="W43" t="str">
            <v>3</v>
          </cell>
          <cell r="X43" t="str">
            <v>3</v>
          </cell>
          <cell r="Y43" t="str">
            <v>3</v>
          </cell>
          <cell r="Z43" t="str">
            <v>2</v>
          </cell>
          <cell r="AA43" t="str">
            <v>4</v>
          </cell>
          <cell r="AB43" t="str">
            <v>9999</v>
          </cell>
          <cell r="AC43">
            <v>9</v>
          </cell>
          <cell r="AD43">
            <v>16.100000000000001</v>
          </cell>
          <cell r="AE43">
            <v>33.5</v>
          </cell>
          <cell r="AF43">
            <v>28</v>
          </cell>
          <cell r="AG43">
            <v>8.92</v>
          </cell>
          <cell r="AH43">
            <v>3.72</v>
          </cell>
          <cell r="AI43">
            <v>30.8</v>
          </cell>
          <cell r="AJ43">
            <v>30.8</v>
          </cell>
          <cell r="AK43">
            <v>49.6</v>
          </cell>
          <cell r="AL43">
            <v>48.4</v>
          </cell>
        </row>
        <row r="44">
          <cell r="A44" t="str">
            <v>42</v>
          </cell>
          <cell r="B44" t="str">
            <v>24.7</v>
          </cell>
          <cell r="C44">
            <v>37</v>
          </cell>
          <cell r="D44">
            <v>35.6</v>
          </cell>
          <cell r="E44">
            <v>28</v>
          </cell>
          <cell r="F44">
            <v>14.3</v>
          </cell>
          <cell r="G44">
            <v>29.4</v>
          </cell>
          <cell r="H44">
            <v>47</v>
          </cell>
          <cell r="I44">
            <v>7.62</v>
          </cell>
          <cell r="J44">
            <v>4.4000000000000004</v>
          </cell>
          <cell r="K44">
            <v>30.4</v>
          </cell>
          <cell r="L44">
            <v>2</v>
          </cell>
          <cell r="M44" t="str">
            <v>16.6</v>
          </cell>
          <cell r="N44" t="str">
            <v>4</v>
          </cell>
          <cell r="O44" t="str">
            <v>4</v>
          </cell>
          <cell r="P44" t="str">
            <v>4</v>
          </cell>
          <cell r="Q44" t="str">
            <v>4</v>
          </cell>
          <cell r="R44" t="str">
            <v>4</v>
          </cell>
          <cell r="S44" t="str">
            <v>4</v>
          </cell>
          <cell r="T44" t="str">
            <v>2</v>
          </cell>
          <cell r="U44" t="str">
            <v>3</v>
          </cell>
          <cell r="V44" t="str">
            <v>4</v>
          </cell>
          <cell r="W44" t="str">
            <v>2</v>
          </cell>
          <cell r="X44" t="str">
            <v>1</v>
          </cell>
          <cell r="Y44" t="str">
            <v>3</v>
          </cell>
          <cell r="Z44" t="str">
            <v>2</v>
          </cell>
          <cell r="AA44" t="str">
            <v>3</v>
          </cell>
          <cell r="AB44" t="str">
            <v>3</v>
          </cell>
          <cell r="AC44">
            <v>14</v>
          </cell>
          <cell r="AD44">
            <v>14.3</v>
          </cell>
          <cell r="AE44">
            <v>26.5</v>
          </cell>
          <cell r="AF44">
            <v>25.5</v>
          </cell>
          <cell r="AG44">
            <v>8.77</v>
          </cell>
          <cell r="AH44">
            <v>4.29</v>
          </cell>
          <cell r="AI44">
            <v>26.6</v>
          </cell>
          <cell r="AJ44">
            <v>29.2</v>
          </cell>
          <cell r="AK44">
            <v>19.100000000000001</v>
          </cell>
          <cell r="AL44">
            <v>17.7</v>
          </cell>
        </row>
        <row r="45">
          <cell r="A45" t="str">
            <v>43</v>
          </cell>
          <cell r="B45" t="str">
            <v>23.6</v>
          </cell>
          <cell r="C45">
            <v>30</v>
          </cell>
          <cell r="D45">
            <v>33.5</v>
          </cell>
          <cell r="E45">
            <v>34.5</v>
          </cell>
          <cell r="F45">
            <v>24.7</v>
          </cell>
          <cell r="G45">
            <v>37.700000000000003</v>
          </cell>
          <cell r="H45" t="str">
            <v>-</v>
          </cell>
          <cell r="I45">
            <v>5.82</v>
          </cell>
          <cell r="J45">
            <v>2.76</v>
          </cell>
          <cell r="K45">
            <v>30.5</v>
          </cell>
          <cell r="L45">
            <v>2</v>
          </cell>
          <cell r="M45" t="str">
            <v>-</v>
          </cell>
          <cell r="N45" t="str">
            <v>2</v>
          </cell>
          <cell r="O45" t="str">
            <v>2</v>
          </cell>
          <cell r="P45" t="str">
            <v>3</v>
          </cell>
          <cell r="Q45" t="str">
            <v>6</v>
          </cell>
          <cell r="R45" t="str">
            <v>3</v>
          </cell>
          <cell r="S45" t="str">
            <v>3</v>
          </cell>
          <cell r="T45" t="str">
            <v>4</v>
          </cell>
          <cell r="U45" t="str">
            <v>3</v>
          </cell>
          <cell r="V45" t="str">
            <v>2</v>
          </cell>
          <cell r="W45" t="str">
            <v>3</v>
          </cell>
          <cell r="X45" t="str">
            <v>3</v>
          </cell>
          <cell r="Y45" t="str">
            <v>3</v>
          </cell>
          <cell r="Z45" t="str">
            <v>3</v>
          </cell>
          <cell r="AA45" t="str">
            <v>3</v>
          </cell>
          <cell r="AB45" t="str">
            <v>3</v>
          </cell>
          <cell r="AC45">
            <v>70</v>
          </cell>
          <cell r="AD45">
            <v>20.7</v>
          </cell>
          <cell r="AE45">
            <v>27.5</v>
          </cell>
          <cell r="AF45">
            <v>28.4</v>
          </cell>
          <cell r="AG45">
            <v>5.98</v>
          </cell>
          <cell r="AH45">
            <v>2.73</v>
          </cell>
          <cell r="AI45">
            <v>29.6</v>
          </cell>
          <cell r="AJ45">
            <v>30</v>
          </cell>
          <cell r="AK45" t="str">
            <v>-</v>
          </cell>
          <cell r="AL45" t="str">
            <v>-</v>
          </cell>
        </row>
        <row r="46">
          <cell r="A46" t="str">
            <v>44</v>
          </cell>
          <cell r="B46" t="str">
            <v>27.7</v>
          </cell>
          <cell r="C46">
            <v>43</v>
          </cell>
          <cell r="D46">
            <v>33.200000000000003</v>
          </cell>
          <cell r="E46">
            <v>30</v>
          </cell>
          <cell r="F46">
            <v>18.100000000000001</v>
          </cell>
          <cell r="G46">
            <v>29</v>
          </cell>
          <cell r="H46">
            <v>47</v>
          </cell>
          <cell r="I46">
            <v>8.2100000000000009</v>
          </cell>
          <cell r="J46">
            <v>3.62</v>
          </cell>
          <cell r="K46">
            <v>29.7</v>
          </cell>
          <cell r="L46">
            <v>4</v>
          </cell>
          <cell r="M46" t="str">
            <v>22.7</v>
          </cell>
          <cell r="N46" t="str">
            <v>1</v>
          </cell>
          <cell r="O46" t="str">
            <v>3</v>
          </cell>
          <cell r="P46" t="str">
            <v>1</v>
          </cell>
          <cell r="Q46" t="str">
            <v>4</v>
          </cell>
          <cell r="R46" t="str">
            <v>5</v>
          </cell>
          <cell r="S46" t="str">
            <v>2</v>
          </cell>
          <cell r="T46" t="str">
            <v>2</v>
          </cell>
          <cell r="U46" t="str">
            <v>1</v>
          </cell>
          <cell r="V46" t="str">
            <v>4</v>
          </cell>
          <cell r="W46" t="str">
            <v>3</v>
          </cell>
          <cell r="X46" t="str">
            <v>1</v>
          </cell>
          <cell r="Y46" t="str">
            <v>4</v>
          </cell>
          <cell r="Z46" t="str">
            <v>2</v>
          </cell>
          <cell r="AA46" t="str">
            <v>4</v>
          </cell>
          <cell r="AB46" t="str">
            <v>4</v>
          </cell>
          <cell r="AC46">
            <v>9</v>
          </cell>
          <cell r="AD46">
            <v>14.5</v>
          </cell>
          <cell r="AE46">
            <v>31</v>
          </cell>
          <cell r="AF46">
            <v>27.7</v>
          </cell>
          <cell r="AG46">
            <v>8.9600000000000009</v>
          </cell>
          <cell r="AH46">
            <v>3.91</v>
          </cell>
          <cell r="AI46">
            <v>30</v>
          </cell>
          <cell r="AJ46">
            <v>30.4</v>
          </cell>
          <cell r="AK46">
            <v>9.1</v>
          </cell>
          <cell r="AL46">
            <v>22.4</v>
          </cell>
        </row>
        <row r="47">
          <cell r="A47" t="str">
            <v>45</v>
          </cell>
          <cell r="B47" t="str">
            <v>19.7</v>
          </cell>
          <cell r="C47">
            <v>11</v>
          </cell>
          <cell r="D47">
            <v>37.9</v>
          </cell>
          <cell r="E47">
            <v>42</v>
          </cell>
          <cell r="F47">
            <v>24.7</v>
          </cell>
          <cell r="G47">
            <v>29.5</v>
          </cell>
          <cell r="H47" t="str">
            <v>-</v>
          </cell>
          <cell r="I47">
            <v>6.42</v>
          </cell>
          <cell r="J47">
            <v>3.17</v>
          </cell>
          <cell r="K47">
            <v>30.2</v>
          </cell>
          <cell r="L47">
            <v>4</v>
          </cell>
          <cell r="M47" t="str">
            <v>28.2</v>
          </cell>
          <cell r="N47" t="str">
            <v>3</v>
          </cell>
          <cell r="O47" t="str">
            <v>3</v>
          </cell>
          <cell r="P47" t="str">
            <v>2</v>
          </cell>
          <cell r="Q47" t="str">
            <v>2</v>
          </cell>
          <cell r="R47" t="str">
            <v>2</v>
          </cell>
          <cell r="S47" t="str">
            <v>2</v>
          </cell>
          <cell r="T47" t="str">
            <v>1</v>
          </cell>
          <cell r="U47" t="str">
            <v>4</v>
          </cell>
          <cell r="V47" t="str">
            <v>3</v>
          </cell>
          <cell r="W47" t="str">
            <v>4</v>
          </cell>
          <cell r="X47" t="str">
            <v>3</v>
          </cell>
          <cell r="Y47" t="str">
            <v>4</v>
          </cell>
          <cell r="Z47" t="str">
            <v>3</v>
          </cell>
          <cell r="AA47" t="str">
            <v>1</v>
          </cell>
          <cell r="AB47" t="str">
            <v>3</v>
          </cell>
          <cell r="AC47">
            <v>70</v>
          </cell>
          <cell r="AD47">
            <v>22.7</v>
          </cell>
          <cell r="AE47">
            <v>40.5</v>
          </cell>
          <cell r="AF47">
            <v>38.5</v>
          </cell>
          <cell r="AG47">
            <v>7.04</v>
          </cell>
          <cell r="AH47">
            <v>3.14</v>
          </cell>
          <cell r="AI47">
            <v>29.4</v>
          </cell>
          <cell r="AJ47">
            <v>30</v>
          </cell>
          <cell r="AK47">
            <v>29.1</v>
          </cell>
          <cell r="AL47">
            <v>30.1</v>
          </cell>
        </row>
        <row r="48">
          <cell r="A48" t="str">
            <v>46</v>
          </cell>
          <cell r="B48" t="str">
            <v>27.4</v>
          </cell>
          <cell r="C48">
            <v>42</v>
          </cell>
          <cell r="D48">
            <v>34</v>
          </cell>
          <cell r="E48">
            <v>40.5</v>
          </cell>
          <cell r="F48">
            <v>17.899999999999999</v>
          </cell>
          <cell r="G48">
            <v>34.799999999999997</v>
          </cell>
          <cell r="H48">
            <v>2</v>
          </cell>
          <cell r="I48">
            <v>7.71</v>
          </cell>
          <cell r="J48">
            <v>3.87</v>
          </cell>
          <cell r="K48">
            <v>30.1</v>
          </cell>
          <cell r="L48">
            <v>3</v>
          </cell>
          <cell r="M48" t="str">
            <v>24.5</v>
          </cell>
          <cell r="N48" t="str">
            <v>5</v>
          </cell>
          <cell r="O48" t="str">
            <v>4</v>
          </cell>
          <cell r="P48" t="str">
            <v>4</v>
          </cell>
          <cell r="Q48" t="str">
            <v>4</v>
          </cell>
          <cell r="R48" t="str">
            <v>4</v>
          </cell>
          <cell r="S48" t="str">
            <v>2</v>
          </cell>
          <cell r="T48" t="str">
            <v>1</v>
          </cell>
          <cell r="U48" t="str">
            <v>2</v>
          </cell>
          <cell r="V48" t="str">
            <v>2</v>
          </cell>
          <cell r="W48" t="str">
            <v>2</v>
          </cell>
          <cell r="X48" t="str">
            <v>1</v>
          </cell>
          <cell r="Y48" t="str">
            <v>3</v>
          </cell>
          <cell r="Z48" t="str">
            <v>2</v>
          </cell>
          <cell r="AA48" t="str">
            <v>3</v>
          </cell>
          <cell r="AB48" t="str">
            <v>3</v>
          </cell>
          <cell r="AC48">
            <v>40</v>
          </cell>
          <cell r="AD48">
            <v>19.399999999999999</v>
          </cell>
          <cell r="AE48">
            <v>38.5</v>
          </cell>
          <cell r="AF48">
            <v>39.4</v>
          </cell>
          <cell r="AG48">
            <v>9.33</v>
          </cell>
          <cell r="AH48">
            <v>4.28</v>
          </cell>
          <cell r="AI48">
            <v>29.8</v>
          </cell>
          <cell r="AJ48">
            <v>29.4</v>
          </cell>
          <cell r="AK48">
            <v>26.9</v>
          </cell>
          <cell r="AL48">
            <v>24.5</v>
          </cell>
        </row>
        <row r="49">
          <cell r="A49" t="str">
            <v>47</v>
          </cell>
          <cell r="B49" t="str">
            <v>21.6</v>
          </cell>
          <cell r="C49">
            <v>30</v>
          </cell>
          <cell r="D49">
            <v>33.4</v>
          </cell>
          <cell r="E49">
            <v>38</v>
          </cell>
          <cell r="F49">
            <v>20.9</v>
          </cell>
          <cell r="G49">
            <v>31.5</v>
          </cell>
          <cell r="H49">
            <v>41</v>
          </cell>
          <cell r="I49">
            <v>8.57</v>
          </cell>
          <cell r="J49">
            <v>3.11</v>
          </cell>
          <cell r="K49">
            <v>30.9</v>
          </cell>
          <cell r="L49">
            <v>4</v>
          </cell>
          <cell r="M49" t="str">
            <v>30.6</v>
          </cell>
          <cell r="N49" t="str">
            <v>4</v>
          </cell>
          <cell r="O49" t="str">
            <v>4</v>
          </cell>
          <cell r="P49" t="str">
            <v>4</v>
          </cell>
          <cell r="Q49" t="str">
            <v>4</v>
          </cell>
          <cell r="R49" t="str">
            <v>4</v>
          </cell>
          <cell r="S49" t="str">
            <v>3</v>
          </cell>
          <cell r="T49" t="str">
            <v>3</v>
          </cell>
          <cell r="U49" t="str">
            <v>4</v>
          </cell>
          <cell r="V49" t="str">
            <v>4</v>
          </cell>
          <cell r="W49" t="str">
            <v>3</v>
          </cell>
          <cell r="X49" t="str">
            <v>2</v>
          </cell>
          <cell r="Y49" t="str">
            <v>4</v>
          </cell>
          <cell r="Z49" t="str">
            <v>2</v>
          </cell>
          <cell r="AA49" t="str">
            <v>4</v>
          </cell>
          <cell r="AB49" t="str">
            <v>4</v>
          </cell>
          <cell r="AC49">
            <v>38</v>
          </cell>
          <cell r="AD49">
            <v>19.7</v>
          </cell>
          <cell r="AE49">
            <v>32</v>
          </cell>
          <cell r="AF49">
            <v>32.4</v>
          </cell>
          <cell r="AG49">
            <v>10.63</v>
          </cell>
          <cell r="AH49">
            <v>3.1</v>
          </cell>
          <cell r="AI49">
            <v>30.3</v>
          </cell>
          <cell r="AJ49">
            <v>30.7</v>
          </cell>
          <cell r="AK49">
            <v>26</v>
          </cell>
          <cell r="AL49">
            <v>28.1</v>
          </cell>
        </row>
        <row r="50">
          <cell r="A50" t="str">
            <v>48</v>
          </cell>
          <cell r="B50" t="str">
            <v>17.6</v>
          </cell>
          <cell r="C50">
            <v>15</v>
          </cell>
          <cell r="D50">
            <v>33</v>
          </cell>
          <cell r="E50">
            <v>21</v>
          </cell>
          <cell r="F50">
            <v>23.4</v>
          </cell>
          <cell r="G50">
            <v>42.7</v>
          </cell>
          <cell r="H50" t="str">
            <v>-</v>
          </cell>
          <cell r="I50">
            <v>6.9</v>
          </cell>
          <cell r="J50">
            <v>3.17</v>
          </cell>
          <cell r="K50">
            <v>28.6</v>
          </cell>
          <cell r="L50">
            <v>4</v>
          </cell>
          <cell r="M50" t="str">
            <v>30.4</v>
          </cell>
          <cell r="N50" t="str">
            <v>3</v>
          </cell>
          <cell r="O50" t="str">
            <v>3</v>
          </cell>
          <cell r="P50" t="str">
            <v>3</v>
          </cell>
          <cell r="Q50" t="str">
            <v>4</v>
          </cell>
          <cell r="R50" t="str">
            <v>4</v>
          </cell>
          <cell r="S50" t="str">
            <v>3</v>
          </cell>
          <cell r="T50" t="str">
            <v>2</v>
          </cell>
          <cell r="U50" t="str">
            <v>1</v>
          </cell>
          <cell r="V50" t="str">
            <v>2</v>
          </cell>
          <cell r="W50" t="str">
            <v>2</v>
          </cell>
          <cell r="X50" t="str">
            <v>1</v>
          </cell>
          <cell r="Y50" t="str">
            <v>1</v>
          </cell>
          <cell r="Z50" t="str">
            <v>1</v>
          </cell>
          <cell r="AA50" t="str">
            <v>1</v>
          </cell>
          <cell r="AB50" t="str">
            <v>2</v>
          </cell>
          <cell r="AC50">
            <v>70</v>
          </cell>
          <cell r="AD50">
            <v>25.1</v>
          </cell>
          <cell r="AE50">
            <v>21.5</v>
          </cell>
          <cell r="AF50">
            <v>39.200000000000003</v>
          </cell>
          <cell r="AG50">
            <v>7.36</v>
          </cell>
          <cell r="AH50">
            <v>3.13</v>
          </cell>
          <cell r="AI50">
            <v>28.6</v>
          </cell>
          <cell r="AJ50">
            <v>28.8</v>
          </cell>
          <cell r="AK50">
            <v>28.5</v>
          </cell>
          <cell r="AL50">
            <v>33.299999999999997</v>
          </cell>
        </row>
        <row r="51">
          <cell r="A51" t="str">
            <v>49</v>
          </cell>
          <cell r="B51" t="str">
            <v>21.6</v>
          </cell>
          <cell r="C51">
            <v>28</v>
          </cell>
          <cell r="D51">
            <v>38.1</v>
          </cell>
          <cell r="E51">
            <v>58</v>
          </cell>
          <cell r="F51">
            <v>28</v>
          </cell>
          <cell r="G51">
            <v>48</v>
          </cell>
          <cell r="H51" t="str">
            <v>-</v>
          </cell>
          <cell r="I51">
            <v>6.22</v>
          </cell>
          <cell r="J51">
            <v>3.06</v>
          </cell>
          <cell r="K51">
            <v>28.5</v>
          </cell>
          <cell r="L51">
            <v>5</v>
          </cell>
          <cell r="M51" t="str">
            <v>34.1</v>
          </cell>
          <cell r="N51" t="str">
            <v>4</v>
          </cell>
          <cell r="O51" t="str">
            <v>4</v>
          </cell>
          <cell r="P51" t="str">
            <v>4</v>
          </cell>
          <cell r="Q51" t="str">
            <v>5</v>
          </cell>
          <cell r="R51" t="str">
            <v>3</v>
          </cell>
          <cell r="S51" t="str">
            <v>2</v>
          </cell>
          <cell r="T51" t="str">
            <v>2</v>
          </cell>
          <cell r="U51" t="str">
            <v>1</v>
          </cell>
          <cell r="V51" t="str">
            <v>2</v>
          </cell>
          <cell r="W51" t="str">
            <v>2</v>
          </cell>
          <cell r="X51" t="str">
            <v>1</v>
          </cell>
          <cell r="Y51" t="str">
            <v>1</v>
          </cell>
          <cell r="Z51" t="str">
            <v>2</v>
          </cell>
          <cell r="AA51" t="str">
            <v>1</v>
          </cell>
          <cell r="AB51" t="str">
            <v>1</v>
          </cell>
          <cell r="AC51">
            <v>70</v>
          </cell>
          <cell r="AD51">
            <v>29.1</v>
          </cell>
          <cell r="AE51">
            <v>48.5</v>
          </cell>
          <cell r="AF51">
            <v>48</v>
          </cell>
          <cell r="AG51">
            <v>3.1</v>
          </cell>
          <cell r="AH51">
            <v>3.3</v>
          </cell>
          <cell r="AI51">
            <v>28.5</v>
          </cell>
          <cell r="AJ51">
            <v>27.5</v>
          </cell>
          <cell r="AK51">
            <v>31.3</v>
          </cell>
          <cell r="AL51">
            <v>31.6</v>
          </cell>
        </row>
        <row r="52">
          <cell r="A52" t="str">
            <v>50</v>
          </cell>
          <cell r="B52" t="str">
            <v>21.8</v>
          </cell>
          <cell r="C52">
            <v>31</v>
          </cell>
          <cell r="D52">
            <v>36.1</v>
          </cell>
          <cell r="E52">
            <v>50</v>
          </cell>
          <cell r="F52">
            <v>26.6</v>
          </cell>
          <cell r="G52">
            <v>48</v>
          </cell>
          <cell r="H52" t="str">
            <v>-</v>
          </cell>
          <cell r="I52">
            <v>6.7</v>
          </cell>
          <cell r="J52">
            <v>2.73</v>
          </cell>
          <cell r="K52">
            <v>28.7</v>
          </cell>
          <cell r="L52">
            <v>5</v>
          </cell>
          <cell r="M52" t="str">
            <v>37.2</v>
          </cell>
          <cell r="N52" t="str">
            <v>4</v>
          </cell>
          <cell r="O52" t="str">
            <v>4</v>
          </cell>
          <cell r="P52" t="str">
            <v>3</v>
          </cell>
          <cell r="Q52" t="str">
            <v>4</v>
          </cell>
          <cell r="R52" t="str">
            <v>2</v>
          </cell>
          <cell r="S52" t="str">
            <v>2</v>
          </cell>
          <cell r="T52" t="str">
            <v>2</v>
          </cell>
          <cell r="U52" t="str">
            <v>2</v>
          </cell>
          <cell r="V52" t="str">
            <v>3</v>
          </cell>
          <cell r="W52" t="str">
            <v>3</v>
          </cell>
          <cell r="X52" t="str">
            <v>1</v>
          </cell>
          <cell r="Y52" t="str">
            <v>3</v>
          </cell>
          <cell r="Z52" t="str">
            <v>3</v>
          </cell>
          <cell r="AA52" t="str">
            <v>3</v>
          </cell>
          <cell r="AB52" t="str">
            <v>3</v>
          </cell>
          <cell r="AC52">
            <v>70</v>
          </cell>
          <cell r="AD52">
            <v>24.7</v>
          </cell>
          <cell r="AE52">
            <v>41</v>
          </cell>
          <cell r="AF52">
            <v>39.4</v>
          </cell>
          <cell r="AG52">
            <v>6.44</v>
          </cell>
          <cell r="AH52">
            <v>2.73</v>
          </cell>
          <cell r="AI52">
            <v>28.8</v>
          </cell>
          <cell r="AJ52">
            <v>30.3</v>
          </cell>
          <cell r="AK52">
            <v>34.4</v>
          </cell>
          <cell r="AL52">
            <v>36.5</v>
          </cell>
        </row>
        <row r="53">
          <cell r="A53" t="str">
            <v>51</v>
          </cell>
          <cell r="B53" t="str">
            <v>19.1</v>
          </cell>
          <cell r="C53">
            <v>17</v>
          </cell>
          <cell r="D53">
            <v>31.9</v>
          </cell>
          <cell r="E53">
            <v>33</v>
          </cell>
          <cell r="F53">
            <v>21.4</v>
          </cell>
          <cell r="G53">
            <v>25.7</v>
          </cell>
          <cell r="H53">
            <v>42</v>
          </cell>
          <cell r="I53">
            <v>9.16</v>
          </cell>
          <cell r="J53">
            <v>4.83</v>
          </cell>
          <cell r="K53">
            <v>28.5</v>
          </cell>
          <cell r="L53" t="str">
            <v>-</v>
          </cell>
          <cell r="M53" t="str">
            <v>24.9</v>
          </cell>
          <cell r="N53" t="str">
            <v>5</v>
          </cell>
          <cell r="O53" t="str">
            <v>4</v>
          </cell>
          <cell r="P53" t="str">
            <v>3</v>
          </cell>
          <cell r="Q53" t="str">
            <v>2</v>
          </cell>
          <cell r="R53" t="str">
            <v>2</v>
          </cell>
          <cell r="S53" t="str">
            <v>2</v>
          </cell>
          <cell r="T53" t="str">
            <v>2</v>
          </cell>
          <cell r="U53" t="str">
            <v>5</v>
          </cell>
          <cell r="V53" t="str">
            <v>5</v>
          </cell>
          <cell r="W53" t="str">
            <v>2</v>
          </cell>
          <cell r="X53" t="str">
            <v>2</v>
          </cell>
          <cell r="Y53" t="str">
            <v>5</v>
          </cell>
          <cell r="Z53" t="str">
            <v>3</v>
          </cell>
          <cell r="AA53" t="str">
            <v>5</v>
          </cell>
          <cell r="AB53" t="str">
            <v>5</v>
          </cell>
          <cell r="AC53">
            <v>26</v>
          </cell>
          <cell r="AD53">
            <v>20.3</v>
          </cell>
          <cell r="AE53">
            <v>39.5</v>
          </cell>
          <cell r="AF53">
            <v>24.7</v>
          </cell>
          <cell r="AG53">
            <v>11.19</v>
          </cell>
          <cell r="AH53">
            <v>4.87</v>
          </cell>
          <cell r="AI53">
            <v>29</v>
          </cell>
          <cell r="AJ53">
            <v>28.7</v>
          </cell>
          <cell r="AK53">
            <v>28.1</v>
          </cell>
          <cell r="AL53">
            <v>28.1</v>
          </cell>
        </row>
        <row r="54">
          <cell r="A54" t="str">
            <v>52</v>
          </cell>
          <cell r="B54" t="str">
            <v>22.1</v>
          </cell>
          <cell r="C54">
            <v>30</v>
          </cell>
          <cell r="D54">
            <v>37.799999999999997</v>
          </cell>
          <cell r="E54">
            <v>57</v>
          </cell>
          <cell r="F54">
            <v>29.7</v>
          </cell>
          <cell r="G54">
            <v>45.9</v>
          </cell>
          <cell r="H54" t="str">
            <v>-</v>
          </cell>
          <cell r="I54">
            <v>6.18</v>
          </cell>
          <cell r="J54">
            <v>3.26</v>
          </cell>
          <cell r="K54">
            <v>29.5</v>
          </cell>
          <cell r="L54">
            <v>5</v>
          </cell>
          <cell r="M54" t="str">
            <v>28.9</v>
          </cell>
          <cell r="N54" t="str">
            <v>5</v>
          </cell>
          <cell r="O54" t="str">
            <v>2</v>
          </cell>
          <cell r="P54" t="str">
            <v>4</v>
          </cell>
          <cell r="Q54" t="str">
            <v>6</v>
          </cell>
          <cell r="R54" t="str">
            <v>4</v>
          </cell>
          <cell r="S54" t="str">
            <v>5</v>
          </cell>
          <cell r="T54" t="str">
            <v>1</v>
          </cell>
          <cell r="U54" t="str">
            <v>2</v>
          </cell>
          <cell r="V54" t="str">
            <v>3</v>
          </cell>
          <cell r="W54" t="str">
            <v>1</v>
          </cell>
          <cell r="X54" t="str">
            <v>2</v>
          </cell>
          <cell r="Y54" t="str">
            <v>3</v>
          </cell>
          <cell r="Z54" t="str">
            <v>1</v>
          </cell>
          <cell r="AA54" t="str">
            <v>2</v>
          </cell>
          <cell r="AB54" t="str">
            <v>3</v>
          </cell>
          <cell r="AC54">
            <v>70</v>
          </cell>
          <cell r="AD54">
            <v>27.7</v>
          </cell>
          <cell r="AE54">
            <v>54</v>
          </cell>
          <cell r="AF54">
            <v>41.8</v>
          </cell>
          <cell r="AG54">
            <v>5.3</v>
          </cell>
          <cell r="AH54">
            <v>3.33</v>
          </cell>
          <cell r="AI54">
            <v>29.1</v>
          </cell>
          <cell r="AJ54">
            <v>30</v>
          </cell>
          <cell r="AK54">
            <v>27.2</v>
          </cell>
          <cell r="AL54">
            <v>30.4</v>
          </cell>
        </row>
        <row r="55">
          <cell r="A55" t="str">
            <v>53</v>
          </cell>
          <cell r="B55" t="str">
            <v>23.9</v>
          </cell>
          <cell r="C55">
            <v>35</v>
          </cell>
          <cell r="D55">
            <v>25.5</v>
          </cell>
          <cell r="E55" t="str">
            <v>-</v>
          </cell>
          <cell r="F55">
            <v>14.9</v>
          </cell>
          <cell r="G55">
            <v>21.1</v>
          </cell>
          <cell r="H55" t="str">
            <v>-</v>
          </cell>
          <cell r="I55">
            <v>9.75</v>
          </cell>
          <cell r="J55">
            <v>7.03</v>
          </cell>
          <cell r="K55">
            <v>29.3</v>
          </cell>
          <cell r="L55" t="str">
            <v>-</v>
          </cell>
          <cell r="M55" t="str">
            <v>24.2</v>
          </cell>
          <cell r="N55" t="str">
            <v>3</v>
          </cell>
          <cell r="O55" t="str">
            <v>2</v>
          </cell>
          <cell r="P55" t="str">
            <v>1</v>
          </cell>
          <cell r="Q55" t="str">
            <v>4</v>
          </cell>
          <cell r="R55" t="str">
            <v>2</v>
          </cell>
          <cell r="S55" t="str">
            <v>1</v>
          </cell>
          <cell r="T55" t="str">
            <v>3</v>
          </cell>
          <cell r="U55" t="str">
            <v>3</v>
          </cell>
          <cell r="V55" t="str">
            <v>3</v>
          </cell>
          <cell r="W55" t="str">
            <v>4</v>
          </cell>
          <cell r="X55" t="str">
            <v>1</v>
          </cell>
          <cell r="Y55" t="str">
            <v>3</v>
          </cell>
          <cell r="Z55" t="str">
            <v>3</v>
          </cell>
          <cell r="AA55" t="str">
            <v>5</v>
          </cell>
          <cell r="AB55" t="str">
            <v>5</v>
          </cell>
          <cell r="AC55" t="str">
            <v>-</v>
          </cell>
          <cell r="AD55">
            <v>15.4</v>
          </cell>
          <cell r="AE55" t="str">
            <v>-</v>
          </cell>
          <cell r="AF55">
            <v>14.8</v>
          </cell>
          <cell r="AG55">
            <v>9.64</v>
          </cell>
          <cell r="AH55">
            <v>4.1500000000000004</v>
          </cell>
          <cell r="AI55">
            <v>29.3</v>
          </cell>
          <cell r="AJ55">
            <v>30.4</v>
          </cell>
          <cell r="AK55">
            <v>20</v>
          </cell>
          <cell r="AL55">
            <v>21.3</v>
          </cell>
        </row>
        <row r="56">
          <cell r="A56" t="str">
            <v>54</v>
          </cell>
          <cell r="B56" t="str">
            <v>20.8</v>
          </cell>
          <cell r="C56">
            <v>32</v>
          </cell>
          <cell r="D56">
            <v>37.1</v>
          </cell>
          <cell r="E56" t="str">
            <v>-</v>
          </cell>
          <cell r="F56">
            <v>14.5</v>
          </cell>
          <cell r="G56">
            <v>24.9</v>
          </cell>
          <cell r="H56">
            <v>11.02</v>
          </cell>
          <cell r="I56">
            <v>9.91</v>
          </cell>
          <cell r="J56">
            <v>3.58</v>
          </cell>
          <cell r="K56">
            <v>28.1</v>
          </cell>
          <cell r="L56">
            <v>5</v>
          </cell>
          <cell r="M56" t="str">
            <v>28.4</v>
          </cell>
          <cell r="N56" t="str">
            <v>4</v>
          </cell>
          <cell r="O56" t="str">
            <v>4</v>
          </cell>
          <cell r="P56" t="str">
            <v>4</v>
          </cell>
          <cell r="Q56" t="str">
            <v>5</v>
          </cell>
          <cell r="R56" t="str">
            <v>5</v>
          </cell>
          <cell r="S56" t="str">
            <v>5</v>
          </cell>
          <cell r="T56" t="str">
            <v>1</v>
          </cell>
          <cell r="U56" t="str">
            <v>1</v>
          </cell>
          <cell r="V56" t="str">
            <v>2</v>
          </cell>
          <cell r="W56" t="str">
            <v>2</v>
          </cell>
          <cell r="X56" t="str">
            <v>1</v>
          </cell>
          <cell r="Y56" t="str">
            <v>2</v>
          </cell>
          <cell r="Z56" t="str">
            <v>1</v>
          </cell>
          <cell r="AA56" t="str">
            <v>3</v>
          </cell>
          <cell r="AB56" t="str">
            <v>3</v>
          </cell>
          <cell r="AC56">
            <v>8.3800000000000008</v>
          </cell>
          <cell r="AD56">
            <v>13.7</v>
          </cell>
          <cell r="AE56" t="str">
            <v>-</v>
          </cell>
          <cell r="AF56">
            <v>25.5</v>
          </cell>
          <cell r="AG56">
            <v>11.55</v>
          </cell>
          <cell r="AH56">
            <v>3.9</v>
          </cell>
          <cell r="AI56">
            <v>28.3</v>
          </cell>
          <cell r="AJ56">
            <v>28.1</v>
          </cell>
          <cell r="AK56">
            <v>20.2</v>
          </cell>
          <cell r="AL56">
            <v>17</v>
          </cell>
        </row>
        <row r="57">
          <cell r="A57" t="str">
            <v>55</v>
          </cell>
          <cell r="B57" t="str">
            <v>23.7</v>
          </cell>
          <cell r="C57">
            <v>33</v>
          </cell>
          <cell r="D57">
            <v>32.299999999999997</v>
          </cell>
          <cell r="E57">
            <v>42</v>
          </cell>
          <cell r="F57">
            <v>21.4</v>
          </cell>
          <cell r="G57">
            <v>34.1</v>
          </cell>
          <cell r="H57">
            <v>16.149999999999999</v>
          </cell>
          <cell r="I57">
            <v>6.86</v>
          </cell>
          <cell r="J57">
            <v>3.33</v>
          </cell>
          <cell r="K57">
            <v>28.7</v>
          </cell>
          <cell r="L57">
            <v>5</v>
          </cell>
          <cell r="M57" t="str">
            <v>26.2</v>
          </cell>
          <cell r="N57" t="str">
            <v>4</v>
          </cell>
          <cell r="O57" t="str">
            <v>5</v>
          </cell>
          <cell r="P57" t="str">
            <v>4</v>
          </cell>
          <cell r="Q57" t="str">
            <v>5</v>
          </cell>
          <cell r="R57" t="str">
            <v>5</v>
          </cell>
          <cell r="S57" t="str">
            <v>5</v>
          </cell>
          <cell r="T57" t="str">
            <v>1</v>
          </cell>
          <cell r="U57" t="str">
            <v>1</v>
          </cell>
          <cell r="V57" t="str">
            <v>1</v>
          </cell>
          <cell r="W57" t="str">
            <v>1</v>
          </cell>
          <cell r="X57" t="str">
            <v>1</v>
          </cell>
          <cell r="Y57" t="str">
            <v>1</v>
          </cell>
          <cell r="Z57" t="str">
            <v>1</v>
          </cell>
          <cell r="AA57" t="str">
            <v>1</v>
          </cell>
          <cell r="AB57" t="str">
            <v>2</v>
          </cell>
          <cell r="AC57">
            <v>30.5</v>
          </cell>
          <cell r="AD57">
            <v>21.1</v>
          </cell>
          <cell r="AE57">
            <v>43</v>
          </cell>
          <cell r="AF57">
            <v>36.4</v>
          </cell>
          <cell r="AG57">
            <v>7.16</v>
          </cell>
          <cell r="AH57">
            <v>3.36</v>
          </cell>
          <cell r="AI57">
            <v>28</v>
          </cell>
          <cell r="AJ57">
            <v>28.6</v>
          </cell>
          <cell r="AK57">
            <v>27.7</v>
          </cell>
          <cell r="AL57">
            <v>26.2</v>
          </cell>
        </row>
        <row r="58">
          <cell r="A58" t="str">
            <v>56</v>
          </cell>
          <cell r="B58" t="str">
            <v>23.7</v>
          </cell>
          <cell r="C58">
            <v>26</v>
          </cell>
          <cell r="D58">
            <v>45.3</v>
          </cell>
          <cell r="E58">
            <v>11</v>
          </cell>
          <cell r="F58">
            <v>29.4</v>
          </cell>
          <cell r="G58">
            <v>38</v>
          </cell>
          <cell r="H58">
            <v>2.91</v>
          </cell>
          <cell r="I58">
            <v>6.6</v>
          </cell>
          <cell r="J58">
            <v>2.68</v>
          </cell>
          <cell r="K58">
            <v>29.5</v>
          </cell>
          <cell r="L58">
            <v>4</v>
          </cell>
          <cell r="M58" t="str">
            <v>26.2</v>
          </cell>
          <cell r="N58" t="str">
            <v>-</v>
          </cell>
          <cell r="O58" t="str">
            <v>-</v>
          </cell>
          <cell r="P58" t="str">
            <v>-</v>
          </cell>
          <cell r="Q58" t="str">
            <v>-</v>
          </cell>
          <cell r="R58" t="str">
            <v>-</v>
          </cell>
          <cell r="S58" t="str">
            <v>-</v>
          </cell>
          <cell r="T58" t="str">
            <v>-</v>
          </cell>
          <cell r="U58" t="str">
            <v>-</v>
          </cell>
          <cell r="V58" t="str">
            <v>-</v>
          </cell>
          <cell r="W58" t="str">
            <v>-</v>
          </cell>
          <cell r="X58" t="str">
            <v>-</v>
          </cell>
          <cell r="Y58" t="str">
            <v>-</v>
          </cell>
          <cell r="Z58" t="str">
            <v>-</v>
          </cell>
          <cell r="AA58" t="str">
            <v>-</v>
          </cell>
          <cell r="AB58" t="str">
            <v>-</v>
          </cell>
          <cell r="AC58">
            <v>46</v>
          </cell>
          <cell r="AD58">
            <v>28.4</v>
          </cell>
          <cell r="AE58">
            <v>11</v>
          </cell>
          <cell r="AF58">
            <v>39</v>
          </cell>
          <cell r="AG58">
            <v>7.55</v>
          </cell>
          <cell r="AH58">
            <v>2.9</v>
          </cell>
          <cell r="AI58">
            <v>29.5</v>
          </cell>
          <cell r="AJ58">
            <v>29.6</v>
          </cell>
          <cell r="AK58">
            <v>32.1</v>
          </cell>
          <cell r="AL58">
            <v>30.3</v>
          </cell>
        </row>
        <row r="59">
          <cell r="A59" t="str">
            <v>57</v>
          </cell>
          <cell r="B59" t="str">
            <v>23.8</v>
          </cell>
          <cell r="C59">
            <v>34</v>
          </cell>
          <cell r="D59">
            <v>33.1</v>
          </cell>
          <cell r="E59">
            <v>32.5</v>
          </cell>
          <cell r="F59">
            <v>20.3</v>
          </cell>
          <cell r="G59">
            <v>28.1</v>
          </cell>
          <cell r="H59" t="str">
            <v>-</v>
          </cell>
          <cell r="I59">
            <v>8.1300000000000008</v>
          </cell>
          <cell r="J59">
            <v>3.46</v>
          </cell>
          <cell r="K59">
            <v>28.5</v>
          </cell>
          <cell r="L59">
            <v>5</v>
          </cell>
          <cell r="M59" t="str">
            <v>33.5</v>
          </cell>
          <cell r="N59" t="str">
            <v>5</v>
          </cell>
          <cell r="O59" t="str">
            <v>5</v>
          </cell>
          <cell r="P59" t="str">
            <v>5</v>
          </cell>
          <cell r="Q59" t="str">
            <v>5</v>
          </cell>
          <cell r="R59" t="str">
            <v>4</v>
          </cell>
          <cell r="S59" t="str">
            <v>4</v>
          </cell>
          <cell r="T59" t="str">
            <v>2</v>
          </cell>
          <cell r="U59" t="str">
            <v>3</v>
          </cell>
          <cell r="V59" t="str">
            <v>2</v>
          </cell>
          <cell r="W59" t="str">
            <v>2</v>
          </cell>
          <cell r="X59" t="str">
            <v>2</v>
          </cell>
          <cell r="Y59" t="str">
            <v>2</v>
          </cell>
          <cell r="Z59" t="str">
            <v>2</v>
          </cell>
          <cell r="AA59" t="str">
            <v>2</v>
          </cell>
          <cell r="AB59" t="str">
            <v>2</v>
          </cell>
          <cell r="AC59">
            <v>70</v>
          </cell>
          <cell r="AD59">
            <v>21.3</v>
          </cell>
          <cell r="AE59">
            <v>29.5</v>
          </cell>
          <cell r="AF59">
            <v>22.9</v>
          </cell>
          <cell r="AG59">
            <v>8.86</v>
          </cell>
          <cell r="AH59">
            <v>3.58</v>
          </cell>
          <cell r="AI59">
            <v>25.7</v>
          </cell>
          <cell r="AJ59">
            <v>27.8</v>
          </cell>
          <cell r="AK59">
            <v>33.700000000000003</v>
          </cell>
          <cell r="AL59">
            <v>33.200000000000003</v>
          </cell>
        </row>
        <row r="60">
          <cell r="A60" t="str">
            <v>58</v>
          </cell>
          <cell r="B60" t="str">
            <v>24.5</v>
          </cell>
          <cell r="C60">
            <v>28</v>
          </cell>
          <cell r="D60">
            <v>48.5</v>
          </cell>
          <cell r="E60">
            <v>44</v>
          </cell>
          <cell r="F60">
            <v>27.9</v>
          </cell>
          <cell r="G60">
            <v>32.6</v>
          </cell>
          <cell r="H60">
            <v>8.07</v>
          </cell>
          <cell r="I60">
            <v>6.61</v>
          </cell>
          <cell r="J60">
            <v>5.36</v>
          </cell>
          <cell r="K60">
            <v>21.9</v>
          </cell>
          <cell r="L60">
            <v>3</v>
          </cell>
          <cell r="M60" t="str">
            <v>33.1</v>
          </cell>
          <cell r="N60" t="str">
            <v>2</v>
          </cell>
          <cell r="O60" t="str">
            <v>5</v>
          </cell>
          <cell r="P60" t="str">
            <v>5</v>
          </cell>
          <cell r="Q60" t="str">
            <v>1</v>
          </cell>
          <cell r="R60" t="str">
            <v>4</v>
          </cell>
          <cell r="S60" t="str">
            <v>5</v>
          </cell>
          <cell r="T60" t="str">
            <v>1</v>
          </cell>
          <cell r="U60" t="str">
            <v>1</v>
          </cell>
          <cell r="V60" t="str">
            <v>1</v>
          </cell>
          <cell r="W60" t="str">
            <v>2</v>
          </cell>
          <cell r="X60" t="str">
            <v>1</v>
          </cell>
          <cell r="Y60" t="str">
            <v>1</v>
          </cell>
          <cell r="Z60" t="str">
            <v>2</v>
          </cell>
          <cell r="AA60" t="str">
            <v>1</v>
          </cell>
          <cell r="AB60" t="str">
            <v>2</v>
          </cell>
          <cell r="AC60">
            <v>4.05</v>
          </cell>
          <cell r="AD60">
            <v>30.1</v>
          </cell>
          <cell r="AE60">
            <v>44</v>
          </cell>
          <cell r="AF60">
            <v>24.1</v>
          </cell>
          <cell r="AG60">
            <v>7.78</v>
          </cell>
          <cell r="AH60">
            <v>3.42</v>
          </cell>
          <cell r="AI60">
            <v>24.8</v>
          </cell>
          <cell r="AJ60">
            <v>26.1</v>
          </cell>
          <cell r="AK60">
            <v>29.3</v>
          </cell>
          <cell r="AL60">
            <v>2.7</v>
          </cell>
        </row>
        <row r="61">
          <cell r="A61" t="str">
            <v>59</v>
          </cell>
          <cell r="B61" t="str">
            <v>20.9</v>
          </cell>
          <cell r="C61">
            <v>24</v>
          </cell>
          <cell r="D61">
            <v>35</v>
          </cell>
          <cell r="E61">
            <v>45</v>
          </cell>
          <cell r="F61">
            <v>19.7</v>
          </cell>
          <cell r="G61">
            <v>49.4</v>
          </cell>
          <cell r="H61">
            <v>64.11</v>
          </cell>
          <cell r="I61">
            <v>8.08</v>
          </cell>
          <cell r="J61">
            <v>3.07</v>
          </cell>
          <cell r="K61">
            <v>31</v>
          </cell>
          <cell r="L61">
            <v>5</v>
          </cell>
          <cell r="M61" t="str">
            <v>29.4</v>
          </cell>
          <cell r="N61" t="str">
            <v>5</v>
          </cell>
          <cell r="O61" t="str">
            <v>3</v>
          </cell>
          <cell r="P61" t="str">
            <v>4</v>
          </cell>
          <cell r="Q61" t="str">
            <v>4</v>
          </cell>
          <cell r="R61" t="str">
            <v>4</v>
          </cell>
          <cell r="S61" t="str">
            <v>4</v>
          </cell>
          <cell r="T61" t="str">
            <v>3</v>
          </cell>
          <cell r="U61" t="str">
            <v>3</v>
          </cell>
          <cell r="V61" t="str">
            <v>3</v>
          </cell>
          <cell r="W61" t="str">
            <v>1</v>
          </cell>
          <cell r="X61" t="str">
            <v>3</v>
          </cell>
          <cell r="Y61" t="str">
            <v>1</v>
          </cell>
          <cell r="Z61" t="str">
            <v>1</v>
          </cell>
          <cell r="AA61" t="str">
            <v>3</v>
          </cell>
          <cell r="AB61" t="str">
            <v>2</v>
          </cell>
          <cell r="AC61">
            <v>34.630000000000003</v>
          </cell>
          <cell r="AD61">
            <v>19.899999999999999</v>
          </cell>
          <cell r="AE61">
            <v>32</v>
          </cell>
          <cell r="AF61">
            <v>22.7</v>
          </cell>
          <cell r="AG61">
            <v>10.02</v>
          </cell>
          <cell r="AH61">
            <v>3.55</v>
          </cell>
          <cell r="AI61">
            <v>29.8</v>
          </cell>
          <cell r="AJ61">
            <v>30.1</v>
          </cell>
          <cell r="AK61">
            <v>26.3</v>
          </cell>
          <cell r="AL61">
            <v>24.8</v>
          </cell>
        </row>
        <row r="62">
          <cell r="A62" t="str">
            <v>60</v>
          </cell>
          <cell r="B62" t="str">
            <v>18.3</v>
          </cell>
          <cell r="C62">
            <v>19</v>
          </cell>
          <cell r="D62">
            <v>32.200000000000003</v>
          </cell>
          <cell r="E62">
            <v>32.5</v>
          </cell>
          <cell r="F62">
            <v>21</v>
          </cell>
          <cell r="G62">
            <v>38.1</v>
          </cell>
          <cell r="H62">
            <v>70</v>
          </cell>
          <cell r="I62">
            <v>5.95</v>
          </cell>
          <cell r="J62">
            <v>2.96</v>
          </cell>
          <cell r="K62">
            <v>28.4</v>
          </cell>
          <cell r="L62">
            <v>3</v>
          </cell>
          <cell r="M62" t="str">
            <v>22.3</v>
          </cell>
          <cell r="N62" t="str">
            <v>4</v>
          </cell>
          <cell r="O62" t="str">
            <v>4</v>
          </cell>
          <cell r="P62" t="str">
            <v>4</v>
          </cell>
          <cell r="Q62" t="str">
            <v>4</v>
          </cell>
          <cell r="R62" t="str">
            <v>3</v>
          </cell>
          <cell r="S62" t="str">
            <v>1</v>
          </cell>
          <cell r="T62" t="str">
            <v>1</v>
          </cell>
          <cell r="U62" t="str">
            <v>1</v>
          </cell>
          <cell r="V62" t="str">
            <v>3</v>
          </cell>
          <cell r="W62" t="str">
            <v>2</v>
          </cell>
          <cell r="X62" t="str">
            <v>2</v>
          </cell>
          <cell r="Y62" t="str">
            <v>2</v>
          </cell>
          <cell r="Z62" t="str">
            <v>2</v>
          </cell>
          <cell r="AA62" t="str">
            <v>2</v>
          </cell>
          <cell r="AB62" t="str">
            <v>3</v>
          </cell>
          <cell r="AC62">
            <v>35.200000000000003</v>
          </cell>
          <cell r="AD62">
            <v>20.6</v>
          </cell>
          <cell r="AE62">
            <v>33</v>
          </cell>
          <cell r="AF62">
            <v>39.299999999999997</v>
          </cell>
          <cell r="AG62">
            <v>6.38</v>
          </cell>
          <cell r="AH62">
            <v>2.96</v>
          </cell>
          <cell r="AI62">
            <v>28.6</v>
          </cell>
          <cell r="AJ62">
            <v>28.2</v>
          </cell>
          <cell r="AK62">
            <v>22</v>
          </cell>
          <cell r="AL62">
            <v>15.8</v>
          </cell>
        </row>
        <row r="63">
          <cell r="A63" t="str">
            <v>61</v>
          </cell>
          <cell r="B63" t="str">
            <v>18.3</v>
          </cell>
          <cell r="C63">
            <v>22</v>
          </cell>
          <cell r="D63">
            <v>29.3</v>
          </cell>
          <cell r="E63">
            <v>33</v>
          </cell>
          <cell r="F63">
            <v>16.100000000000001</v>
          </cell>
          <cell r="G63">
            <v>31.2</v>
          </cell>
          <cell r="H63">
            <v>20.57</v>
          </cell>
          <cell r="I63">
            <v>11.23</v>
          </cell>
          <cell r="J63">
            <v>3.37</v>
          </cell>
          <cell r="K63">
            <v>26.5</v>
          </cell>
          <cell r="L63">
            <v>4</v>
          </cell>
          <cell r="M63" t="str">
            <v>7.3</v>
          </cell>
          <cell r="N63" t="str">
            <v>5</v>
          </cell>
          <cell r="O63" t="str">
            <v>4</v>
          </cell>
          <cell r="P63" t="str">
            <v>4</v>
          </cell>
          <cell r="Q63" t="str">
            <v>4</v>
          </cell>
          <cell r="R63" t="str">
            <v>4</v>
          </cell>
          <cell r="S63" t="str">
            <v>2</v>
          </cell>
          <cell r="T63" t="str">
            <v>2</v>
          </cell>
          <cell r="U63" t="str">
            <v>3</v>
          </cell>
          <cell r="V63" t="str">
            <v>3</v>
          </cell>
          <cell r="W63" t="str">
            <v>2</v>
          </cell>
          <cell r="X63" t="str">
            <v>1</v>
          </cell>
          <cell r="Y63" t="str">
            <v>3</v>
          </cell>
          <cell r="Z63" t="str">
            <v>1</v>
          </cell>
          <cell r="AA63" t="str">
            <v>2</v>
          </cell>
          <cell r="AB63" t="str">
            <v>3</v>
          </cell>
          <cell r="AC63">
            <v>18.25</v>
          </cell>
          <cell r="AD63">
            <v>18.2</v>
          </cell>
          <cell r="AE63">
            <v>29.5</v>
          </cell>
          <cell r="AF63">
            <v>24.5</v>
          </cell>
          <cell r="AG63">
            <v>13.62</v>
          </cell>
          <cell r="AH63">
            <v>3.72</v>
          </cell>
          <cell r="AI63">
            <v>24.9</v>
          </cell>
          <cell r="AJ63">
            <v>25.1</v>
          </cell>
          <cell r="AK63">
            <v>4.5999999999999996</v>
          </cell>
          <cell r="AL63">
            <v>2.2999999999999998</v>
          </cell>
        </row>
        <row r="64">
          <cell r="A64" t="str">
            <v>62</v>
          </cell>
          <cell r="B64" t="str">
            <v>23</v>
          </cell>
          <cell r="C64">
            <v>27</v>
          </cell>
          <cell r="D64">
            <v>34.700000000000003</v>
          </cell>
          <cell r="E64">
            <v>25</v>
          </cell>
          <cell r="F64">
            <v>14.9</v>
          </cell>
          <cell r="G64">
            <v>21.8</v>
          </cell>
          <cell r="H64">
            <v>70</v>
          </cell>
          <cell r="I64">
            <v>9.69</v>
          </cell>
          <cell r="J64">
            <v>3.43</v>
          </cell>
          <cell r="K64">
            <v>29.1</v>
          </cell>
          <cell r="L64">
            <v>4</v>
          </cell>
          <cell r="M64" t="str">
            <v>30.3</v>
          </cell>
          <cell r="N64" t="str">
            <v>5</v>
          </cell>
          <cell r="O64" t="str">
            <v>4</v>
          </cell>
          <cell r="P64" t="str">
            <v>5</v>
          </cell>
          <cell r="Q64" t="str">
            <v>5</v>
          </cell>
          <cell r="R64" t="str">
            <v>5</v>
          </cell>
          <cell r="S64" t="str">
            <v>4</v>
          </cell>
          <cell r="T64" t="str">
            <v>1</v>
          </cell>
          <cell r="U64" t="str">
            <v>1</v>
          </cell>
          <cell r="V64" t="str">
            <v>2</v>
          </cell>
          <cell r="W64" t="str">
            <v>2</v>
          </cell>
          <cell r="X64" t="str">
            <v>1</v>
          </cell>
          <cell r="Y64" t="str">
            <v>2</v>
          </cell>
          <cell r="Z64" t="str">
            <v>1</v>
          </cell>
          <cell r="AA64" t="str">
            <v>2</v>
          </cell>
          <cell r="AB64" t="str">
            <v>2</v>
          </cell>
          <cell r="AC64">
            <v>7.19</v>
          </cell>
          <cell r="AD64">
            <v>15.3</v>
          </cell>
          <cell r="AE64">
            <v>25</v>
          </cell>
          <cell r="AF64">
            <v>27</v>
          </cell>
          <cell r="AG64">
            <v>9.69</v>
          </cell>
          <cell r="AH64">
            <v>3.83</v>
          </cell>
          <cell r="AI64">
            <v>26.4</v>
          </cell>
          <cell r="AJ64">
            <v>29.1</v>
          </cell>
          <cell r="AK64">
            <v>36.6</v>
          </cell>
          <cell r="AL64">
            <v>31.6</v>
          </cell>
        </row>
        <row r="65">
          <cell r="A65" t="str">
            <v>63</v>
          </cell>
          <cell r="B65" t="str">
            <v>26.1</v>
          </cell>
          <cell r="C65">
            <v>32</v>
          </cell>
          <cell r="D65">
            <v>44.2</v>
          </cell>
          <cell r="E65">
            <v>27</v>
          </cell>
          <cell r="F65">
            <v>17.5</v>
          </cell>
          <cell r="G65">
            <v>32</v>
          </cell>
          <cell r="H65">
            <v>45.09</v>
          </cell>
          <cell r="I65">
            <v>8.76</v>
          </cell>
          <cell r="J65">
            <v>4.18</v>
          </cell>
          <cell r="K65">
            <v>28</v>
          </cell>
          <cell r="L65">
            <v>3</v>
          </cell>
          <cell r="M65" t="str">
            <v>34.7</v>
          </cell>
          <cell r="N65" t="str">
            <v>4</v>
          </cell>
          <cell r="O65" t="str">
            <v>5</v>
          </cell>
          <cell r="P65" t="str">
            <v>5</v>
          </cell>
          <cell r="Q65" t="str">
            <v>6</v>
          </cell>
          <cell r="R65" t="str">
            <v>5</v>
          </cell>
          <cell r="S65" t="str">
            <v>5</v>
          </cell>
          <cell r="T65" t="str">
            <v>2</v>
          </cell>
          <cell r="U65" t="str">
            <v>2</v>
          </cell>
          <cell r="V65" t="str">
            <v>2</v>
          </cell>
          <cell r="W65" t="str">
            <v>2</v>
          </cell>
          <cell r="X65" t="str">
            <v>2</v>
          </cell>
          <cell r="Y65" t="str">
            <v>2</v>
          </cell>
          <cell r="Z65" t="str">
            <v>2</v>
          </cell>
          <cell r="AA65" t="str">
            <v>2</v>
          </cell>
          <cell r="AB65" t="str">
            <v>3</v>
          </cell>
          <cell r="AC65">
            <v>38.799999999999997</v>
          </cell>
          <cell r="AD65">
            <v>14.9</v>
          </cell>
          <cell r="AE65">
            <v>21</v>
          </cell>
          <cell r="AF65">
            <v>32.9</v>
          </cell>
          <cell r="AG65">
            <v>8.51</v>
          </cell>
          <cell r="AH65">
            <v>3.85</v>
          </cell>
          <cell r="AI65">
            <v>27.3</v>
          </cell>
          <cell r="AJ65">
            <v>28.1</v>
          </cell>
          <cell r="AK65">
            <v>23.7</v>
          </cell>
          <cell r="AL65">
            <v>39.200000000000003</v>
          </cell>
        </row>
        <row r="66">
          <cell r="A66" t="str">
            <v>64</v>
          </cell>
          <cell r="B66" t="str">
            <v>22.7</v>
          </cell>
          <cell r="C66">
            <v>29</v>
          </cell>
          <cell r="D66">
            <v>34.1</v>
          </cell>
          <cell r="E66">
            <v>38</v>
          </cell>
          <cell r="F66">
            <v>22.1</v>
          </cell>
          <cell r="G66">
            <v>31.7</v>
          </cell>
          <cell r="H66">
            <v>21.66</v>
          </cell>
          <cell r="I66">
            <v>7.59</v>
          </cell>
          <cell r="J66">
            <v>3.37</v>
          </cell>
          <cell r="K66">
            <v>28.8</v>
          </cell>
          <cell r="L66">
            <v>4</v>
          </cell>
          <cell r="M66" t="str">
            <v>30.7</v>
          </cell>
          <cell r="N66" t="str">
            <v>3</v>
          </cell>
          <cell r="O66" t="str">
            <v>2</v>
          </cell>
          <cell r="P66" t="str">
            <v>4</v>
          </cell>
          <cell r="Q66" t="str">
            <v>5</v>
          </cell>
          <cell r="R66" t="str">
            <v>4</v>
          </cell>
          <cell r="S66" t="str">
            <v>4</v>
          </cell>
          <cell r="T66" t="str">
            <v>2</v>
          </cell>
          <cell r="U66" t="str">
            <v>3</v>
          </cell>
          <cell r="V66" t="str">
            <v>4</v>
          </cell>
          <cell r="W66" t="str">
            <v>4</v>
          </cell>
          <cell r="X66" t="str">
            <v>3</v>
          </cell>
          <cell r="Y66" t="str">
            <v>2</v>
          </cell>
          <cell r="Z66" t="str">
            <v>4</v>
          </cell>
          <cell r="AA66" t="str">
            <v>4</v>
          </cell>
          <cell r="AB66" t="str">
            <v>4</v>
          </cell>
          <cell r="AC66">
            <v>56.5</v>
          </cell>
          <cell r="AD66">
            <v>21.1</v>
          </cell>
          <cell r="AE66">
            <v>37</v>
          </cell>
          <cell r="AF66">
            <v>27.9</v>
          </cell>
          <cell r="AG66">
            <v>7.81</v>
          </cell>
          <cell r="AH66">
            <v>3.13</v>
          </cell>
          <cell r="AI66">
            <v>28.8</v>
          </cell>
          <cell r="AJ66">
            <v>29</v>
          </cell>
          <cell r="AK66">
            <v>30.3</v>
          </cell>
          <cell r="AL66">
            <v>31.1</v>
          </cell>
        </row>
        <row r="67">
          <cell r="A67" t="str">
            <v>65</v>
          </cell>
          <cell r="B67" t="str">
            <v>17.2</v>
          </cell>
          <cell r="C67">
            <v>17</v>
          </cell>
          <cell r="D67">
            <v>34.5</v>
          </cell>
          <cell r="E67">
            <v>25</v>
          </cell>
          <cell r="F67">
            <v>19.7</v>
          </cell>
          <cell r="G67">
            <v>27.2</v>
          </cell>
          <cell r="H67" t="str">
            <v>-</v>
          </cell>
          <cell r="I67">
            <v>7.08</v>
          </cell>
          <cell r="J67">
            <v>3.29</v>
          </cell>
          <cell r="K67">
            <v>26.4</v>
          </cell>
          <cell r="L67">
            <v>5</v>
          </cell>
          <cell r="M67" t="str">
            <v>18</v>
          </cell>
          <cell r="N67" t="str">
            <v>6</v>
          </cell>
          <cell r="O67" t="str">
            <v>4</v>
          </cell>
          <cell r="P67" t="str">
            <v>3</v>
          </cell>
          <cell r="Q67" t="str">
            <v>6</v>
          </cell>
          <cell r="R67" t="str">
            <v>3</v>
          </cell>
          <cell r="S67" t="str">
            <v>4</v>
          </cell>
          <cell r="T67" t="str">
            <v>1</v>
          </cell>
          <cell r="U67" t="str">
            <v>5</v>
          </cell>
          <cell r="V67" t="str">
            <v>1</v>
          </cell>
          <cell r="W67" t="str">
            <v>2</v>
          </cell>
          <cell r="X67" t="str">
            <v>1</v>
          </cell>
          <cell r="Y67" t="str">
            <v>1</v>
          </cell>
          <cell r="Z67" t="str">
            <v>2</v>
          </cell>
          <cell r="AA67" t="str">
            <v>4</v>
          </cell>
          <cell r="AB67" t="str">
            <v>2</v>
          </cell>
          <cell r="AC67">
            <v>70</v>
          </cell>
          <cell r="AD67">
            <v>19.100000000000001</v>
          </cell>
          <cell r="AE67">
            <v>21</v>
          </cell>
          <cell r="AF67">
            <v>31</v>
          </cell>
          <cell r="AG67">
            <v>7.23</v>
          </cell>
          <cell r="AH67">
            <v>3.3</v>
          </cell>
          <cell r="AI67">
            <v>27.2</v>
          </cell>
          <cell r="AJ67">
            <v>25.8</v>
          </cell>
          <cell r="AK67">
            <v>6.6</v>
          </cell>
          <cell r="AL67">
            <v>17.7</v>
          </cell>
        </row>
        <row r="68">
          <cell r="A68" t="str">
            <v>66</v>
          </cell>
          <cell r="B68" t="str">
            <v>20.4</v>
          </cell>
          <cell r="C68">
            <v>29</v>
          </cell>
          <cell r="D68">
            <v>30.8</v>
          </cell>
          <cell r="E68">
            <v>26</v>
          </cell>
          <cell r="F68">
            <v>16.899999999999999</v>
          </cell>
          <cell r="G68">
            <v>25.8</v>
          </cell>
          <cell r="H68">
            <v>70</v>
          </cell>
          <cell r="I68">
            <v>8.1199999999999992</v>
          </cell>
          <cell r="J68">
            <v>3.68</v>
          </cell>
          <cell r="K68">
            <v>30.9</v>
          </cell>
          <cell r="L68">
            <v>3</v>
          </cell>
          <cell r="M68" t="str">
            <v>14.4</v>
          </cell>
          <cell r="N68" t="str">
            <v>2</v>
          </cell>
          <cell r="O68" t="str">
            <v>3</v>
          </cell>
          <cell r="P68" t="str">
            <v>2</v>
          </cell>
          <cell r="Q68" t="str">
            <v>6</v>
          </cell>
          <cell r="R68" t="str">
            <v>4</v>
          </cell>
          <cell r="S68" t="str">
            <v>1</v>
          </cell>
          <cell r="T68" t="str">
            <v>1</v>
          </cell>
          <cell r="U68" t="str">
            <v>3</v>
          </cell>
          <cell r="V68" t="str">
            <v>4</v>
          </cell>
          <cell r="W68" t="str">
            <v>3</v>
          </cell>
          <cell r="X68" t="str">
            <v>2</v>
          </cell>
          <cell r="Y68" t="str">
            <v>3</v>
          </cell>
          <cell r="Z68" t="str">
            <v>3</v>
          </cell>
          <cell r="AA68" t="str">
            <v>4</v>
          </cell>
          <cell r="AB68" t="str">
            <v>4</v>
          </cell>
          <cell r="AC68">
            <v>29.69</v>
          </cell>
          <cell r="AD68">
            <v>17.8</v>
          </cell>
          <cell r="AE68">
            <v>22</v>
          </cell>
          <cell r="AF68">
            <v>29.4</v>
          </cell>
          <cell r="AG68">
            <v>8.09</v>
          </cell>
          <cell r="AH68">
            <v>3.52</v>
          </cell>
          <cell r="AI68">
            <v>30.5</v>
          </cell>
          <cell r="AJ68">
            <v>30.9</v>
          </cell>
          <cell r="AK68">
            <v>17.2</v>
          </cell>
          <cell r="AL68">
            <v>17.5</v>
          </cell>
        </row>
        <row r="69">
          <cell r="A69" t="str">
            <v>67</v>
          </cell>
          <cell r="B69" t="str">
            <v>24.7</v>
          </cell>
          <cell r="C69">
            <v>42</v>
          </cell>
          <cell r="D69">
            <v>29.2</v>
          </cell>
          <cell r="E69">
            <v>30</v>
          </cell>
          <cell r="F69">
            <v>17.3</v>
          </cell>
          <cell r="G69">
            <v>29.2</v>
          </cell>
          <cell r="H69" t="str">
            <v>-</v>
          </cell>
          <cell r="I69">
            <v>7.43</v>
          </cell>
          <cell r="J69">
            <v>3.3</v>
          </cell>
          <cell r="K69">
            <v>29.3</v>
          </cell>
          <cell r="L69">
            <v>4</v>
          </cell>
          <cell r="M69" t="str">
            <v>41.7</v>
          </cell>
          <cell r="N69" t="str">
            <v>3</v>
          </cell>
          <cell r="O69" t="str">
            <v>4</v>
          </cell>
          <cell r="P69" t="str">
            <v>4</v>
          </cell>
          <cell r="Q69" t="str">
            <v>4</v>
          </cell>
          <cell r="R69" t="str">
            <v>3</v>
          </cell>
          <cell r="S69" t="str">
            <v>2</v>
          </cell>
          <cell r="T69" t="str">
            <v>2</v>
          </cell>
          <cell r="U69" t="str">
            <v>2</v>
          </cell>
          <cell r="V69" t="str">
            <v>1</v>
          </cell>
          <cell r="W69" t="str">
            <v>3</v>
          </cell>
          <cell r="X69" t="str">
            <v>2</v>
          </cell>
          <cell r="Y69" t="str">
            <v>3</v>
          </cell>
          <cell r="Z69" t="str">
            <v>3</v>
          </cell>
          <cell r="AA69" t="str">
            <v>3</v>
          </cell>
          <cell r="AB69" t="str">
            <v>2</v>
          </cell>
          <cell r="AC69">
            <v>70</v>
          </cell>
          <cell r="AD69">
            <v>19.7</v>
          </cell>
          <cell r="AE69">
            <v>29</v>
          </cell>
          <cell r="AF69">
            <v>30.2</v>
          </cell>
          <cell r="AG69">
            <v>7.16</v>
          </cell>
          <cell r="AH69">
            <v>3.36</v>
          </cell>
          <cell r="AI69">
            <v>29.3</v>
          </cell>
          <cell r="AJ69">
            <v>29.4</v>
          </cell>
          <cell r="AK69">
            <v>38.6</v>
          </cell>
          <cell r="AL69">
            <v>40.700000000000003</v>
          </cell>
        </row>
        <row r="70">
          <cell r="A70" t="str">
            <v>68</v>
          </cell>
          <cell r="B70" t="str">
            <v>22.9</v>
          </cell>
          <cell r="C70">
            <v>34</v>
          </cell>
          <cell r="D70">
            <v>35.299999999999997</v>
          </cell>
          <cell r="E70">
            <v>45.5</v>
          </cell>
          <cell r="F70">
            <v>24.7</v>
          </cell>
          <cell r="G70">
            <v>48</v>
          </cell>
          <cell r="H70">
            <v>50.73</v>
          </cell>
          <cell r="I70">
            <v>6.19</v>
          </cell>
          <cell r="J70">
            <v>2.96</v>
          </cell>
          <cell r="K70">
            <v>24.9</v>
          </cell>
          <cell r="L70">
            <v>4</v>
          </cell>
          <cell r="M70" t="str">
            <v>37.7</v>
          </cell>
          <cell r="N70" t="str">
            <v>2</v>
          </cell>
          <cell r="O70" t="str">
            <v>2</v>
          </cell>
          <cell r="P70" t="str">
            <v>2</v>
          </cell>
          <cell r="Q70" t="str">
            <v>4</v>
          </cell>
          <cell r="R70" t="str">
            <v>3</v>
          </cell>
          <cell r="S70" t="str">
            <v>3</v>
          </cell>
          <cell r="T70" t="str">
            <v>1</v>
          </cell>
          <cell r="U70" t="str">
            <v>1</v>
          </cell>
          <cell r="V70" t="str">
            <v>2</v>
          </cell>
          <cell r="W70" t="str">
            <v>2</v>
          </cell>
          <cell r="X70" t="str">
            <v>1</v>
          </cell>
          <cell r="Y70" t="str">
            <v>2</v>
          </cell>
          <cell r="Z70" t="str">
            <v>2</v>
          </cell>
          <cell r="AA70" t="str">
            <v>2</v>
          </cell>
          <cell r="AB70" t="str">
            <v>2</v>
          </cell>
          <cell r="AC70">
            <v>11.78</v>
          </cell>
          <cell r="AD70">
            <v>25.3</v>
          </cell>
          <cell r="AE70">
            <v>39</v>
          </cell>
          <cell r="AF70">
            <v>45.7</v>
          </cell>
          <cell r="AG70">
            <v>6.93</v>
          </cell>
          <cell r="AH70">
            <v>3.1</v>
          </cell>
          <cell r="AI70">
            <v>23.5</v>
          </cell>
          <cell r="AJ70">
            <v>25.6</v>
          </cell>
          <cell r="AK70">
            <v>12</v>
          </cell>
          <cell r="AL70">
            <v>39.299999999999997</v>
          </cell>
        </row>
        <row r="71">
          <cell r="A71" t="str">
            <v>69</v>
          </cell>
          <cell r="B71" t="str">
            <v>24</v>
          </cell>
          <cell r="C71">
            <v>37</v>
          </cell>
          <cell r="D71">
            <v>35.799999999999997</v>
          </cell>
          <cell r="E71">
            <v>31</v>
          </cell>
          <cell r="F71">
            <v>14.6</v>
          </cell>
          <cell r="G71">
            <v>26.4</v>
          </cell>
          <cell r="H71" t="str">
            <v>-</v>
          </cell>
          <cell r="I71">
            <v>7.44</v>
          </cell>
          <cell r="J71">
            <v>3.07</v>
          </cell>
          <cell r="K71">
            <v>29.3</v>
          </cell>
          <cell r="L71">
            <v>3</v>
          </cell>
          <cell r="M71" t="str">
            <v>47.6</v>
          </cell>
          <cell r="N71" t="str">
            <v>5</v>
          </cell>
          <cell r="O71" t="str">
            <v>3</v>
          </cell>
          <cell r="P71" t="str">
            <v>3</v>
          </cell>
          <cell r="Q71" t="str">
            <v>5</v>
          </cell>
          <cell r="R71" t="str">
            <v>4</v>
          </cell>
          <cell r="S71" t="str">
            <v>3</v>
          </cell>
          <cell r="T71" t="str">
            <v>2</v>
          </cell>
          <cell r="U71" t="str">
            <v>2</v>
          </cell>
          <cell r="V71" t="str">
            <v>2</v>
          </cell>
          <cell r="W71" t="str">
            <v>1</v>
          </cell>
          <cell r="X71" t="str">
            <v>1</v>
          </cell>
          <cell r="Y71" t="str">
            <v>2</v>
          </cell>
          <cell r="Z71" t="str">
            <v>1</v>
          </cell>
          <cell r="AA71" t="str">
            <v>3</v>
          </cell>
          <cell r="AB71" t="str">
            <v>2</v>
          </cell>
          <cell r="AC71">
            <v>70</v>
          </cell>
          <cell r="AD71">
            <v>13.9</v>
          </cell>
          <cell r="AE71">
            <v>27.5</v>
          </cell>
          <cell r="AF71">
            <v>25</v>
          </cell>
          <cell r="AG71">
            <v>7.55</v>
          </cell>
          <cell r="AH71">
            <v>3.02</v>
          </cell>
          <cell r="AI71">
            <v>30.6</v>
          </cell>
          <cell r="AJ71">
            <v>29.5</v>
          </cell>
          <cell r="AK71">
            <v>42.9</v>
          </cell>
          <cell r="AL71">
            <v>43.9</v>
          </cell>
        </row>
        <row r="72">
          <cell r="A72" t="str">
            <v>70</v>
          </cell>
          <cell r="B72" t="str">
            <v>21.6</v>
          </cell>
          <cell r="C72">
            <v>30</v>
          </cell>
          <cell r="D72">
            <v>34</v>
          </cell>
          <cell r="E72">
            <v>29</v>
          </cell>
          <cell r="F72">
            <v>13.7</v>
          </cell>
          <cell r="G72">
            <v>28</v>
          </cell>
          <cell r="H72">
            <v>11.69</v>
          </cell>
          <cell r="I72">
            <v>9.7100000000000009</v>
          </cell>
          <cell r="J72">
            <v>5.37</v>
          </cell>
          <cell r="K72">
            <v>30.3</v>
          </cell>
          <cell r="L72">
            <v>5</v>
          </cell>
          <cell r="M72" t="str">
            <v>31.7</v>
          </cell>
          <cell r="N72" t="str">
            <v>4</v>
          </cell>
          <cell r="O72" t="str">
            <v>4</v>
          </cell>
          <cell r="P72" t="str">
            <v>4</v>
          </cell>
          <cell r="Q72" t="str">
            <v>5</v>
          </cell>
          <cell r="R72" t="str">
            <v>3</v>
          </cell>
          <cell r="S72" t="str">
            <v>3</v>
          </cell>
          <cell r="T72" t="str">
            <v>2</v>
          </cell>
          <cell r="U72" t="str">
            <v>2</v>
          </cell>
          <cell r="V72" t="str">
            <v>3</v>
          </cell>
          <cell r="W72" t="str">
            <v>2</v>
          </cell>
          <cell r="X72" t="str">
            <v>2</v>
          </cell>
          <cell r="Y72" t="str">
            <v>3</v>
          </cell>
          <cell r="Z72" t="str">
            <v>2</v>
          </cell>
          <cell r="AA72" t="str">
            <v>3</v>
          </cell>
          <cell r="AB72" t="str">
            <v>4</v>
          </cell>
          <cell r="AC72">
            <v>4.1900000000000004</v>
          </cell>
          <cell r="AD72">
            <v>11.2</v>
          </cell>
          <cell r="AE72">
            <v>25</v>
          </cell>
          <cell r="AF72">
            <v>31</v>
          </cell>
          <cell r="AG72">
            <v>9.9499999999999993</v>
          </cell>
          <cell r="AH72">
            <v>5.58</v>
          </cell>
          <cell r="AI72">
            <v>30.3</v>
          </cell>
          <cell r="AJ72">
            <v>31</v>
          </cell>
          <cell r="AK72">
            <v>36.5</v>
          </cell>
          <cell r="AL72">
            <v>34.5</v>
          </cell>
        </row>
        <row r="73">
          <cell r="A73" t="str">
            <v>71</v>
          </cell>
          <cell r="B73" t="str">
            <v>16.8</v>
          </cell>
          <cell r="C73">
            <v>16</v>
          </cell>
          <cell r="D73">
            <v>31.7</v>
          </cell>
          <cell r="E73">
            <v>31.5</v>
          </cell>
          <cell r="F73">
            <v>16.5</v>
          </cell>
          <cell r="G73">
            <v>27</v>
          </cell>
          <cell r="H73">
            <v>13.04</v>
          </cell>
          <cell r="I73">
            <v>7.71</v>
          </cell>
          <cell r="J73">
            <v>3.42</v>
          </cell>
          <cell r="K73">
            <v>30.5</v>
          </cell>
          <cell r="L73">
            <v>3</v>
          </cell>
          <cell r="M73" t="str">
            <v>20.5</v>
          </cell>
          <cell r="N73" t="str">
            <v>5</v>
          </cell>
          <cell r="O73" t="str">
            <v>3</v>
          </cell>
          <cell r="P73" t="str">
            <v>3</v>
          </cell>
          <cell r="Q73" t="str">
            <v>3</v>
          </cell>
          <cell r="R73" t="str">
            <v>1</v>
          </cell>
          <cell r="S73" t="str">
            <v>1</v>
          </cell>
          <cell r="T73" t="str">
            <v>3</v>
          </cell>
          <cell r="U73" t="str">
            <v>4</v>
          </cell>
          <cell r="V73" t="str">
            <v>4</v>
          </cell>
          <cell r="W73" t="str">
            <v>4</v>
          </cell>
          <cell r="X73" t="str">
            <v>3</v>
          </cell>
          <cell r="Y73" t="str">
            <v>3</v>
          </cell>
          <cell r="Z73" t="str">
            <v>4</v>
          </cell>
          <cell r="AA73" t="str">
            <v>4</v>
          </cell>
          <cell r="AB73" t="str">
            <v>5</v>
          </cell>
          <cell r="AC73">
            <v>49.01</v>
          </cell>
          <cell r="AD73">
            <v>17.2</v>
          </cell>
          <cell r="AE73">
            <v>30</v>
          </cell>
          <cell r="AF73">
            <v>27.4</v>
          </cell>
          <cell r="AG73">
            <v>9.36</v>
          </cell>
          <cell r="AH73">
            <v>3.43</v>
          </cell>
          <cell r="AI73">
            <v>28</v>
          </cell>
          <cell r="AJ73">
            <v>30.1</v>
          </cell>
          <cell r="AK73">
            <v>24.1</v>
          </cell>
          <cell r="AL73">
            <v>20.5</v>
          </cell>
        </row>
        <row r="74">
          <cell r="A74" t="str">
            <v>72</v>
          </cell>
          <cell r="B74" t="str">
            <v>20.7</v>
          </cell>
          <cell r="C74">
            <v>24</v>
          </cell>
          <cell r="D74">
            <v>34.200000000000003</v>
          </cell>
          <cell r="E74">
            <v>31</v>
          </cell>
          <cell r="F74">
            <v>15.3</v>
          </cell>
          <cell r="G74">
            <v>25.6</v>
          </cell>
          <cell r="H74">
            <v>11.78</v>
          </cell>
          <cell r="I74">
            <v>7.14</v>
          </cell>
          <cell r="J74">
            <v>3.75</v>
          </cell>
          <cell r="K74">
            <v>30</v>
          </cell>
          <cell r="L74" t="str">
            <v>-</v>
          </cell>
          <cell r="M74" t="str">
            <v>11.5</v>
          </cell>
          <cell r="N74" t="str">
            <v>6</v>
          </cell>
          <cell r="O74" t="str">
            <v>6</v>
          </cell>
          <cell r="P74" t="str">
            <v>6</v>
          </cell>
          <cell r="Q74" t="str">
            <v>6</v>
          </cell>
          <cell r="R74" t="str">
            <v>2</v>
          </cell>
          <cell r="S74" t="str">
            <v>1</v>
          </cell>
          <cell r="T74" t="str">
            <v>1</v>
          </cell>
          <cell r="U74" t="str">
            <v>1</v>
          </cell>
          <cell r="V74" t="str">
            <v>2</v>
          </cell>
          <cell r="W74" t="str">
            <v>1</v>
          </cell>
          <cell r="X74" t="str">
            <v>1</v>
          </cell>
          <cell r="Y74" t="str">
            <v>1</v>
          </cell>
          <cell r="Z74" t="str">
            <v>3</v>
          </cell>
          <cell r="AA74" t="str">
            <v>3</v>
          </cell>
          <cell r="AB74" t="str">
            <v>2</v>
          </cell>
          <cell r="AC74">
            <v>13.95</v>
          </cell>
          <cell r="AD74">
            <v>17.2</v>
          </cell>
          <cell r="AE74">
            <v>32</v>
          </cell>
          <cell r="AF74">
            <v>27.2</v>
          </cell>
          <cell r="AG74">
            <v>7.65</v>
          </cell>
          <cell r="AH74">
            <v>3.36</v>
          </cell>
          <cell r="AI74">
            <v>28.8</v>
          </cell>
          <cell r="AJ74">
            <v>29.4</v>
          </cell>
          <cell r="AK74">
            <v>5.7</v>
          </cell>
          <cell r="AL74">
            <v>11.4</v>
          </cell>
        </row>
        <row r="75">
          <cell r="A75" t="str">
            <v>73</v>
          </cell>
          <cell r="B75" t="str">
            <v>22</v>
          </cell>
          <cell r="C75">
            <v>31</v>
          </cell>
          <cell r="D75">
            <v>36.1</v>
          </cell>
          <cell r="E75">
            <v>20.5</v>
          </cell>
          <cell r="F75">
            <v>25.4</v>
          </cell>
          <cell r="G75">
            <v>35.5</v>
          </cell>
          <cell r="H75" t="str">
            <v>-</v>
          </cell>
          <cell r="I75">
            <v>6.31</v>
          </cell>
          <cell r="J75">
            <v>2.96</v>
          </cell>
          <cell r="K75">
            <v>29.2</v>
          </cell>
          <cell r="L75">
            <v>4</v>
          </cell>
          <cell r="M75" t="str">
            <v>32.6</v>
          </cell>
          <cell r="N75" t="str">
            <v>4</v>
          </cell>
          <cell r="O75" t="str">
            <v>4</v>
          </cell>
          <cell r="P75" t="str">
            <v>4</v>
          </cell>
          <cell r="Q75" t="str">
            <v>3</v>
          </cell>
          <cell r="R75" t="str">
            <v>4</v>
          </cell>
          <cell r="S75" t="str">
            <v>2</v>
          </cell>
          <cell r="T75" t="str">
            <v>3</v>
          </cell>
          <cell r="U75" t="str">
            <v>2</v>
          </cell>
          <cell r="V75" t="str">
            <v>4</v>
          </cell>
          <cell r="W75" t="str">
            <v>2</v>
          </cell>
          <cell r="X75" t="str">
            <v>2</v>
          </cell>
          <cell r="Y75" t="str">
            <v>3</v>
          </cell>
          <cell r="Z75" t="str">
            <v>2</v>
          </cell>
          <cell r="AA75" t="str">
            <v>3</v>
          </cell>
          <cell r="AB75" t="str">
            <v>4</v>
          </cell>
          <cell r="AC75">
            <v>70</v>
          </cell>
          <cell r="AD75">
            <v>25.7</v>
          </cell>
          <cell r="AE75">
            <v>17</v>
          </cell>
          <cell r="AF75">
            <v>30.9</v>
          </cell>
          <cell r="AG75">
            <v>6.57</v>
          </cell>
          <cell r="AH75">
            <v>3.14</v>
          </cell>
          <cell r="AI75">
            <v>29.8</v>
          </cell>
          <cell r="AJ75">
            <v>29.2</v>
          </cell>
          <cell r="AK75">
            <v>40.799999999999997</v>
          </cell>
          <cell r="AL75">
            <v>42.6</v>
          </cell>
        </row>
        <row r="76">
          <cell r="A76" t="str">
            <v>74</v>
          </cell>
          <cell r="B76" t="str">
            <v>22.7</v>
          </cell>
          <cell r="C76">
            <v>24</v>
          </cell>
          <cell r="D76">
            <v>45</v>
          </cell>
          <cell r="E76">
            <v>29.5</v>
          </cell>
          <cell r="F76">
            <v>34.299999999999997</v>
          </cell>
          <cell r="G76">
            <v>40.200000000000003</v>
          </cell>
          <cell r="H76" t="str">
            <v>-</v>
          </cell>
          <cell r="I76">
            <v>6.04</v>
          </cell>
          <cell r="J76">
            <v>2.95</v>
          </cell>
          <cell r="K76">
            <v>28.7</v>
          </cell>
          <cell r="L76">
            <v>3</v>
          </cell>
          <cell r="M76" t="str">
            <v>51.6</v>
          </cell>
          <cell r="N76" t="str">
            <v>4</v>
          </cell>
          <cell r="O76" t="str">
            <v>4</v>
          </cell>
          <cell r="P76" t="str">
            <v>4</v>
          </cell>
          <cell r="Q76" t="str">
            <v>1</v>
          </cell>
          <cell r="R76" t="str">
            <v>4</v>
          </cell>
          <cell r="S76" t="str">
            <v>4</v>
          </cell>
          <cell r="T76" t="str">
            <v>2</v>
          </cell>
          <cell r="U76" t="str">
            <v>1</v>
          </cell>
          <cell r="V76" t="str">
            <v>3</v>
          </cell>
          <cell r="W76" t="str">
            <v>2</v>
          </cell>
          <cell r="X76" t="str">
            <v>2</v>
          </cell>
          <cell r="Y76" t="str">
            <v>2</v>
          </cell>
          <cell r="Z76" t="str">
            <v>2</v>
          </cell>
          <cell r="AA76" t="str">
            <v>2</v>
          </cell>
          <cell r="AB76" t="str">
            <v>3</v>
          </cell>
          <cell r="AC76">
            <v>70</v>
          </cell>
          <cell r="AD76">
            <v>36</v>
          </cell>
          <cell r="AE76">
            <v>25</v>
          </cell>
          <cell r="AF76">
            <v>39</v>
          </cell>
          <cell r="AG76">
            <v>6.22</v>
          </cell>
          <cell r="AH76">
            <v>3.1</v>
          </cell>
          <cell r="AI76">
            <v>28.8</v>
          </cell>
          <cell r="AJ76">
            <v>28.9</v>
          </cell>
          <cell r="AK76">
            <v>52.9</v>
          </cell>
          <cell r="AL76">
            <v>56.7</v>
          </cell>
        </row>
        <row r="77">
          <cell r="A77" t="str">
            <v>75</v>
          </cell>
          <cell r="B77" t="str">
            <v>27.2</v>
          </cell>
          <cell r="C77">
            <v>45</v>
          </cell>
          <cell r="D77">
            <v>31.4</v>
          </cell>
          <cell r="E77">
            <v>46</v>
          </cell>
          <cell r="F77">
            <v>20.100000000000001</v>
          </cell>
          <cell r="G77">
            <v>29.3</v>
          </cell>
          <cell r="H77">
            <v>70</v>
          </cell>
          <cell r="I77">
            <v>7.07</v>
          </cell>
          <cell r="J77">
            <v>3.53</v>
          </cell>
          <cell r="K77">
            <v>27</v>
          </cell>
          <cell r="L77">
            <v>3</v>
          </cell>
          <cell r="M77" t="str">
            <v>27.6</v>
          </cell>
          <cell r="N77" t="str">
            <v>5</v>
          </cell>
          <cell r="O77" t="str">
            <v>4</v>
          </cell>
          <cell r="P77" t="str">
            <v>4</v>
          </cell>
          <cell r="Q77" t="str">
            <v>4</v>
          </cell>
          <cell r="R77" t="str">
            <v>3</v>
          </cell>
          <cell r="S77" t="str">
            <v>4</v>
          </cell>
          <cell r="T77" t="str">
            <v>3</v>
          </cell>
          <cell r="U77" t="str">
            <v>3</v>
          </cell>
          <cell r="V77" t="str">
            <v>3</v>
          </cell>
          <cell r="W77" t="str">
            <v>3</v>
          </cell>
          <cell r="X77" t="str">
            <v>3</v>
          </cell>
          <cell r="Y77" t="str">
            <v>3</v>
          </cell>
          <cell r="Z77" t="str">
            <v>2</v>
          </cell>
          <cell r="AA77" t="str">
            <v>3</v>
          </cell>
          <cell r="AB77" t="str">
            <v>2</v>
          </cell>
          <cell r="AC77">
            <v>24</v>
          </cell>
          <cell r="AD77">
            <v>21.5</v>
          </cell>
          <cell r="AE77">
            <v>41</v>
          </cell>
          <cell r="AF77">
            <v>25.4</v>
          </cell>
          <cell r="AG77">
            <v>6.64</v>
          </cell>
          <cell r="AH77">
            <v>3.55</v>
          </cell>
          <cell r="AI77">
            <v>26.3</v>
          </cell>
          <cell r="AJ77">
            <v>27.3</v>
          </cell>
          <cell r="AK77">
            <v>19</v>
          </cell>
          <cell r="AL77">
            <v>19.8</v>
          </cell>
        </row>
        <row r="78">
          <cell r="A78" t="str">
            <v>76</v>
          </cell>
          <cell r="B78" t="str">
            <v>17.7</v>
          </cell>
          <cell r="C78">
            <v>17</v>
          </cell>
          <cell r="D78">
            <v>34.9</v>
          </cell>
          <cell r="E78">
            <v>32</v>
          </cell>
          <cell r="F78">
            <v>19.899999999999999</v>
          </cell>
          <cell r="G78">
            <v>22.5</v>
          </cell>
          <cell r="H78" t="str">
            <v>-</v>
          </cell>
          <cell r="I78">
            <v>8.3800000000000008</v>
          </cell>
          <cell r="J78">
            <v>3.79</v>
          </cell>
          <cell r="K78">
            <v>24.9</v>
          </cell>
          <cell r="L78">
            <v>5</v>
          </cell>
          <cell r="M78" t="str">
            <v>20.4</v>
          </cell>
          <cell r="N78" t="str">
            <v>3</v>
          </cell>
          <cell r="O78" t="str">
            <v>3</v>
          </cell>
          <cell r="P78" t="str">
            <v>3</v>
          </cell>
          <cell r="Q78" t="str">
            <v>4</v>
          </cell>
          <cell r="R78" t="str">
            <v>3</v>
          </cell>
          <cell r="S78" t="str">
            <v>3</v>
          </cell>
          <cell r="T78" t="str">
            <v>4</v>
          </cell>
          <cell r="U78" t="str">
            <v>3</v>
          </cell>
          <cell r="V78" t="str">
            <v>3</v>
          </cell>
          <cell r="W78" t="str">
            <v>4</v>
          </cell>
          <cell r="X78" t="str">
            <v>4</v>
          </cell>
          <cell r="Y78" t="str">
            <v>3</v>
          </cell>
          <cell r="Z78" t="str">
            <v>4</v>
          </cell>
          <cell r="AA78" t="str">
            <v>3</v>
          </cell>
          <cell r="AB78" t="str">
            <v>4</v>
          </cell>
          <cell r="AC78">
            <v>70</v>
          </cell>
          <cell r="AD78">
            <v>20.399999999999999</v>
          </cell>
          <cell r="AE78">
            <v>32</v>
          </cell>
          <cell r="AF78">
            <v>22.1</v>
          </cell>
          <cell r="AG78">
            <v>8.08</v>
          </cell>
          <cell r="AH78">
            <v>3.87</v>
          </cell>
          <cell r="AI78">
            <v>24</v>
          </cell>
          <cell r="AJ78">
            <v>23.3</v>
          </cell>
          <cell r="AK78">
            <v>19.8</v>
          </cell>
          <cell r="AL78">
            <v>19.600000000000001</v>
          </cell>
        </row>
        <row r="79">
          <cell r="A79" t="str">
            <v>77</v>
          </cell>
          <cell r="B79" t="str">
            <v>27.2</v>
          </cell>
          <cell r="C79">
            <v>43</v>
          </cell>
          <cell r="D79">
            <v>32.700000000000003</v>
          </cell>
          <cell r="E79" t="str">
            <v>-</v>
          </cell>
          <cell r="F79">
            <v>18.2</v>
          </cell>
          <cell r="G79">
            <v>21.8</v>
          </cell>
          <cell r="H79" t="str">
            <v>-</v>
          </cell>
          <cell r="I79">
            <v>6.66</v>
          </cell>
          <cell r="J79">
            <v>3.09</v>
          </cell>
          <cell r="K79">
            <v>30</v>
          </cell>
          <cell r="L79">
            <v>3</v>
          </cell>
          <cell r="M79" t="str">
            <v>35.3</v>
          </cell>
          <cell r="N79" t="str">
            <v>2</v>
          </cell>
          <cell r="O79" t="str">
            <v>4</v>
          </cell>
          <cell r="P79" t="str">
            <v>4</v>
          </cell>
          <cell r="Q79" t="str">
            <v>5</v>
          </cell>
          <cell r="R79" t="str">
            <v>4</v>
          </cell>
          <cell r="S79" t="str">
            <v>4</v>
          </cell>
          <cell r="T79" t="str">
            <v>1</v>
          </cell>
          <cell r="U79" t="str">
            <v>1</v>
          </cell>
          <cell r="V79" t="str">
            <v>1</v>
          </cell>
          <cell r="W79" t="str">
            <v>1</v>
          </cell>
          <cell r="X79" t="str">
            <v>1</v>
          </cell>
          <cell r="Y79" t="str">
            <v>2</v>
          </cell>
          <cell r="Z79" t="str">
            <v>1</v>
          </cell>
          <cell r="AA79" t="str">
            <v>2</v>
          </cell>
          <cell r="AB79" t="str">
            <v>2</v>
          </cell>
          <cell r="AC79">
            <v>70</v>
          </cell>
          <cell r="AD79">
            <v>19</v>
          </cell>
          <cell r="AE79" t="str">
            <v>-</v>
          </cell>
          <cell r="AF79">
            <v>21</v>
          </cell>
          <cell r="AG79">
            <v>6.6</v>
          </cell>
          <cell r="AH79">
            <v>3.23</v>
          </cell>
          <cell r="AI79">
            <v>28.7</v>
          </cell>
          <cell r="AJ79">
            <v>28.4</v>
          </cell>
          <cell r="AK79">
            <v>23.5</v>
          </cell>
          <cell r="AL79">
            <v>32.9</v>
          </cell>
        </row>
        <row r="80">
          <cell r="A80" t="str">
            <v>78</v>
          </cell>
          <cell r="B80" t="str">
            <v>22.6</v>
          </cell>
          <cell r="C80">
            <v>33</v>
          </cell>
          <cell r="D80">
            <v>34.9</v>
          </cell>
          <cell r="E80">
            <v>39.5</v>
          </cell>
          <cell r="F80">
            <v>15.4</v>
          </cell>
          <cell r="G80">
            <v>27.1</v>
          </cell>
          <cell r="H80" t="str">
            <v>-</v>
          </cell>
          <cell r="I80">
            <v>6.93</v>
          </cell>
          <cell r="J80">
            <v>3.19</v>
          </cell>
          <cell r="K80">
            <v>26.5</v>
          </cell>
          <cell r="L80">
            <v>4</v>
          </cell>
          <cell r="M80" t="str">
            <v>36</v>
          </cell>
          <cell r="N80" t="str">
            <v>4</v>
          </cell>
          <cell r="O80" t="str">
            <v>3</v>
          </cell>
          <cell r="P80" t="str">
            <v>3</v>
          </cell>
          <cell r="Q80" t="str">
            <v>4</v>
          </cell>
          <cell r="R80" t="str">
            <v>2</v>
          </cell>
          <cell r="S80" t="str">
            <v>2</v>
          </cell>
          <cell r="T80" t="str">
            <v>2</v>
          </cell>
          <cell r="U80" t="str">
            <v>4</v>
          </cell>
          <cell r="V80" t="str">
            <v>4</v>
          </cell>
          <cell r="W80" t="str">
            <v>3</v>
          </cell>
          <cell r="X80" t="str">
            <v>2</v>
          </cell>
          <cell r="Y80" t="str">
            <v>4</v>
          </cell>
          <cell r="Z80" t="str">
            <v>3</v>
          </cell>
          <cell r="AA80" t="str">
            <v>3</v>
          </cell>
          <cell r="AB80" t="str">
            <v>4</v>
          </cell>
          <cell r="AC80">
            <v>70</v>
          </cell>
          <cell r="AD80">
            <v>18.100000000000001</v>
          </cell>
          <cell r="AE80">
            <v>34</v>
          </cell>
          <cell r="AF80">
            <v>25</v>
          </cell>
          <cell r="AG80">
            <v>7.68</v>
          </cell>
          <cell r="AH80">
            <v>3.17</v>
          </cell>
          <cell r="AI80">
            <v>26.6</v>
          </cell>
          <cell r="AJ80">
            <v>29.3</v>
          </cell>
          <cell r="AK80">
            <v>17.399999999999999</v>
          </cell>
          <cell r="AL80">
            <v>38.4</v>
          </cell>
        </row>
        <row r="81">
          <cell r="A81" t="str">
            <v>79</v>
          </cell>
          <cell r="B81" t="str">
            <v>25</v>
          </cell>
          <cell r="C81">
            <v>37</v>
          </cell>
          <cell r="D81">
            <v>34.9</v>
          </cell>
          <cell r="E81">
            <v>39</v>
          </cell>
          <cell r="F81">
            <v>18.7</v>
          </cell>
          <cell r="G81">
            <v>31.5</v>
          </cell>
          <cell r="H81" t="str">
            <v>-</v>
          </cell>
          <cell r="I81">
            <v>8.34</v>
          </cell>
          <cell r="J81">
            <v>3.48</v>
          </cell>
          <cell r="K81">
            <v>30.5</v>
          </cell>
          <cell r="L81">
            <v>4</v>
          </cell>
          <cell r="M81" t="str">
            <v>44.9</v>
          </cell>
          <cell r="N81" t="str">
            <v>5</v>
          </cell>
          <cell r="O81" t="str">
            <v>4</v>
          </cell>
          <cell r="P81" t="str">
            <v>4</v>
          </cell>
          <cell r="Q81" t="str">
            <v>6</v>
          </cell>
          <cell r="R81" t="str">
            <v>4</v>
          </cell>
          <cell r="S81" t="str">
            <v>4</v>
          </cell>
          <cell r="T81" t="str">
            <v>3</v>
          </cell>
          <cell r="U81" t="str">
            <v>3</v>
          </cell>
          <cell r="V81" t="str">
            <v>2</v>
          </cell>
          <cell r="W81" t="str">
            <v>2</v>
          </cell>
          <cell r="X81" t="str">
            <v>2</v>
          </cell>
          <cell r="Y81" t="str">
            <v>2</v>
          </cell>
          <cell r="Z81" t="str">
            <v>2</v>
          </cell>
          <cell r="AA81" t="str">
            <v>2</v>
          </cell>
          <cell r="AB81" t="str">
            <v>3</v>
          </cell>
          <cell r="AC81">
            <v>70</v>
          </cell>
          <cell r="AD81">
            <v>19</v>
          </cell>
          <cell r="AE81">
            <v>32.5</v>
          </cell>
          <cell r="AF81">
            <v>30.9</v>
          </cell>
          <cell r="AG81">
            <v>8.6300000000000008</v>
          </cell>
          <cell r="AH81">
            <v>3.26</v>
          </cell>
          <cell r="AI81">
            <v>25.7</v>
          </cell>
          <cell r="AJ81">
            <v>29.7</v>
          </cell>
          <cell r="AK81">
            <v>37.6</v>
          </cell>
          <cell r="AL81">
            <v>38.1</v>
          </cell>
        </row>
        <row r="82">
          <cell r="A82" t="str">
            <v>80</v>
          </cell>
          <cell r="B82" t="str">
            <v>20.1</v>
          </cell>
          <cell r="C82">
            <v>25</v>
          </cell>
          <cell r="D82">
            <v>31.4</v>
          </cell>
          <cell r="E82">
            <v>37</v>
          </cell>
          <cell r="F82">
            <v>12.5</v>
          </cell>
          <cell r="G82">
            <v>43.1</v>
          </cell>
          <cell r="H82" t="str">
            <v>-</v>
          </cell>
          <cell r="I82">
            <v>5.42</v>
          </cell>
          <cell r="J82">
            <v>2.6</v>
          </cell>
          <cell r="K82">
            <v>25.7</v>
          </cell>
          <cell r="L82">
            <v>5</v>
          </cell>
          <cell r="M82" t="str">
            <v>27.8</v>
          </cell>
          <cell r="N82" t="str">
            <v>6</v>
          </cell>
          <cell r="O82" t="str">
            <v>4</v>
          </cell>
          <cell r="P82" t="str">
            <v>4</v>
          </cell>
          <cell r="Q82" t="str">
            <v>3</v>
          </cell>
          <cell r="R82" t="str">
            <v>2</v>
          </cell>
          <cell r="S82" t="str">
            <v>2</v>
          </cell>
          <cell r="T82" t="str">
            <v>2</v>
          </cell>
          <cell r="U82" t="str">
            <v>1</v>
          </cell>
          <cell r="V82" t="str">
            <v>1</v>
          </cell>
          <cell r="W82" t="str">
            <v>2</v>
          </cell>
          <cell r="X82" t="str">
            <v>1</v>
          </cell>
          <cell r="Y82" t="str">
            <v>2</v>
          </cell>
          <cell r="Z82" t="str">
            <v>3</v>
          </cell>
          <cell r="AA82" t="str">
            <v>2</v>
          </cell>
          <cell r="AB82" t="str">
            <v>3</v>
          </cell>
          <cell r="AC82">
            <v>70</v>
          </cell>
          <cell r="AD82">
            <v>16.5</v>
          </cell>
          <cell r="AE82">
            <v>34</v>
          </cell>
          <cell r="AF82">
            <v>37.5</v>
          </cell>
          <cell r="AG82">
            <v>5.85</v>
          </cell>
          <cell r="AH82">
            <v>2.67</v>
          </cell>
          <cell r="AI82">
            <v>26</v>
          </cell>
          <cell r="AJ82">
            <v>26.9</v>
          </cell>
          <cell r="AK82">
            <v>18.2</v>
          </cell>
          <cell r="AL82">
            <v>23</v>
          </cell>
        </row>
        <row r="83">
          <cell r="A83" t="str">
            <v>81</v>
          </cell>
          <cell r="B83" t="str">
            <v>28.6</v>
          </cell>
          <cell r="C83">
            <v>45</v>
          </cell>
          <cell r="D83">
            <v>34.5</v>
          </cell>
          <cell r="E83">
            <v>33.5</v>
          </cell>
          <cell r="F83">
            <v>15.8</v>
          </cell>
          <cell r="G83">
            <v>27.9</v>
          </cell>
          <cell r="H83">
            <v>3.39</v>
          </cell>
          <cell r="I83">
            <v>11.45</v>
          </cell>
          <cell r="J83">
            <v>5.19</v>
          </cell>
          <cell r="K83">
            <v>32.5</v>
          </cell>
          <cell r="L83">
            <v>4</v>
          </cell>
          <cell r="M83" t="str">
            <v>33.8</v>
          </cell>
          <cell r="N83" t="str">
            <v>5</v>
          </cell>
          <cell r="O83" t="str">
            <v>4</v>
          </cell>
          <cell r="P83" t="str">
            <v>4</v>
          </cell>
          <cell r="Q83" t="str">
            <v>2</v>
          </cell>
          <cell r="R83" t="str">
            <v>3</v>
          </cell>
          <cell r="S83" t="str">
            <v>3</v>
          </cell>
          <cell r="T83" t="str">
            <v>1</v>
          </cell>
          <cell r="U83" t="str">
            <v>1</v>
          </cell>
          <cell r="V83" t="str">
            <v>3</v>
          </cell>
          <cell r="W83" t="str">
            <v>2</v>
          </cell>
          <cell r="X83" t="str">
            <v>1</v>
          </cell>
          <cell r="Y83" t="str">
            <v>1</v>
          </cell>
          <cell r="Z83" t="str">
            <v>1</v>
          </cell>
          <cell r="AA83" t="str">
            <v>2</v>
          </cell>
          <cell r="AB83" t="str">
            <v>2</v>
          </cell>
          <cell r="AC83">
            <v>28.4</v>
          </cell>
          <cell r="AD83">
            <v>17.600000000000001</v>
          </cell>
          <cell r="AE83">
            <v>29.5</v>
          </cell>
          <cell r="AF83">
            <v>26.9</v>
          </cell>
          <cell r="AG83">
            <v>12.75</v>
          </cell>
          <cell r="AH83">
            <v>5.34</v>
          </cell>
          <cell r="AI83">
            <v>29.1</v>
          </cell>
          <cell r="AJ83">
            <v>31</v>
          </cell>
          <cell r="AK83">
            <v>33.4</v>
          </cell>
          <cell r="AL83">
            <v>34.700000000000003</v>
          </cell>
        </row>
        <row r="84">
          <cell r="A84" t="str">
            <v>82</v>
          </cell>
          <cell r="B84" t="str">
            <v>19.8</v>
          </cell>
          <cell r="C84">
            <v>28</v>
          </cell>
          <cell r="D84">
            <v>32.9</v>
          </cell>
          <cell r="E84">
            <v>33.5</v>
          </cell>
          <cell r="F84">
            <v>18.3</v>
          </cell>
          <cell r="G84">
            <v>28.3</v>
          </cell>
          <cell r="H84">
            <v>6.67</v>
          </cell>
          <cell r="I84">
            <v>8.11</v>
          </cell>
          <cell r="J84">
            <v>3.55</v>
          </cell>
          <cell r="K84">
            <v>29.4</v>
          </cell>
          <cell r="L84">
            <v>4</v>
          </cell>
          <cell r="M84" t="str">
            <v>32.9</v>
          </cell>
          <cell r="N84" t="str">
            <v>4</v>
          </cell>
          <cell r="O84" t="str">
            <v>1</v>
          </cell>
          <cell r="P84" t="str">
            <v>2</v>
          </cell>
          <cell r="Q84" t="str">
            <v>4</v>
          </cell>
          <cell r="R84" t="str">
            <v>4</v>
          </cell>
          <cell r="S84" t="str">
            <v>2</v>
          </cell>
          <cell r="T84" t="str">
            <v>1</v>
          </cell>
          <cell r="U84" t="str">
            <v>1</v>
          </cell>
          <cell r="V84" t="str">
            <v>3</v>
          </cell>
          <cell r="W84" t="str">
            <v>2</v>
          </cell>
          <cell r="X84" t="str">
            <v>1</v>
          </cell>
          <cell r="Y84" t="str">
            <v>4</v>
          </cell>
          <cell r="Z84" t="str">
            <v>2</v>
          </cell>
          <cell r="AA84" t="str">
            <v>1</v>
          </cell>
          <cell r="AB84" t="str">
            <v>2</v>
          </cell>
          <cell r="AC84">
            <v>11.1</v>
          </cell>
          <cell r="AD84">
            <v>18.2</v>
          </cell>
          <cell r="AE84">
            <v>30</v>
          </cell>
          <cell r="AF84">
            <v>22.6</v>
          </cell>
          <cell r="AG84">
            <v>8.41</v>
          </cell>
          <cell r="AH84">
            <v>3.08</v>
          </cell>
          <cell r="AI84">
            <v>29.3</v>
          </cell>
          <cell r="AJ84">
            <v>27.2</v>
          </cell>
          <cell r="AK84">
            <v>31.5</v>
          </cell>
          <cell r="AL84">
            <v>35.700000000000003</v>
          </cell>
        </row>
        <row r="85">
          <cell r="A85" t="str">
            <v>83</v>
          </cell>
          <cell r="B85" t="str">
            <v>24.2</v>
          </cell>
          <cell r="C85">
            <v>36</v>
          </cell>
          <cell r="D85">
            <v>34.4</v>
          </cell>
          <cell r="E85">
            <v>38.5</v>
          </cell>
          <cell r="F85">
            <v>19.3</v>
          </cell>
          <cell r="G85">
            <v>21.1</v>
          </cell>
          <cell r="H85">
            <v>7.2</v>
          </cell>
          <cell r="I85">
            <v>10.73</v>
          </cell>
          <cell r="J85">
            <v>3.84</v>
          </cell>
          <cell r="K85">
            <v>16.600000000000001</v>
          </cell>
          <cell r="L85">
            <v>4</v>
          </cell>
          <cell r="M85" t="str">
            <v>29.8</v>
          </cell>
          <cell r="N85" t="str">
            <v>5</v>
          </cell>
          <cell r="O85" t="str">
            <v>4</v>
          </cell>
          <cell r="P85" t="str">
            <v>4</v>
          </cell>
          <cell r="Q85" t="str">
            <v>4</v>
          </cell>
          <cell r="R85" t="str">
            <v>4</v>
          </cell>
          <cell r="S85" t="str">
            <v>3</v>
          </cell>
          <cell r="T85" t="str">
            <v>3</v>
          </cell>
          <cell r="U85" t="str">
            <v>2</v>
          </cell>
          <cell r="V85" t="str">
            <v>2</v>
          </cell>
          <cell r="W85" t="str">
            <v>4</v>
          </cell>
          <cell r="X85" t="str">
            <v>2</v>
          </cell>
          <cell r="Y85" t="str">
            <v>2</v>
          </cell>
          <cell r="Z85" t="str">
            <v>3</v>
          </cell>
          <cell r="AA85" t="str">
            <v>2</v>
          </cell>
          <cell r="AB85" t="str">
            <v>2</v>
          </cell>
          <cell r="AC85">
            <v>19.3</v>
          </cell>
          <cell r="AD85">
            <v>17.899999999999999</v>
          </cell>
          <cell r="AE85">
            <v>28.5</v>
          </cell>
          <cell r="AF85">
            <v>20</v>
          </cell>
          <cell r="AG85">
            <v>10.68</v>
          </cell>
          <cell r="AH85">
            <v>3.91</v>
          </cell>
          <cell r="AI85">
            <v>29.3</v>
          </cell>
          <cell r="AJ85">
            <v>27</v>
          </cell>
          <cell r="AK85">
            <v>30.4</v>
          </cell>
          <cell r="AL85">
            <v>31.3</v>
          </cell>
        </row>
        <row r="86">
          <cell r="A86" t="str">
            <v>84</v>
          </cell>
          <cell r="B86" t="str">
            <v>30</v>
          </cell>
          <cell r="C86">
            <v>49</v>
          </cell>
          <cell r="D86">
            <v>30.5</v>
          </cell>
          <cell r="E86">
            <v>31</v>
          </cell>
          <cell r="F86">
            <v>16.600000000000001</v>
          </cell>
          <cell r="G86">
            <v>23.6</v>
          </cell>
          <cell r="H86">
            <v>58.41</v>
          </cell>
          <cell r="I86">
            <v>7.59</v>
          </cell>
          <cell r="J86">
            <v>3.45</v>
          </cell>
          <cell r="K86">
            <v>26.2</v>
          </cell>
          <cell r="L86" t="str">
            <v>-</v>
          </cell>
          <cell r="M86" t="str">
            <v>15.2</v>
          </cell>
          <cell r="N86" t="str">
            <v>3</v>
          </cell>
          <cell r="O86" t="str">
            <v>3</v>
          </cell>
          <cell r="P86" t="str">
            <v>3</v>
          </cell>
          <cell r="Q86" t="str">
            <v>5</v>
          </cell>
          <cell r="R86" t="str">
            <v>3</v>
          </cell>
          <cell r="S86" t="str">
            <v>3</v>
          </cell>
          <cell r="T86" t="str">
            <v>1</v>
          </cell>
          <cell r="U86" t="str">
            <v>3</v>
          </cell>
          <cell r="V86" t="str">
            <v>3</v>
          </cell>
          <cell r="W86" t="str">
            <v>2</v>
          </cell>
          <cell r="X86" t="str">
            <v>3</v>
          </cell>
          <cell r="Y86" t="str">
            <v>3</v>
          </cell>
          <cell r="Z86" t="str">
            <v>2</v>
          </cell>
          <cell r="AA86" t="str">
            <v>3</v>
          </cell>
          <cell r="AB86" t="str">
            <v>2</v>
          </cell>
          <cell r="AC86">
            <v>56.71</v>
          </cell>
          <cell r="AD86">
            <v>18.5</v>
          </cell>
          <cell r="AE86">
            <v>22</v>
          </cell>
          <cell r="AF86">
            <v>27.7</v>
          </cell>
          <cell r="AG86">
            <v>6.91</v>
          </cell>
          <cell r="AH86">
            <v>3.52</v>
          </cell>
          <cell r="AI86">
            <v>26.2</v>
          </cell>
          <cell r="AJ86">
            <v>28.3</v>
          </cell>
          <cell r="AK86">
            <v>17.100000000000001</v>
          </cell>
          <cell r="AL86">
            <v>18</v>
          </cell>
        </row>
        <row r="87">
          <cell r="A87" t="str">
            <v>85</v>
          </cell>
          <cell r="B87" t="str">
            <v>30</v>
          </cell>
          <cell r="C87">
            <v>46</v>
          </cell>
          <cell r="D87">
            <v>34.4</v>
          </cell>
          <cell r="E87">
            <v>32.5</v>
          </cell>
          <cell r="F87">
            <v>19.3</v>
          </cell>
          <cell r="G87">
            <v>22.6</v>
          </cell>
          <cell r="H87">
            <v>6.21</v>
          </cell>
          <cell r="I87">
            <v>9.49</v>
          </cell>
          <cell r="J87">
            <v>6.93</v>
          </cell>
          <cell r="K87">
            <v>30.5</v>
          </cell>
          <cell r="L87">
            <v>4</v>
          </cell>
          <cell r="M87" t="str">
            <v>36.2</v>
          </cell>
          <cell r="N87" t="str">
            <v>2</v>
          </cell>
          <cell r="O87" t="str">
            <v>2</v>
          </cell>
          <cell r="P87" t="str">
            <v>2</v>
          </cell>
          <cell r="Q87" t="str">
            <v>4</v>
          </cell>
          <cell r="R87" t="str">
            <v>2</v>
          </cell>
          <cell r="S87" t="str">
            <v>1</v>
          </cell>
          <cell r="T87" t="str">
            <v>2</v>
          </cell>
          <cell r="U87" t="str">
            <v>3</v>
          </cell>
          <cell r="V87" t="str">
            <v>3</v>
          </cell>
          <cell r="W87" t="str">
            <v>3</v>
          </cell>
          <cell r="X87" t="str">
            <v>2</v>
          </cell>
          <cell r="Y87" t="str">
            <v>3</v>
          </cell>
          <cell r="Z87" t="str">
            <v>3</v>
          </cell>
          <cell r="AA87" t="str">
            <v>4</v>
          </cell>
          <cell r="AB87" t="str">
            <v>4</v>
          </cell>
          <cell r="AC87">
            <v>3.49</v>
          </cell>
          <cell r="AD87">
            <v>18.2</v>
          </cell>
          <cell r="AE87">
            <v>34</v>
          </cell>
          <cell r="AF87">
            <v>22.5</v>
          </cell>
          <cell r="AG87">
            <v>9.5500000000000007</v>
          </cell>
          <cell r="AH87">
            <v>4.57</v>
          </cell>
          <cell r="AI87">
            <v>29</v>
          </cell>
          <cell r="AJ87">
            <v>29.6</v>
          </cell>
          <cell r="AK87">
            <v>30.7</v>
          </cell>
          <cell r="AL87">
            <v>35.299999999999997</v>
          </cell>
        </row>
        <row r="88">
          <cell r="A88" t="str">
            <v>86</v>
          </cell>
          <cell r="B88" t="str">
            <v>18.5</v>
          </cell>
          <cell r="C88">
            <v>21</v>
          </cell>
          <cell r="D88">
            <v>30.8</v>
          </cell>
          <cell r="E88">
            <v>24.5</v>
          </cell>
          <cell r="F88">
            <v>14.8</v>
          </cell>
          <cell r="G88">
            <v>18.399999999999999</v>
          </cell>
          <cell r="H88">
            <v>3.85</v>
          </cell>
          <cell r="I88">
            <v>10.8</v>
          </cell>
          <cell r="J88">
            <v>3.35</v>
          </cell>
          <cell r="K88">
            <v>28.9</v>
          </cell>
          <cell r="L88">
            <v>4</v>
          </cell>
          <cell r="M88" t="str">
            <v>26.1</v>
          </cell>
          <cell r="N88" t="str">
            <v>4</v>
          </cell>
          <cell r="O88" t="str">
            <v>4</v>
          </cell>
          <cell r="P88" t="str">
            <v>4</v>
          </cell>
          <cell r="Q88" t="str">
            <v>4</v>
          </cell>
          <cell r="R88" t="str">
            <v>4</v>
          </cell>
          <cell r="S88" t="str">
            <v>4</v>
          </cell>
          <cell r="T88" t="str">
            <v>1</v>
          </cell>
          <cell r="U88" t="str">
            <v>1</v>
          </cell>
          <cell r="V88" t="str">
            <v>3</v>
          </cell>
          <cell r="W88" t="str">
            <v>2</v>
          </cell>
          <cell r="X88" t="str">
            <v>2</v>
          </cell>
          <cell r="Y88" t="str">
            <v>2</v>
          </cell>
          <cell r="Z88" t="str">
            <v>2</v>
          </cell>
          <cell r="AA88" t="str">
            <v>2</v>
          </cell>
          <cell r="AB88" t="str">
            <v>3</v>
          </cell>
          <cell r="AC88">
            <v>8.3699999999999992</v>
          </cell>
          <cell r="AD88">
            <v>15.1</v>
          </cell>
          <cell r="AE88">
            <v>14.5</v>
          </cell>
          <cell r="AF88">
            <v>17.7</v>
          </cell>
          <cell r="AG88">
            <v>9.94</v>
          </cell>
          <cell r="AH88">
            <v>3.3</v>
          </cell>
          <cell r="AI88">
            <v>27.1</v>
          </cell>
          <cell r="AJ88">
            <v>28.3</v>
          </cell>
          <cell r="AK88">
            <v>26.3</v>
          </cell>
          <cell r="AL88">
            <v>31.4</v>
          </cell>
        </row>
        <row r="89">
          <cell r="A89" t="str">
            <v>87</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t="str">
            <v>-</v>
          </cell>
          <cell r="S89" t="str">
            <v>-</v>
          </cell>
          <cell r="T89" t="str">
            <v>-</v>
          </cell>
          <cell r="U89" t="str">
            <v>-</v>
          </cell>
          <cell r="V89" t="str">
            <v>-</v>
          </cell>
          <cell r="W89" t="str">
            <v>-</v>
          </cell>
          <cell r="X89" t="str">
            <v>-</v>
          </cell>
          <cell r="Y89" t="str">
            <v>-</v>
          </cell>
          <cell r="Z89" t="str">
            <v>-</v>
          </cell>
          <cell r="AA89" t="str">
            <v>-</v>
          </cell>
          <cell r="AB89" t="str">
            <v>-</v>
          </cell>
          <cell r="AC89" t="str">
            <v>-</v>
          </cell>
          <cell r="AD89" t="str">
            <v>-</v>
          </cell>
          <cell r="AE89" t="str">
            <v>-</v>
          </cell>
          <cell r="AF89" t="str">
            <v>-</v>
          </cell>
          <cell r="AG89" t="str">
            <v>-</v>
          </cell>
          <cell r="AH89" t="str">
            <v>-</v>
          </cell>
          <cell r="AI89" t="str">
            <v>-</v>
          </cell>
          <cell r="AJ89" t="str">
            <v>-</v>
          </cell>
          <cell r="AK89" t="str">
            <v>-</v>
          </cell>
          <cell r="AL89" t="str">
            <v>-</v>
          </cell>
        </row>
        <row r="90">
          <cell r="A90" t="str">
            <v>88</v>
          </cell>
          <cell r="B90" t="str">
            <v>17.1</v>
          </cell>
          <cell r="C90">
            <v>22</v>
          </cell>
          <cell r="D90">
            <v>32.799999999999997</v>
          </cell>
          <cell r="E90">
            <v>46.5</v>
          </cell>
          <cell r="F90">
            <v>18.2</v>
          </cell>
          <cell r="G90">
            <v>34.4</v>
          </cell>
          <cell r="H90" t="str">
            <v>-</v>
          </cell>
          <cell r="I90">
            <v>6.44</v>
          </cell>
          <cell r="J90">
            <v>2.96</v>
          </cell>
          <cell r="K90">
            <v>28.5</v>
          </cell>
          <cell r="L90">
            <v>5</v>
          </cell>
          <cell r="M90" t="str">
            <v>24.5</v>
          </cell>
          <cell r="N90" t="str">
            <v>2</v>
          </cell>
          <cell r="O90" t="str">
            <v>2</v>
          </cell>
          <cell r="P90" t="str">
            <v>1</v>
          </cell>
          <cell r="Q90" t="str">
            <v>3</v>
          </cell>
          <cell r="R90" t="str">
            <v>3</v>
          </cell>
          <cell r="S90" t="str">
            <v>2</v>
          </cell>
          <cell r="T90" t="str">
            <v>2</v>
          </cell>
          <cell r="U90" t="str">
            <v>3</v>
          </cell>
          <cell r="V90" t="str">
            <v>3</v>
          </cell>
          <cell r="W90" t="str">
            <v>2</v>
          </cell>
          <cell r="X90" t="str">
            <v>2</v>
          </cell>
          <cell r="Y90" t="str">
            <v>2</v>
          </cell>
          <cell r="Z90" t="str">
            <v>2</v>
          </cell>
          <cell r="AA90" t="str">
            <v>2</v>
          </cell>
          <cell r="AB90" t="str">
            <v>2</v>
          </cell>
          <cell r="AC90">
            <v>70</v>
          </cell>
          <cell r="AD90">
            <v>17.8</v>
          </cell>
          <cell r="AE90">
            <v>43.5</v>
          </cell>
          <cell r="AF90">
            <v>28.1</v>
          </cell>
          <cell r="AG90">
            <v>7.21</v>
          </cell>
          <cell r="AH90">
            <v>3.07</v>
          </cell>
          <cell r="AI90">
            <v>22.4</v>
          </cell>
          <cell r="AJ90">
            <v>28.2</v>
          </cell>
          <cell r="AK90">
            <v>24.5</v>
          </cell>
          <cell r="AL90">
            <v>27.1</v>
          </cell>
        </row>
        <row r="91">
          <cell r="A91" t="str">
            <v>89</v>
          </cell>
          <cell r="B91" t="str">
            <v>20.2</v>
          </cell>
          <cell r="C91">
            <v>28</v>
          </cell>
          <cell r="D91">
            <v>28.2</v>
          </cell>
          <cell r="E91" t="str">
            <v>-</v>
          </cell>
          <cell r="F91">
            <v>13</v>
          </cell>
          <cell r="G91">
            <v>30.9</v>
          </cell>
          <cell r="H91">
            <v>5.07</v>
          </cell>
          <cell r="I91">
            <v>13.32</v>
          </cell>
          <cell r="J91">
            <v>5.07</v>
          </cell>
          <cell r="K91">
            <v>31.4</v>
          </cell>
          <cell r="L91">
            <v>4</v>
          </cell>
          <cell r="M91" t="str">
            <v>20.7</v>
          </cell>
          <cell r="N91" t="str">
            <v>2</v>
          </cell>
          <cell r="O91" t="str">
            <v>3</v>
          </cell>
          <cell r="P91" t="str">
            <v>4</v>
          </cell>
          <cell r="Q91" t="str">
            <v>4</v>
          </cell>
          <cell r="R91" t="str">
            <v>4</v>
          </cell>
          <cell r="S91" t="str">
            <v>4</v>
          </cell>
          <cell r="T91" t="str">
            <v>2</v>
          </cell>
          <cell r="U91" t="str">
            <v>2</v>
          </cell>
          <cell r="V91" t="str">
            <v>3</v>
          </cell>
          <cell r="W91" t="str">
            <v>3</v>
          </cell>
          <cell r="X91" t="str">
            <v>3</v>
          </cell>
          <cell r="Y91" t="str">
            <v>3</v>
          </cell>
          <cell r="Z91" t="str">
            <v>2</v>
          </cell>
          <cell r="AA91" t="str">
            <v>3</v>
          </cell>
          <cell r="AB91" t="str">
            <v>3</v>
          </cell>
          <cell r="AC91">
            <v>4.96</v>
          </cell>
          <cell r="AD91">
            <v>16.600000000000001</v>
          </cell>
          <cell r="AE91" t="str">
            <v>-</v>
          </cell>
          <cell r="AF91">
            <v>27.1</v>
          </cell>
          <cell r="AG91">
            <v>15.93</v>
          </cell>
          <cell r="AH91">
            <v>5.14</v>
          </cell>
          <cell r="AI91">
            <v>30</v>
          </cell>
          <cell r="AJ91">
            <v>29.8</v>
          </cell>
          <cell r="AK91">
            <v>13.1</v>
          </cell>
          <cell r="AL91">
            <v>19.5</v>
          </cell>
        </row>
        <row r="92">
          <cell r="A92" t="str">
            <v>90</v>
          </cell>
          <cell r="B92" t="str">
            <v>20.3</v>
          </cell>
          <cell r="C92">
            <v>32</v>
          </cell>
          <cell r="D92">
            <v>31</v>
          </cell>
          <cell r="E92">
            <v>38</v>
          </cell>
          <cell r="F92">
            <v>16</v>
          </cell>
          <cell r="G92">
            <v>16.100000000000001</v>
          </cell>
          <cell r="H92">
            <v>2.38</v>
          </cell>
          <cell r="I92">
            <v>13.23</v>
          </cell>
          <cell r="J92">
            <v>6.48</v>
          </cell>
          <cell r="K92">
            <v>28.2</v>
          </cell>
          <cell r="L92" t="str">
            <v>-</v>
          </cell>
          <cell r="M92" t="str">
            <v>39.5</v>
          </cell>
          <cell r="N92" t="str">
            <v>4</v>
          </cell>
          <cell r="O92" t="str">
            <v>5</v>
          </cell>
          <cell r="P92" t="str">
            <v>3</v>
          </cell>
          <cell r="Q92" t="str">
            <v>4</v>
          </cell>
          <cell r="R92" t="str">
            <v>3</v>
          </cell>
          <cell r="S92" t="str">
            <v>2</v>
          </cell>
          <cell r="T92" t="str">
            <v>3</v>
          </cell>
          <cell r="U92" t="str">
            <v>3</v>
          </cell>
          <cell r="V92" t="str">
            <v>4</v>
          </cell>
          <cell r="W92" t="str">
            <v>4</v>
          </cell>
          <cell r="X92" t="str">
            <v>2</v>
          </cell>
          <cell r="Y92" t="str">
            <v>2</v>
          </cell>
          <cell r="Z92" t="str">
            <v>3</v>
          </cell>
          <cell r="AA92" t="str">
            <v>2</v>
          </cell>
          <cell r="AB92" t="str">
            <v>2</v>
          </cell>
          <cell r="AC92">
            <v>2.62</v>
          </cell>
          <cell r="AD92">
            <v>17.2</v>
          </cell>
          <cell r="AE92">
            <v>32</v>
          </cell>
          <cell r="AF92">
            <v>20.5</v>
          </cell>
          <cell r="AG92">
            <v>14.64</v>
          </cell>
          <cell r="AH92">
            <v>5.97</v>
          </cell>
          <cell r="AI92">
            <v>27.4</v>
          </cell>
          <cell r="AJ92">
            <v>27.4</v>
          </cell>
          <cell r="AK92">
            <v>33.4</v>
          </cell>
          <cell r="AL92">
            <v>38</v>
          </cell>
        </row>
        <row r="93">
          <cell r="A93" t="str">
            <v>91</v>
          </cell>
          <cell r="B93" t="str">
            <v>19</v>
          </cell>
          <cell r="C93">
            <v>25</v>
          </cell>
          <cell r="D93">
            <v>33.299999999999997</v>
          </cell>
          <cell r="E93">
            <v>40</v>
          </cell>
          <cell r="F93">
            <v>16.7</v>
          </cell>
          <cell r="G93">
            <v>38.5</v>
          </cell>
          <cell r="H93" t="str">
            <v>-</v>
          </cell>
          <cell r="I93">
            <v>7.39</v>
          </cell>
          <cell r="J93">
            <v>3.55</v>
          </cell>
          <cell r="K93" t="str">
            <v>-</v>
          </cell>
          <cell r="L93" t="str">
            <v>-</v>
          </cell>
          <cell r="M93" t="str">
            <v>-</v>
          </cell>
          <cell r="N93" t="str">
            <v>1</v>
          </cell>
          <cell r="O93" t="str">
            <v>3</v>
          </cell>
          <cell r="P93" t="str">
            <v>1</v>
          </cell>
          <cell r="Q93" t="str">
            <v>4</v>
          </cell>
          <cell r="R93" t="str">
            <v>4</v>
          </cell>
          <cell r="S93" t="str">
            <v>4</v>
          </cell>
          <cell r="T93" t="str">
            <v>1</v>
          </cell>
          <cell r="U93" t="str">
            <v>3</v>
          </cell>
          <cell r="V93" t="str">
            <v>4</v>
          </cell>
          <cell r="W93" t="str">
            <v>4</v>
          </cell>
          <cell r="X93" t="str">
            <v>4</v>
          </cell>
          <cell r="Y93" t="str">
            <v>3</v>
          </cell>
          <cell r="Z93" t="str">
            <v>4</v>
          </cell>
          <cell r="AA93" t="str">
            <v>3</v>
          </cell>
          <cell r="AB93" t="str">
            <v>3</v>
          </cell>
          <cell r="AC93" t="str">
            <v>-</v>
          </cell>
          <cell r="AD93">
            <v>18.2</v>
          </cell>
          <cell r="AE93">
            <v>33</v>
          </cell>
          <cell r="AF93">
            <v>28.5</v>
          </cell>
          <cell r="AG93">
            <v>7.54</v>
          </cell>
          <cell r="AH93">
            <v>3.52</v>
          </cell>
          <cell r="AI93" t="str">
            <v>-</v>
          </cell>
          <cell r="AJ93" t="str">
            <v>-</v>
          </cell>
          <cell r="AK93" t="str">
            <v>-</v>
          </cell>
          <cell r="AL93" t="str">
            <v>-</v>
          </cell>
        </row>
        <row r="94">
          <cell r="A94" t="str">
            <v>92</v>
          </cell>
          <cell r="B94" t="str">
            <v>18.8</v>
          </cell>
          <cell r="C94">
            <v>23</v>
          </cell>
          <cell r="D94">
            <v>33.6</v>
          </cell>
          <cell r="E94">
            <v>27</v>
          </cell>
          <cell r="F94">
            <v>17.3</v>
          </cell>
          <cell r="G94">
            <v>22.9</v>
          </cell>
          <cell r="H94" t="str">
            <v>-</v>
          </cell>
          <cell r="I94">
            <v>9.2899999999999991</v>
          </cell>
          <cell r="J94">
            <v>3.43</v>
          </cell>
          <cell r="K94">
            <v>25.7</v>
          </cell>
          <cell r="L94">
            <v>4</v>
          </cell>
          <cell r="M94" t="str">
            <v>22.8</v>
          </cell>
          <cell r="N94" t="str">
            <v>5</v>
          </cell>
          <cell r="O94" t="str">
            <v>5</v>
          </cell>
          <cell r="P94" t="str">
            <v>4</v>
          </cell>
          <cell r="Q94" t="str">
            <v>4</v>
          </cell>
          <cell r="R94" t="str">
            <v>5</v>
          </cell>
          <cell r="S94" t="str">
            <v>4</v>
          </cell>
          <cell r="T94" t="str">
            <v>2</v>
          </cell>
          <cell r="U94" t="str">
            <v>3</v>
          </cell>
          <cell r="V94" t="str">
            <v>3</v>
          </cell>
          <cell r="W94" t="str">
            <v>2</v>
          </cell>
          <cell r="X94" t="str">
            <v>2</v>
          </cell>
          <cell r="Y94" t="str">
            <v>2</v>
          </cell>
          <cell r="Z94" t="str">
            <v>2</v>
          </cell>
          <cell r="AA94" t="str">
            <v>4</v>
          </cell>
          <cell r="AB94" t="str">
            <v>3</v>
          </cell>
          <cell r="AC94">
            <v>70</v>
          </cell>
          <cell r="AD94">
            <v>18.399999999999999</v>
          </cell>
          <cell r="AE94">
            <v>24.5</v>
          </cell>
          <cell r="AF94">
            <v>22.4</v>
          </cell>
          <cell r="AG94">
            <v>9.36</v>
          </cell>
          <cell r="AH94">
            <v>3.62</v>
          </cell>
          <cell r="AI94">
            <v>28.6</v>
          </cell>
          <cell r="AJ94">
            <v>26.4</v>
          </cell>
          <cell r="AK94">
            <v>20.7</v>
          </cell>
          <cell r="AL94">
            <v>23.5</v>
          </cell>
        </row>
        <row r="95">
          <cell r="A95" t="str">
            <v>93</v>
          </cell>
          <cell r="B95" t="str">
            <v>22.1</v>
          </cell>
          <cell r="C95">
            <v>23</v>
          </cell>
          <cell r="D95">
            <v>33.299999999999997</v>
          </cell>
          <cell r="E95" t="str">
            <v>-</v>
          </cell>
          <cell r="F95">
            <v>16.7</v>
          </cell>
          <cell r="G95">
            <v>26.7</v>
          </cell>
          <cell r="H95">
            <v>12.31</v>
          </cell>
          <cell r="I95">
            <v>9.9600000000000009</v>
          </cell>
          <cell r="J95">
            <v>4.8099999999999996</v>
          </cell>
          <cell r="K95">
            <v>30.3</v>
          </cell>
          <cell r="L95">
            <v>5</v>
          </cell>
          <cell r="M95" t="str">
            <v>31.7</v>
          </cell>
          <cell r="N95" t="str">
            <v>4</v>
          </cell>
          <cell r="O95" t="str">
            <v>3</v>
          </cell>
          <cell r="P95" t="str">
            <v>4</v>
          </cell>
          <cell r="Q95" t="str">
            <v>4</v>
          </cell>
          <cell r="R95" t="str">
            <v>3</v>
          </cell>
          <cell r="S95" t="str">
            <v>4</v>
          </cell>
          <cell r="T95" t="str">
            <v>1</v>
          </cell>
          <cell r="U95" t="str">
            <v>2</v>
          </cell>
          <cell r="V95" t="str">
            <v>4</v>
          </cell>
          <cell r="W95" t="str">
            <v>2</v>
          </cell>
          <cell r="X95" t="str">
            <v>3</v>
          </cell>
          <cell r="Y95" t="str">
            <v>1</v>
          </cell>
          <cell r="Z95" t="str">
            <v>1</v>
          </cell>
          <cell r="AA95" t="str">
            <v>2</v>
          </cell>
          <cell r="AB95" t="str">
            <v>2</v>
          </cell>
          <cell r="AC95">
            <v>4.57</v>
          </cell>
          <cell r="AD95">
            <v>16</v>
          </cell>
          <cell r="AE95" t="str">
            <v>-</v>
          </cell>
          <cell r="AF95">
            <v>17.3</v>
          </cell>
          <cell r="AG95">
            <v>11</v>
          </cell>
          <cell r="AH95">
            <v>5.14</v>
          </cell>
          <cell r="AI95">
            <v>27.1</v>
          </cell>
          <cell r="AJ95">
            <v>30.2</v>
          </cell>
          <cell r="AK95">
            <v>30.3</v>
          </cell>
          <cell r="AL95">
            <v>31.5</v>
          </cell>
        </row>
        <row r="96">
          <cell r="A96" t="str">
            <v>94</v>
          </cell>
          <cell r="B96" t="str">
            <v>21.7</v>
          </cell>
          <cell r="C96">
            <v>31</v>
          </cell>
          <cell r="D96">
            <v>30.9</v>
          </cell>
          <cell r="E96" t="str">
            <v>-</v>
          </cell>
          <cell r="F96">
            <v>13.9</v>
          </cell>
          <cell r="G96">
            <v>20.8</v>
          </cell>
          <cell r="H96" t="str">
            <v>-</v>
          </cell>
          <cell r="I96">
            <v>14.6</v>
          </cell>
          <cell r="J96">
            <v>5.52</v>
          </cell>
          <cell r="K96">
            <v>28.3</v>
          </cell>
          <cell r="L96">
            <v>2</v>
          </cell>
          <cell r="M96" t="str">
            <v>22.7</v>
          </cell>
          <cell r="N96" t="str">
            <v>1</v>
          </cell>
          <cell r="O96" t="str">
            <v>4</v>
          </cell>
          <cell r="P96" t="str">
            <v>3</v>
          </cell>
          <cell r="Q96" t="str">
            <v>4</v>
          </cell>
          <cell r="R96" t="str">
            <v>3</v>
          </cell>
          <cell r="S96" t="str">
            <v>3</v>
          </cell>
          <cell r="T96" t="str">
            <v>4</v>
          </cell>
          <cell r="U96" t="str">
            <v>2</v>
          </cell>
          <cell r="V96" t="str">
            <v>3</v>
          </cell>
          <cell r="W96" t="str">
            <v>3</v>
          </cell>
          <cell r="X96" t="str">
            <v>3</v>
          </cell>
          <cell r="Y96" t="str">
            <v>3</v>
          </cell>
          <cell r="Z96" t="str">
            <v>3</v>
          </cell>
          <cell r="AA96" t="str">
            <v>4</v>
          </cell>
          <cell r="AB96" t="str">
            <v>3</v>
          </cell>
          <cell r="AC96" t="str">
            <v>-</v>
          </cell>
          <cell r="AD96">
            <v>13.3</v>
          </cell>
          <cell r="AE96" t="str">
            <v>-</v>
          </cell>
          <cell r="AF96">
            <v>18.100000000000001</v>
          </cell>
          <cell r="AG96">
            <v>15.02</v>
          </cell>
          <cell r="AH96">
            <v>6.57</v>
          </cell>
          <cell r="AI96">
            <v>27.4</v>
          </cell>
          <cell r="AJ96">
            <v>28.1</v>
          </cell>
          <cell r="AK96">
            <v>15.9</v>
          </cell>
          <cell r="AL96">
            <v>22.6</v>
          </cell>
        </row>
        <row r="97">
          <cell r="A97" t="str">
            <v>95</v>
          </cell>
          <cell r="B97" t="str">
            <v>18.1</v>
          </cell>
          <cell r="C97">
            <v>16</v>
          </cell>
          <cell r="D97">
            <v>31.4</v>
          </cell>
          <cell r="E97">
            <v>45.5</v>
          </cell>
          <cell r="F97">
            <v>21.3</v>
          </cell>
          <cell r="G97">
            <v>34.799999999999997</v>
          </cell>
          <cell r="H97" t="str">
            <v>-</v>
          </cell>
          <cell r="I97">
            <v>7.1</v>
          </cell>
          <cell r="J97">
            <v>3.75</v>
          </cell>
          <cell r="K97">
            <v>30.3</v>
          </cell>
          <cell r="L97">
            <v>5</v>
          </cell>
          <cell r="M97" t="str">
            <v>31.3</v>
          </cell>
          <cell r="N97" t="str">
            <v>2</v>
          </cell>
          <cell r="O97" t="str">
            <v>3</v>
          </cell>
          <cell r="P97" t="str">
            <v>3</v>
          </cell>
          <cell r="Q97" t="str">
            <v>9999</v>
          </cell>
          <cell r="R97" t="str">
            <v>4</v>
          </cell>
          <cell r="S97" t="str">
            <v>1</v>
          </cell>
          <cell r="T97" t="str">
            <v>3</v>
          </cell>
          <cell r="U97" t="str">
            <v>2</v>
          </cell>
          <cell r="V97" t="str">
            <v>3</v>
          </cell>
          <cell r="W97" t="str">
            <v>3</v>
          </cell>
          <cell r="X97" t="str">
            <v>1</v>
          </cell>
          <cell r="Y97" t="str">
            <v>2</v>
          </cell>
          <cell r="Z97" t="str">
            <v>2</v>
          </cell>
          <cell r="AA97" t="str">
            <v>2</v>
          </cell>
          <cell r="AB97" t="str">
            <v>3</v>
          </cell>
          <cell r="AC97">
            <v>70</v>
          </cell>
          <cell r="AD97">
            <v>19.100000000000001</v>
          </cell>
          <cell r="AE97">
            <v>37</v>
          </cell>
          <cell r="AF97">
            <v>32.9</v>
          </cell>
          <cell r="AG97">
            <v>7.39</v>
          </cell>
          <cell r="AH97">
            <v>2.83</v>
          </cell>
          <cell r="AI97">
            <v>30.8</v>
          </cell>
          <cell r="AJ97">
            <v>30.7</v>
          </cell>
          <cell r="AK97">
            <v>29</v>
          </cell>
          <cell r="AL97">
            <v>27.8</v>
          </cell>
        </row>
        <row r="98">
          <cell r="A98" t="str">
            <v>96</v>
          </cell>
          <cell r="B98" t="str">
            <v>22.9</v>
          </cell>
          <cell r="C98">
            <v>34</v>
          </cell>
          <cell r="D98">
            <v>30.6</v>
          </cell>
          <cell r="E98">
            <v>34</v>
          </cell>
          <cell r="F98">
            <v>23.1</v>
          </cell>
          <cell r="G98">
            <v>29.6</v>
          </cell>
          <cell r="H98">
            <v>4.63</v>
          </cell>
          <cell r="I98">
            <v>7.49</v>
          </cell>
          <cell r="J98">
            <v>3.36</v>
          </cell>
          <cell r="K98">
            <v>29</v>
          </cell>
          <cell r="L98">
            <v>4</v>
          </cell>
          <cell r="M98" t="str">
            <v>30.1</v>
          </cell>
          <cell r="N98" t="str">
            <v>5</v>
          </cell>
          <cell r="O98" t="str">
            <v>2</v>
          </cell>
          <cell r="P98" t="str">
            <v>2</v>
          </cell>
          <cell r="Q98" t="str">
            <v>2</v>
          </cell>
          <cell r="R98" t="str">
            <v>2</v>
          </cell>
          <cell r="S98" t="str">
            <v>2</v>
          </cell>
          <cell r="T98" t="str">
            <v>1</v>
          </cell>
          <cell r="U98" t="str">
            <v>3</v>
          </cell>
          <cell r="V98" t="str">
            <v>3</v>
          </cell>
          <cell r="W98" t="str">
            <v>2</v>
          </cell>
          <cell r="X98" t="str">
            <v>2</v>
          </cell>
          <cell r="Y98" t="str">
            <v>4</v>
          </cell>
          <cell r="Z98" t="str">
            <v>3</v>
          </cell>
          <cell r="AA98" t="str">
            <v>3</v>
          </cell>
          <cell r="AB98" t="str">
            <v>3</v>
          </cell>
          <cell r="AC98">
            <v>47.16</v>
          </cell>
          <cell r="AD98">
            <v>22.9</v>
          </cell>
          <cell r="AE98">
            <v>34</v>
          </cell>
          <cell r="AF98">
            <v>29.78</v>
          </cell>
          <cell r="AG98">
            <v>7.35</v>
          </cell>
          <cell r="AH98">
            <v>3.45</v>
          </cell>
          <cell r="AI98">
            <v>28.8</v>
          </cell>
          <cell r="AJ98">
            <v>28.4</v>
          </cell>
          <cell r="AK98">
            <v>16.399999999999999</v>
          </cell>
          <cell r="AL98">
            <v>32.5</v>
          </cell>
        </row>
        <row r="99">
          <cell r="A99" t="str">
            <v>97</v>
          </cell>
          <cell r="B99" t="str">
            <v>21.5</v>
          </cell>
          <cell r="C99">
            <v>20</v>
          </cell>
          <cell r="D99">
            <v>38</v>
          </cell>
          <cell r="E99">
            <v>42.5</v>
          </cell>
          <cell r="F99">
            <v>21.7</v>
          </cell>
          <cell r="G99">
            <v>30.8</v>
          </cell>
          <cell r="H99">
            <v>28.21</v>
          </cell>
          <cell r="I99">
            <v>7.91</v>
          </cell>
          <cell r="J99">
            <v>3.62</v>
          </cell>
          <cell r="K99">
            <v>30.2</v>
          </cell>
          <cell r="L99">
            <v>5</v>
          </cell>
          <cell r="M99" t="str">
            <v>25.7</v>
          </cell>
          <cell r="N99" t="str">
            <v>2</v>
          </cell>
          <cell r="O99" t="str">
            <v>2</v>
          </cell>
          <cell r="P99" t="str">
            <v>2</v>
          </cell>
          <cell r="Q99" t="str">
            <v>5</v>
          </cell>
          <cell r="R99" t="str">
            <v>3</v>
          </cell>
          <cell r="S99" t="str">
            <v>2</v>
          </cell>
          <cell r="T99" t="str">
            <v>3</v>
          </cell>
          <cell r="U99" t="str">
            <v>1</v>
          </cell>
          <cell r="V99" t="str">
            <v>3</v>
          </cell>
          <cell r="W99" t="str">
            <v>3</v>
          </cell>
          <cell r="X99" t="str">
            <v>1</v>
          </cell>
          <cell r="Y99" t="str">
            <v>2</v>
          </cell>
          <cell r="Z99" t="str">
            <v>2</v>
          </cell>
          <cell r="AA99" t="str">
            <v>2</v>
          </cell>
          <cell r="AB99" t="str">
            <v>2</v>
          </cell>
          <cell r="AC99">
            <v>30.87</v>
          </cell>
          <cell r="AD99">
            <v>21.3</v>
          </cell>
          <cell r="AE99">
            <v>40</v>
          </cell>
          <cell r="AF99">
            <v>36.1</v>
          </cell>
          <cell r="AG99">
            <v>7.94</v>
          </cell>
          <cell r="AH99">
            <v>3.39</v>
          </cell>
          <cell r="AI99">
            <v>29.2</v>
          </cell>
          <cell r="AJ99">
            <v>30.4</v>
          </cell>
          <cell r="AK99">
            <v>26</v>
          </cell>
          <cell r="AL99">
            <v>27.1</v>
          </cell>
        </row>
        <row r="100">
          <cell r="A100" t="str">
            <v>98</v>
          </cell>
          <cell r="B100" t="str">
            <v>20</v>
          </cell>
          <cell r="C100">
            <v>8</v>
          </cell>
          <cell r="D100">
            <v>47.5</v>
          </cell>
          <cell r="E100">
            <v>13.5</v>
          </cell>
          <cell r="F100">
            <v>25.7</v>
          </cell>
          <cell r="G100">
            <v>31.1</v>
          </cell>
          <cell r="H100">
            <v>3.42</v>
          </cell>
          <cell r="I100">
            <v>8.6</v>
          </cell>
          <cell r="J100">
            <v>4.76</v>
          </cell>
          <cell r="K100">
            <v>31</v>
          </cell>
          <cell r="L100">
            <v>3</v>
          </cell>
          <cell r="M100" t="str">
            <v>18.5</v>
          </cell>
          <cell r="N100" t="str">
            <v>4</v>
          </cell>
          <cell r="O100" t="str">
            <v>4</v>
          </cell>
          <cell r="P100" t="str">
            <v>4</v>
          </cell>
          <cell r="Q100" t="str">
            <v>4</v>
          </cell>
          <cell r="R100" t="str">
            <v>1</v>
          </cell>
          <cell r="S100" t="str">
            <v>1</v>
          </cell>
          <cell r="T100" t="str">
            <v>4</v>
          </cell>
          <cell r="U100" t="str">
            <v>3</v>
          </cell>
          <cell r="V100" t="str">
            <v>4</v>
          </cell>
          <cell r="W100" t="str">
            <v>4</v>
          </cell>
          <cell r="X100" t="str">
            <v>2</v>
          </cell>
          <cell r="Y100" t="str">
            <v>4</v>
          </cell>
          <cell r="Z100" t="str">
            <v>4</v>
          </cell>
          <cell r="AA100" t="str">
            <v>5</v>
          </cell>
          <cell r="AB100" t="str">
            <v>4</v>
          </cell>
          <cell r="AC100">
            <v>17.420000000000002</v>
          </cell>
          <cell r="AD100">
            <v>24.9</v>
          </cell>
          <cell r="AE100">
            <v>13</v>
          </cell>
          <cell r="AF100">
            <v>29.7</v>
          </cell>
          <cell r="AG100">
            <v>10.55</v>
          </cell>
          <cell r="AH100">
            <v>4.34</v>
          </cell>
          <cell r="AI100">
            <v>30.7</v>
          </cell>
          <cell r="AJ100">
            <v>30.9</v>
          </cell>
          <cell r="AK100">
            <v>25.2</v>
          </cell>
          <cell r="AL100">
            <v>5.7</v>
          </cell>
        </row>
        <row r="101">
          <cell r="A101" t="str">
            <v>99</v>
          </cell>
          <cell r="B101" t="str">
            <v>25.2</v>
          </cell>
          <cell r="C101">
            <v>31</v>
          </cell>
          <cell r="D101">
            <v>48.9</v>
          </cell>
          <cell r="E101">
            <v>21</v>
          </cell>
          <cell r="F101">
            <v>29.6</v>
          </cell>
          <cell r="G101">
            <v>31.2</v>
          </cell>
          <cell r="H101">
            <v>46.12</v>
          </cell>
          <cell r="I101">
            <v>8.31</v>
          </cell>
          <cell r="J101">
            <v>3.85</v>
          </cell>
          <cell r="K101">
            <v>29.2</v>
          </cell>
          <cell r="L101">
            <v>5</v>
          </cell>
          <cell r="M101" t="str">
            <v>40.8</v>
          </cell>
          <cell r="N101" t="str">
            <v>3</v>
          </cell>
          <cell r="O101" t="str">
            <v>4</v>
          </cell>
          <cell r="P101" t="str">
            <v>4</v>
          </cell>
          <cell r="Q101" t="str">
            <v>2</v>
          </cell>
          <cell r="R101" t="str">
            <v>2</v>
          </cell>
          <cell r="S101" t="str">
            <v>1</v>
          </cell>
          <cell r="T101" t="str">
            <v>1</v>
          </cell>
          <cell r="U101" t="str">
            <v>4</v>
          </cell>
          <cell r="V101" t="str">
            <v>3</v>
          </cell>
          <cell r="W101" t="str">
            <v>2</v>
          </cell>
          <cell r="X101" t="str">
            <v>2</v>
          </cell>
          <cell r="Y101" t="str">
            <v>2</v>
          </cell>
          <cell r="Z101" t="str">
            <v>2</v>
          </cell>
          <cell r="AA101" t="str">
            <v>3</v>
          </cell>
          <cell r="AB101" t="str">
            <v>2</v>
          </cell>
          <cell r="AC101">
            <v>16.64</v>
          </cell>
          <cell r="AD101">
            <v>29.2</v>
          </cell>
          <cell r="AE101">
            <v>17</v>
          </cell>
          <cell r="AF101">
            <v>31.1</v>
          </cell>
          <cell r="AG101">
            <v>8.9600000000000009</v>
          </cell>
          <cell r="AH101">
            <v>3.94</v>
          </cell>
          <cell r="AI101">
            <v>26.9</v>
          </cell>
          <cell r="AJ101">
            <v>27.6</v>
          </cell>
          <cell r="AK101">
            <v>11.9</v>
          </cell>
          <cell r="AL101">
            <v>30.2</v>
          </cell>
        </row>
        <row r="102">
          <cell r="A102" t="str">
            <v>100</v>
          </cell>
          <cell r="B102" t="str">
            <v>22.6</v>
          </cell>
          <cell r="C102">
            <v>31</v>
          </cell>
          <cell r="D102">
            <v>32.5</v>
          </cell>
          <cell r="E102">
            <v>36</v>
          </cell>
          <cell r="F102">
            <v>19</v>
          </cell>
          <cell r="G102">
            <v>30.8</v>
          </cell>
          <cell r="H102">
            <v>1.75</v>
          </cell>
          <cell r="I102">
            <v>8.86</v>
          </cell>
          <cell r="J102">
            <v>3.32</v>
          </cell>
          <cell r="K102">
            <v>28.8</v>
          </cell>
          <cell r="L102" t="str">
            <v>-</v>
          </cell>
          <cell r="M102" t="str">
            <v>24.9</v>
          </cell>
          <cell r="N102" t="str">
            <v>4</v>
          </cell>
          <cell r="O102" t="str">
            <v>4</v>
          </cell>
          <cell r="P102" t="str">
            <v>4</v>
          </cell>
          <cell r="Q102" t="str">
            <v>5</v>
          </cell>
          <cell r="R102" t="str">
            <v>4</v>
          </cell>
          <cell r="S102" t="str">
            <v>4</v>
          </cell>
          <cell r="T102" t="str">
            <v>1</v>
          </cell>
          <cell r="U102" t="str">
            <v>1</v>
          </cell>
          <cell r="V102" t="str">
            <v>3</v>
          </cell>
          <cell r="W102" t="str">
            <v>2</v>
          </cell>
          <cell r="X102" t="str">
            <v>1</v>
          </cell>
          <cell r="Y102" t="str">
            <v>2</v>
          </cell>
          <cell r="Z102" t="str">
            <v>1</v>
          </cell>
          <cell r="AA102" t="str">
            <v>3</v>
          </cell>
          <cell r="AB102" t="str">
            <v>3</v>
          </cell>
          <cell r="AC102">
            <v>1.32</v>
          </cell>
          <cell r="AD102">
            <v>17.600000000000001</v>
          </cell>
          <cell r="AE102">
            <v>32</v>
          </cell>
          <cell r="AF102">
            <v>31.5</v>
          </cell>
          <cell r="AG102">
            <v>8.68</v>
          </cell>
          <cell r="AH102">
            <v>4.71</v>
          </cell>
          <cell r="AI102">
            <v>30.1</v>
          </cell>
          <cell r="AJ102">
            <v>31.2</v>
          </cell>
          <cell r="AK102">
            <v>16.3</v>
          </cell>
          <cell r="AL102">
            <v>19.100000000000001</v>
          </cell>
        </row>
        <row r="103">
          <cell r="A103" t="str">
            <v>101</v>
          </cell>
          <cell r="B103" t="str">
            <v>20.4</v>
          </cell>
          <cell r="C103">
            <v>31</v>
          </cell>
          <cell r="D103">
            <v>31.2</v>
          </cell>
          <cell r="E103" t="str">
            <v>-</v>
          </cell>
          <cell r="F103">
            <v>18.100000000000001</v>
          </cell>
          <cell r="G103">
            <v>21</v>
          </cell>
          <cell r="H103">
            <v>43.51</v>
          </cell>
          <cell r="I103">
            <v>8.5299999999999994</v>
          </cell>
          <cell r="J103">
            <v>3.88</v>
          </cell>
          <cell r="K103">
            <v>29.6</v>
          </cell>
          <cell r="L103">
            <v>4</v>
          </cell>
          <cell r="M103" t="str">
            <v>22.5</v>
          </cell>
          <cell r="N103">
            <v>5</v>
          </cell>
          <cell r="O103">
            <v>2</v>
          </cell>
          <cell r="P103">
            <v>2</v>
          </cell>
          <cell r="Q103">
            <v>3</v>
          </cell>
          <cell r="R103">
            <v>2</v>
          </cell>
          <cell r="S103">
            <v>2</v>
          </cell>
          <cell r="T103">
            <v>3</v>
          </cell>
          <cell r="U103">
            <v>3</v>
          </cell>
          <cell r="V103">
            <v>5</v>
          </cell>
          <cell r="W103">
            <v>2</v>
          </cell>
          <cell r="X103">
            <v>3</v>
          </cell>
          <cell r="Y103">
            <v>3</v>
          </cell>
          <cell r="Z103">
            <v>3</v>
          </cell>
          <cell r="AA103">
            <v>9999</v>
          </cell>
          <cell r="AB103">
            <v>3</v>
          </cell>
          <cell r="AC103">
            <v>39.369999999999997</v>
          </cell>
          <cell r="AD103">
            <v>17.2</v>
          </cell>
          <cell r="AE103" t="str">
            <v>-</v>
          </cell>
          <cell r="AF103">
            <v>23.6</v>
          </cell>
          <cell r="AG103">
            <v>10</v>
          </cell>
          <cell r="AH103">
            <v>4.18</v>
          </cell>
          <cell r="AI103">
            <v>27.4</v>
          </cell>
          <cell r="AJ103">
            <v>29.1</v>
          </cell>
          <cell r="AK103">
            <v>21.9</v>
          </cell>
          <cell r="AL103">
            <v>18.7</v>
          </cell>
        </row>
        <row r="104">
          <cell r="A104" t="str">
            <v>102</v>
          </cell>
          <cell r="B104" t="str">
            <v>17.7</v>
          </cell>
          <cell r="C104">
            <v>31</v>
          </cell>
          <cell r="D104">
            <v>31</v>
          </cell>
          <cell r="E104">
            <v>41</v>
          </cell>
          <cell r="F104">
            <v>17.3</v>
          </cell>
          <cell r="G104">
            <v>25.5</v>
          </cell>
          <cell r="H104">
            <v>12.87</v>
          </cell>
          <cell r="I104">
            <v>7.8</v>
          </cell>
          <cell r="J104">
            <v>3.08</v>
          </cell>
          <cell r="K104">
            <v>27.6</v>
          </cell>
          <cell r="L104">
            <v>5</v>
          </cell>
          <cell r="M104" t="str">
            <v>18.4</v>
          </cell>
          <cell r="N104">
            <v>4</v>
          </cell>
          <cell r="O104">
            <v>3</v>
          </cell>
          <cell r="P104">
            <v>1</v>
          </cell>
          <cell r="Q104">
            <v>4</v>
          </cell>
          <cell r="R104">
            <v>3</v>
          </cell>
          <cell r="S104">
            <v>1</v>
          </cell>
          <cell r="T104">
            <v>2</v>
          </cell>
          <cell r="U104">
            <v>1</v>
          </cell>
          <cell r="V104">
            <v>2</v>
          </cell>
          <cell r="W104">
            <v>2</v>
          </cell>
          <cell r="X104">
            <v>1</v>
          </cell>
          <cell r="Y104">
            <v>1</v>
          </cell>
          <cell r="Z104">
            <v>2</v>
          </cell>
          <cell r="AA104">
            <v>2</v>
          </cell>
          <cell r="AB104">
            <v>2</v>
          </cell>
          <cell r="AC104">
            <v>4.1100000000000003</v>
          </cell>
          <cell r="AD104">
            <v>16.899999999999999</v>
          </cell>
          <cell r="AE104">
            <v>42</v>
          </cell>
          <cell r="AF104">
            <v>25.5</v>
          </cell>
          <cell r="AG104">
            <v>7.94</v>
          </cell>
          <cell r="AH104">
            <v>3.43</v>
          </cell>
          <cell r="AI104">
            <v>27.3</v>
          </cell>
          <cell r="AJ104">
            <v>27.8</v>
          </cell>
          <cell r="AK104">
            <v>23.3</v>
          </cell>
          <cell r="AL104">
            <v>18.3</v>
          </cell>
        </row>
        <row r="105">
          <cell r="A105" t="str">
            <v>103</v>
          </cell>
          <cell r="B105" t="str">
            <v>22.2</v>
          </cell>
          <cell r="C105">
            <v>33</v>
          </cell>
          <cell r="D105">
            <v>30.9</v>
          </cell>
          <cell r="E105">
            <v>15</v>
          </cell>
          <cell r="F105">
            <v>17.3</v>
          </cell>
          <cell r="G105" t="str">
            <v>-</v>
          </cell>
          <cell r="H105">
            <v>3.73</v>
          </cell>
          <cell r="I105">
            <v>13.6</v>
          </cell>
          <cell r="J105">
            <v>4.9000000000000004</v>
          </cell>
          <cell r="K105">
            <v>30.5</v>
          </cell>
          <cell r="L105" t="str">
            <v>-</v>
          </cell>
          <cell r="M105" t="str">
            <v>2.7</v>
          </cell>
          <cell r="N105">
            <v>2</v>
          </cell>
          <cell r="O105">
            <v>4</v>
          </cell>
          <cell r="P105">
            <v>4</v>
          </cell>
          <cell r="Q105">
            <v>3</v>
          </cell>
          <cell r="R105">
            <v>3</v>
          </cell>
          <cell r="S105">
            <v>3</v>
          </cell>
          <cell r="T105">
            <v>2</v>
          </cell>
          <cell r="U105">
            <v>4</v>
          </cell>
          <cell r="V105">
            <v>3</v>
          </cell>
          <cell r="W105">
            <v>3</v>
          </cell>
          <cell r="X105">
            <v>3</v>
          </cell>
          <cell r="Y105">
            <v>3</v>
          </cell>
          <cell r="Z105">
            <v>3</v>
          </cell>
          <cell r="AA105">
            <v>3</v>
          </cell>
          <cell r="AB105">
            <v>3</v>
          </cell>
          <cell r="AC105">
            <v>2.1800000000000002</v>
          </cell>
          <cell r="AD105">
            <v>19.3</v>
          </cell>
          <cell r="AE105">
            <v>10</v>
          </cell>
          <cell r="AF105" t="str">
            <v>-</v>
          </cell>
          <cell r="AG105">
            <v>11.53</v>
          </cell>
          <cell r="AH105">
            <v>6.11</v>
          </cell>
          <cell r="AI105">
            <v>30</v>
          </cell>
          <cell r="AJ105">
            <v>28.7</v>
          </cell>
          <cell r="AK105">
            <v>2.1</v>
          </cell>
          <cell r="AL105">
            <v>3.5</v>
          </cell>
        </row>
        <row r="106">
          <cell r="A106" t="str">
            <v>104</v>
          </cell>
          <cell r="B106" t="str">
            <v>22.3</v>
          </cell>
          <cell r="C106">
            <v>25</v>
          </cell>
          <cell r="D106">
            <v>42.4</v>
          </cell>
          <cell r="E106">
            <v>24</v>
          </cell>
          <cell r="F106">
            <v>26.3</v>
          </cell>
          <cell r="G106" t="str">
            <v>-</v>
          </cell>
          <cell r="H106">
            <v>2.83</v>
          </cell>
          <cell r="I106">
            <v>9.6300000000000008</v>
          </cell>
          <cell r="J106">
            <v>3.75</v>
          </cell>
          <cell r="K106">
            <v>29.3</v>
          </cell>
          <cell r="L106">
            <v>4</v>
          </cell>
          <cell r="M106" t="str">
            <v>26.1</v>
          </cell>
          <cell r="N106">
            <v>6</v>
          </cell>
          <cell r="O106">
            <v>6</v>
          </cell>
          <cell r="P106">
            <v>4</v>
          </cell>
          <cell r="Q106">
            <v>6</v>
          </cell>
          <cell r="R106">
            <v>5</v>
          </cell>
          <cell r="S106">
            <v>5</v>
          </cell>
          <cell r="T106">
            <v>1</v>
          </cell>
          <cell r="U106">
            <v>1</v>
          </cell>
          <cell r="V106">
            <v>1</v>
          </cell>
          <cell r="W106">
            <v>1</v>
          </cell>
          <cell r="X106">
            <v>1</v>
          </cell>
          <cell r="Y106">
            <v>1</v>
          </cell>
          <cell r="Z106">
            <v>1</v>
          </cell>
          <cell r="AA106">
            <v>1</v>
          </cell>
          <cell r="AB106">
            <v>1</v>
          </cell>
          <cell r="AC106">
            <v>7.08</v>
          </cell>
          <cell r="AD106">
            <v>24.6</v>
          </cell>
          <cell r="AE106">
            <v>21</v>
          </cell>
          <cell r="AF106" t="str">
            <v>-</v>
          </cell>
          <cell r="AG106">
            <v>13.62</v>
          </cell>
          <cell r="AH106">
            <v>3.82</v>
          </cell>
          <cell r="AI106">
            <v>27.7</v>
          </cell>
          <cell r="AJ106">
            <v>28.5</v>
          </cell>
          <cell r="AK106">
            <v>22.6</v>
          </cell>
          <cell r="AL106">
            <v>19.600000000000001</v>
          </cell>
        </row>
        <row r="107">
          <cell r="A107" t="str">
            <v>105</v>
          </cell>
          <cell r="B107" t="str">
            <v>23.24</v>
          </cell>
          <cell r="C107">
            <v>39</v>
          </cell>
          <cell r="D107">
            <v>33.1</v>
          </cell>
          <cell r="E107">
            <v>31</v>
          </cell>
          <cell r="F107">
            <v>22</v>
          </cell>
          <cell r="G107">
            <v>15</v>
          </cell>
          <cell r="H107">
            <v>37.729999999999997</v>
          </cell>
          <cell r="I107">
            <v>7.55</v>
          </cell>
          <cell r="J107">
            <v>3.35</v>
          </cell>
          <cell r="K107">
            <v>23.8</v>
          </cell>
          <cell r="L107">
            <v>3</v>
          </cell>
          <cell r="M107" t="str">
            <v>18.9</v>
          </cell>
          <cell r="N107">
            <v>5</v>
          </cell>
          <cell r="O107">
            <v>4</v>
          </cell>
          <cell r="P107">
            <v>4</v>
          </cell>
          <cell r="Q107">
            <v>5</v>
          </cell>
          <cell r="R107">
            <v>4</v>
          </cell>
          <cell r="S107">
            <v>4</v>
          </cell>
          <cell r="T107">
            <v>3</v>
          </cell>
          <cell r="U107">
            <v>2</v>
          </cell>
          <cell r="V107">
            <v>3</v>
          </cell>
          <cell r="W107">
            <v>3</v>
          </cell>
          <cell r="X107">
            <v>1</v>
          </cell>
          <cell r="Y107">
            <v>3</v>
          </cell>
          <cell r="Z107">
            <v>3</v>
          </cell>
          <cell r="AA107">
            <v>1</v>
          </cell>
          <cell r="AB107">
            <v>4</v>
          </cell>
          <cell r="AC107">
            <v>44.55</v>
          </cell>
          <cell r="AD107">
            <v>20.399999999999999</v>
          </cell>
          <cell r="AE107">
            <v>20.5</v>
          </cell>
          <cell r="AF107">
            <v>18.8</v>
          </cell>
          <cell r="AG107">
            <v>7.2</v>
          </cell>
          <cell r="AH107">
            <v>3.55</v>
          </cell>
          <cell r="AI107">
            <v>27.8</v>
          </cell>
          <cell r="AJ107">
            <v>27.1</v>
          </cell>
          <cell r="AK107">
            <v>19.100000000000001</v>
          </cell>
          <cell r="AL107">
            <v>19.399999999999999</v>
          </cell>
        </row>
        <row r="108">
          <cell r="A108" t="str">
            <v>106</v>
          </cell>
          <cell r="B108" t="str">
            <v>25</v>
          </cell>
          <cell r="C108">
            <v>25</v>
          </cell>
          <cell r="D108">
            <v>48.8</v>
          </cell>
          <cell r="E108">
            <v>40</v>
          </cell>
          <cell r="F108">
            <v>29.1</v>
          </cell>
          <cell r="G108">
            <v>34</v>
          </cell>
          <cell r="H108">
            <v>13.02</v>
          </cell>
          <cell r="I108">
            <v>9.27</v>
          </cell>
          <cell r="J108">
            <v>3.68</v>
          </cell>
          <cell r="K108">
            <v>28.1</v>
          </cell>
          <cell r="L108">
            <v>4</v>
          </cell>
          <cell r="M108" t="str">
            <v>24.9</v>
          </cell>
          <cell r="N108">
            <v>3</v>
          </cell>
          <cell r="O108">
            <v>3</v>
          </cell>
          <cell r="P108">
            <v>3</v>
          </cell>
          <cell r="Q108">
            <v>5</v>
          </cell>
          <cell r="R108">
            <v>4</v>
          </cell>
          <cell r="S108">
            <v>4</v>
          </cell>
          <cell r="T108">
            <v>4</v>
          </cell>
          <cell r="U108">
            <v>4</v>
          </cell>
          <cell r="V108">
            <v>4</v>
          </cell>
          <cell r="W108">
            <v>3</v>
          </cell>
          <cell r="X108">
            <v>4</v>
          </cell>
          <cell r="Y108">
            <v>4</v>
          </cell>
          <cell r="Z108">
            <v>4</v>
          </cell>
          <cell r="AA108">
            <v>4</v>
          </cell>
          <cell r="AB108">
            <v>4</v>
          </cell>
          <cell r="AC108">
            <v>9.39</v>
          </cell>
          <cell r="AD108">
            <v>27.3</v>
          </cell>
          <cell r="AE108">
            <v>7.5</v>
          </cell>
          <cell r="AF108">
            <v>30</v>
          </cell>
          <cell r="AG108">
            <v>10.02</v>
          </cell>
          <cell r="AH108">
            <v>3.75</v>
          </cell>
          <cell r="AI108">
            <v>29.7</v>
          </cell>
          <cell r="AJ108">
            <v>26.4</v>
          </cell>
          <cell r="AK108">
            <v>14.3</v>
          </cell>
          <cell r="AL108">
            <v>15.7</v>
          </cell>
        </row>
        <row r="109">
          <cell r="A109" t="str">
            <v>107</v>
          </cell>
          <cell r="B109" t="str">
            <v>22.8</v>
          </cell>
          <cell r="C109">
            <v>28</v>
          </cell>
          <cell r="D109" t="str">
            <v>-</v>
          </cell>
          <cell r="E109">
            <v>40</v>
          </cell>
          <cell r="F109">
            <v>27.4</v>
          </cell>
          <cell r="G109">
            <v>22.7</v>
          </cell>
          <cell r="H109">
            <v>1.56</v>
          </cell>
          <cell r="I109">
            <v>8.08</v>
          </cell>
          <cell r="J109">
            <v>3.57</v>
          </cell>
          <cell r="K109">
            <v>28.3</v>
          </cell>
          <cell r="L109">
            <v>4</v>
          </cell>
          <cell r="M109" t="str">
            <v>33.4</v>
          </cell>
          <cell r="N109">
            <v>4</v>
          </cell>
          <cell r="O109">
            <v>2</v>
          </cell>
          <cell r="P109">
            <v>3</v>
          </cell>
          <cell r="Q109">
            <v>3</v>
          </cell>
          <cell r="R109">
            <v>3</v>
          </cell>
          <cell r="S109">
            <v>1</v>
          </cell>
          <cell r="T109">
            <v>3</v>
          </cell>
          <cell r="U109">
            <v>3</v>
          </cell>
          <cell r="V109">
            <v>4</v>
          </cell>
          <cell r="W109">
            <v>3</v>
          </cell>
          <cell r="X109">
            <v>1</v>
          </cell>
          <cell r="Y109">
            <v>2</v>
          </cell>
          <cell r="Z109">
            <v>3</v>
          </cell>
          <cell r="AA109">
            <v>2</v>
          </cell>
          <cell r="AB109">
            <v>4</v>
          </cell>
          <cell r="AC109">
            <v>5.59</v>
          </cell>
          <cell r="AD109">
            <v>26.9</v>
          </cell>
          <cell r="AE109">
            <v>34</v>
          </cell>
          <cell r="AF109">
            <v>21</v>
          </cell>
          <cell r="AG109">
            <v>7.73</v>
          </cell>
          <cell r="AH109">
            <v>3.4</v>
          </cell>
          <cell r="AI109">
            <v>25.9</v>
          </cell>
          <cell r="AJ109">
            <v>29.8</v>
          </cell>
          <cell r="AK109">
            <v>32.1</v>
          </cell>
          <cell r="AL109">
            <v>36.5</v>
          </cell>
        </row>
        <row r="110">
          <cell r="A110" t="str">
            <v>108</v>
          </cell>
          <cell r="B110" t="str">
            <v>22.9</v>
          </cell>
          <cell r="C110">
            <v>25</v>
          </cell>
          <cell r="D110">
            <v>34.6</v>
          </cell>
          <cell r="E110">
            <v>39</v>
          </cell>
          <cell r="F110">
            <v>22</v>
          </cell>
          <cell r="G110">
            <v>26</v>
          </cell>
          <cell r="H110">
            <v>6.05</v>
          </cell>
          <cell r="I110">
            <v>6.05</v>
          </cell>
          <cell r="J110">
            <v>2.91</v>
          </cell>
          <cell r="K110">
            <v>30.7</v>
          </cell>
          <cell r="L110">
            <v>5</v>
          </cell>
          <cell r="M110" t="str">
            <v>23.1</v>
          </cell>
          <cell r="N110">
            <v>4</v>
          </cell>
          <cell r="O110">
            <v>4</v>
          </cell>
          <cell r="P110">
            <v>6</v>
          </cell>
          <cell r="Q110">
            <v>6</v>
          </cell>
          <cell r="R110">
            <v>6</v>
          </cell>
          <cell r="S110">
            <v>5</v>
          </cell>
          <cell r="T110">
            <v>2</v>
          </cell>
          <cell r="U110">
            <v>2</v>
          </cell>
          <cell r="V110">
            <v>2</v>
          </cell>
          <cell r="W110">
            <v>3</v>
          </cell>
          <cell r="X110">
            <v>2</v>
          </cell>
          <cell r="Y110">
            <v>3</v>
          </cell>
          <cell r="Z110">
            <v>2</v>
          </cell>
          <cell r="AA110">
            <v>3</v>
          </cell>
          <cell r="AB110">
            <v>3</v>
          </cell>
          <cell r="AC110">
            <v>14.14</v>
          </cell>
          <cell r="AD110">
            <v>17.8</v>
          </cell>
          <cell r="AE110">
            <v>37</v>
          </cell>
          <cell r="AF110">
            <v>30</v>
          </cell>
          <cell r="AG110">
            <v>5.71</v>
          </cell>
          <cell r="AH110">
            <v>2.89</v>
          </cell>
          <cell r="AI110">
            <v>30</v>
          </cell>
          <cell r="AJ110">
            <v>29.8</v>
          </cell>
          <cell r="AK110">
            <v>24.3</v>
          </cell>
          <cell r="AL110">
            <v>23</v>
          </cell>
        </row>
        <row r="111">
          <cell r="A111" t="str">
            <v>109</v>
          </cell>
          <cell r="B111" t="str">
            <v>19.3</v>
          </cell>
          <cell r="C111">
            <v>32</v>
          </cell>
          <cell r="D111">
            <v>31.3</v>
          </cell>
          <cell r="E111">
            <v>46</v>
          </cell>
          <cell r="F111">
            <v>18.7</v>
          </cell>
          <cell r="G111">
            <v>39.5</v>
          </cell>
          <cell r="H111">
            <v>21.26</v>
          </cell>
          <cell r="I111">
            <v>6.25</v>
          </cell>
          <cell r="J111">
            <v>3.13</v>
          </cell>
          <cell r="K111">
            <v>29.6</v>
          </cell>
          <cell r="L111">
            <v>4</v>
          </cell>
          <cell r="M111" t="str">
            <v>32.5</v>
          </cell>
          <cell r="N111">
            <v>1</v>
          </cell>
          <cell r="O111">
            <v>2</v>
          </cell>
          <cell r="P111">
            <v>3</v>
          </cell>
          <cell r="Q111">
            <v>2</v>
          </cell>
          <cell r="R111">
            <v>2</v>
          </cell>
          <cell r="S111">
            <v>2</v>
          </cell>
          <cell r="T111">
            <v>1</v>
          </cell>
          <cell r="U111">
            <v>1</v>
          </cell>
          <cell r="V111">
            <v>1</v>
          </cell>
          <cell r="W111">
            <v>2</v>
          </cell>
          <cell r="X111">
            <v>2</v>
          </cell>
          <cell r="Y111">
            <v>1</v>
          </cell>
          <cell r="Z111">
            <v>1</v>
          </cell>
          <cell r="AA111">
            <v>3</v>
          </cell>
          <cell r="AB111">
            <v>3</v>
          </cell>
          <cell r="AC111">
            <v>2.79</v>
          </cell>
          <cell r="AD111">
            <v>19</v>
          </cell>
          <cell r="AE111">
            <v>51</v>
          </cell>
          <cell r="AF111">
            <v>41</v>
          </cell>
          <cell r="AG111">
            <v>6.67</v>
          </cell>
          <cell r="AH111">
            <v>3.43</v>
          </cell>
          <cell r="AI111">
            <v>29.1</v>
          </cell>
          <cell r="AJ111">
            <v>28.9</v>
          </cell>
          <cell r="AK111">
            <v>33.4</v>
          </cell>
          <cell r="AL111">
            <v>32.299999999999997</v>
          </cell>
        </row>
        <row r="112">
          <cell r="A112" t="str">
            <v>110</v>
          </cell>
          <cell r="B112" t="str">
            <v>18.2</v>
          </cell>
          <cell r="C112">
            <v>31</v>
          </cell>
          <cell r="D112" t="str">
            <v>-</v>
          </cell>
          <cell r="E112">
            <v>28</v>
          </cell>
          <cell r="F112">
            <v>22.9</v>
          </cell>
          <cell r="G112">
            <v>39.5</v>
          </cell>
          <cell r="H112">
            <v>3.45</v>
          </cell>
          <cell r="I112">
            <v>8.7899999999999991</v>
          </cell>
          <cell r="J112">
            <v>3.79</v>
          </cell>
          <cell r="K112">
            <v>32.700000000000003</v>
          </cell>
          <cell r="L112" t="str">
            <v>-</v>
          </cell>
          <cell r="M112" t="str">
            <v>22.9</v>
          </cell>
          <cell r="N112">
            <v>4</v>
          </cell>
          <cell r="O112">
            <v>3</v>
          </cell>
          <cell r="P112">
            <v>3</v>
          </cell>
          <cell r="Q112">
            <v>5</v>
          </cell>
          <cell r="R112">
            <v>4</v>
          </cell>
          <cell r="S112">
            <v>4</v>
          </cell>
          <cell r="T112">
            <v>3</v>
          </cell>
          <cell r="U112">
            <v>3</v>
          </cell>
          <cell r="V112">
            <v>3</v>
          </cell>
          <cell r="W112">
            <v>3</v>
          </cell>
          <cell r="X112">
            <v>2</v>
          </cell>
          <cell r="Y112">
            <v>4</v>
          </cell>
          <cell r="Z112">
            <v>2</v>
          </cell>
          <cell r="AA112">
            <v>2</v>
          </cell>
          <cell r="AB112">
            <v>2</v>
          </cell>
          <cell r="AC112">
            <v>4.25</v>
          </cell>
          <cell r="AD112">
            <v>25.9</v>
          </cell>
          <cell r="AE112">
            <v>26</v>
          </cell>
          <cell r="AF112">
            <v>36.5</v>
          </cell>
          <cell r="AG112">
            <v>9</v>
          </cell>
          <cell r="AH112">
            <v>3.82</v>
          </cell>
          <cell r="AI112">
            <v>32.700000000000003</v>
          </cell>
          <cell r="AJ112">
            <v>33</v>
          </cell>
          <cell r="AK112">
            <v>30.3</v>
          </cell>
          <cell r="AL112">
            <v>25.5</v>
          </cell>
        </row>
        <row r="113">
          <cell r="A113" t="str">
            <v>111</v>
          </cell>
          <cell r="B113" t="str">
            <v>23</v>
          </cell>
          <cell r="C113">
            <v>26</v>
          </cell>
          <cell r="D113">
            <v>41</v>
          </cell>
          <cell r="E113">
            <v>7</v>
          </cell>
          <cell r="F113">
            <v>27.4</v>
          </cell>
          <cell r="G113">
            <v>21.9</v>
          </cell>
          <cell r="H113">
            <v>22.83</v>
          </cell>
          <cell r="I113">
            <v>8.82</v>
          </cell>
          <cell r="J113">
            <v>4.0199999999999996</v>
          </cell>
          <cell r="K113">
            <v>29.5</v>
          </cell>
          <cell r="L113">
            <v>5</v>
          </cell>
          <cell r="M113" t="str">
            <v>18</v>
          </cell>
          <cell r="N113">
            <v>3</v>
          </cell>
          <cell r="O113">
            <v>3</v>
          </cell>
          <cell r="P113">
            <v>3</v>
          </cell>
          <cell r="Q113">
            <v>1</v>
          </cell>
          <cell r="R113">
            <v>1</v>
          </cell>
          <cell r="S113">
            <v>1</v>
          </cell>
          <cell r="T113">
            <v>3</v>
          </cell>
          <cell r="U113">
            <v>3</v>
          </cell>
          <cell r="V113">
            <v>3</v>
          </cell>
          <cell r="W113">
            <v>3</v>
          </cell>
          <cell r="X113">
            <v>2</v>
          </cell>
          <cell r="Y113">
            <v>2</v>
          </cell>
          <cell r="Z113">
            <v>2</v>
          </cell>
          <cell r="AA113">
            <v>2</v>
          </cell>
          <cell r="AB113">
            <v>2</v>
          </cell>
          <cell r="AC113">
            <v>13.42</v>
          </cell>
          <cell r="AD113">
            <v>27.9</v>
          </cell>
          <cell r="AE113">
            <v>6</v>
          </cell>
          <cell r="AF113">
            <v>24.2</v>
          </cell>
          <cell r="AG113">
            <v>12.24</v>
          </cell>
          <cell r="AH113">
            <v>3.89</v>
          </cell>
          <cell r="AI113">
            <v>29.8</v>
          </cell>
          <cell r="AJ113">
            <v>30</v>
          </cell>
          <cell r="AK113">
            <v>20.8</v>
          </cell>
          <cell r="AL113">
            <v>14.9</v>
          </cell>
        </row>
        <row r="114">
          <cell r="A114" t="str">
            <v>112</v>
          </cell>
          <cell r="B114" t="str">
            <v>21.4</v>
          </cell>
          <cell r="C114">
            <v>21</v>
          </cell>
          <cell r="D114">
            <v>44</v>
          </cell>
          <cell r="E114" t="str">
            <v>-</v>
          </cell>
          <cell r="F114">
            <v>27.4</v>
          </cell>
          <cell r="G114">
            <v>37</v>
          </cell>
          <cell r="H114">
            <v>6.61</v>
          </cell>
          <cell r="I114">
            <v>8.93</v>
          </cell>
          <cell r="J114">
            <v>4.3099999999999996</v>
          </cell>
          <cell r="K114">
            <v>29.2</v>
          </cell>
          <cell r="L114">
            <v>3</v>
          </cell>
          <cell r="M114" t="str">
            <v>27.9</v>
          </cell>
          <cell r="N114">
            <v>3</v>
          </cell>
          <cell r="O114">
            <v>1</v>
          </cell>
          <cell r="P114">
            <v>1</v>
          </cell>
          <cell r="Q114">
            <v>4</v>
          </cell>
          <cell r="R114">
            <v>2</v>
          </cell>
          <cell r="S114">
            <v>1</v>
          </cell>
          <cell r="T114">
            <v>3</v>
          </cell>
          <cell r="U114">
            <v>1</v>
          </cell>
          <cell r="V114">
            <v>3</v>
          </cell>
          <cell r="W114">
            <v>2</v>
          </cell>
          <cell r="X114">
            <v>1</v>
          </cell>
          <cell r="Y114">
            <v>3</v>
          </cell>
          <cell r="Z114">
            <v>3</v>
          </cell>
          <cell r="AA114">
            <v>2</v>
          </cell>
          <cell r="AB114">
            <v>3</v>
          </cell>
          <cell r="AC114">
            <v>22.93</v>
          </cell>
          <cell r="AD114">
            <v>29.9</v>
          </cell>
          <cell r="AE114">
            <v>9</v>
          </cell>
          <cell r="AF114">
            <v>34</v>
          </cell>
          <cell r="AG114">
            <v>9.23</v>
          </cell>
          <cell r="AH114">
            <v>4.1399999999999997</v>
          </cell>
          <cell r="AI114">
            <v>29.3</v>
          </cell>
          <cell r="AJ114">
            <v>29.6</v>
          </cell>
          <cell r="AK114">
            <v>13.9</v>
          </cell>
          <cell r="AL114">
            <v>23.2</v>
          </cell>
        </row>
        <row r="115">
          <cell r="A115" t="str">
            <v>113</v>
          </cell>
          <cell r="B115" t="str">
            <v>23.5</v>
          </cell>
          <cell r="C115">
            <v>21</v>
          </cell>
          <cell r="D115" t="str">
            <v>-</v>
          </cell>
          <cell r="E115">
            <v>37</v>
          </cell>
          <cell r="F115">
            <v>20.7</v>
          </cell>
          <cell r="G115">
            <v>24.7</v>
          </cell>
          <cell r="H115" t="str">
            <v>-</v>
          </cell>
          <cell r="I115">
            <v>6.23</v>
          </cell>
          <cell r="J115">
            <v>2.92</v>
          </cell>
          <cell r="K115">
            <v>30.7</v>
          </cell>
          <cell r="L115">
            <v>5</v>
          </cell>
          <cell r="M115" t="str">
            <v>26.1</v>
          </cell>
          <cell r="N115">
            <v>2</v>
          </cell>
          <cell r="O115">
            <v>3</v>
          </cell>
          <cell r="P115">
            <v>2</v>
          </cell>
          <cell r="Q115">
            <v>3</v>
          </cell>
          <cell r="R115">
            <v>3</v>
          </cell>
          <cell r="S115">
            <v>3</v>
          </cell>
          <cell r="T115">
            <v>2</v>
          </cell>
          <cell r="U115">
            <v>1</v>
          </cell>
          <cell r="V115">
            <v>2</v>
          </cell>
          <cell r="W115">
            <v>2</v>
          </cell>
          <cell r="X115">
            <v>1</v>
          </cell>
          <cell r="Y115">
            <v>3</v>
          </cell>
          <cell r="Z115">
            <v>2</v>
          </cell>
          <cell r="AA115">
            <v>3</v>
          </cell>
          <cell r="AB115">
            <v>3</v>
          </cell>
          <cell r="AC115">
            <v>74</v>
          </cell>
          <cell r="AD115">
            <v>21.7</v>
          </cell>
          <cell r="AE115">
            <v>35.5</v>
          </cell>
          <cell r="AF115">
            <v>22.2</v>
          </cell>
          <cell r="AG115">
            <v>6.68</v>
          </cell>
          <cell r="AH115">
            <v>3.23</v>
          </cell>
          <cell r="AI115">
            <v>27.9</v>
          </cell>
          <cell r="AJ115">
            <v>25.3</v>
          </cell>
          <cell r="AK115">
            <v>25.1</v>
          </cell>
          <cell r="AL115">
            <v>27.8</v>
          </cell>
        </row>
        <row r="116">
          <cell r="A116" t="str">
            <v>114</v>
          </cell>
          <cell r="B116" t="str">
            <v>20.3</v>
          </cell>
          <cell r="C116">
            <v>32</v>
          </cell>
          <cell r="D116">
            <v>30.2</v>
          </cell>
          <cell r="E116">
            <v>18.3</v>
          </cell>
          <cell r="F116">
            <v>14.8</v>
          </cell>
          <cell r="G116">
            <v>39.6</v>
          </cell>
          <cell r="H116" t="str">
            <v>-</v>
          </cell>
          <cell r="I116">
            <v>6.79</v>
          </cell>
          <cell r="J116">
            <v>4.01</v>
          </cell>
          <cell r="K116">
            <v>28.9</v>
          </cell>
          <cell r="L116">
            <v>3</v>
          </cell>
          <cell r="M116" t="str">
            <v>22.1</v>
          </cell>
          <cell r="N116">
            <v>6</v>
          </cell>
          <cell r="O116">
            <v>4</v>
          </cell>
          <cell r="P116">
            <v>4</v>
          </cell>
          <cell r="Q116">
            <v>5</v>
          </cell>
          <cell r="R116">
            <v>4</v>
          </cell>
          <cell r="S116">
            <v>4</v>
          </cell>
          <cell r="T116">
            <v>3</v>
          </cell>
          <cell r="U116">
            <v>2</v>
          </cell>
          <cell r="V116">
            <v>2</v>
          </cell>
          <cell r="W116">
            <v>2</v>
          </cell>
          <cell r="X116">
            <v>2</v>
          </cell>
          <cell r="Y116">
            <v>3</v>
          </cell>
          <cell r="Z116">
            <v>3</v>
          </cell>
          <cell r="AA116">
            <v>2</v>
          </cell>
          <cell r="AB116">
            <v>3</v>
          </cell>
          <cell r="AC116">
            <v>70</v>
          </cell>
          <cell r="AD116">
            <v>15.6</v>
          </cell>
          <cell r="AE116">
            <v>12.5</v>
          </cell>
          <cell r="AF116">
            <v>36.799999999999997</v>
          </cell>
          <cell r="AG116">
            <v>6.57</v>
          </cell>
          <cell r="AH116">
            <v>3.2</v>
          </cell>
          <cell r="AI116">
            <v>28.9</v>
          </cell>
          <cell r="AJ116">
            <v>28.3</v>
          </cell>
          <cell r="AK116">
            <v>23.8</v>
          </cell>
          <cell r="AL116">
            <v>26</v>
          </cell>
        </row>
        <row r="117">
          <cell r="A117" t="str">
            <v>115</v>
          </cell>
          <cell r="B117" t="str">
            <v>21.9</v>
          </cell>
          <cell r="C117">
            <v>31</v>
          </cell>
          <cell r="D117">
            <v>33.1</v>
          </cell>
          <cell r="E117">
            <v>39</v>
          </cell>
          <cell r="F117">
            <v>18.5</v>
          </cell>
          <cell r="G117">
            <v>28</v>
          </cell>
          <cell r="H117">
            <v>51.85</v>
          </cell>
          <cell r="I117">
            <v>6.83</v>
          </cell>
          <cell r="J117">
            <v>2.89</v>
          </cell>
          <cell r="K117">
            <v>34.299999999999997</v>
          </cell>
          <cell r="L117">
            <v>4</v>
          </cell>
          <cell r="M117" t="str">
            <v>12.7</v>
          </cell>
          <cell r="N117">
            <v>2</v>
          </cell>
          <cell r="O117">
            <v>3</v>
          </cell>
          <cell r="P117">
            <v>3</v>
          </cell>
          <cell r="Q117">
            <v>5</v>
          </cell>
          <cell r="R117">
            <v>3</v>
          </cell>
          <cell r="S117">
            <v>3</v>
          </cell>
          <cell r="T117">
            <v>3</v>
          </cell>
          <cell r="U117">
            <v>2</v>
          </cell>
          <cell r="V117">
            <v>2</v>
          </cell>
          <cell r="W117">
            <v>3</v>
          </cell>
          <cell r="X117">
            <v>2</v>
          </cell>
          <cell r="Y117">
            <v>3</v>
          </cell>
          <cell r="Z117">
            <v>3</v>
          </cell>
          <cell r="AA117">
            <v>3</v>
          </cell>
          <cell r="AB117">
            <v>2</v>
          </cell>
          <cell r="AC117">
            <v>18.22</v>
          </cell>
          <cell r="AD117">
            <v>14.6</v>
          </cell>
          <cell r="AE117">
            <v>37</v>
          </cell>
          <cell r="AF117">
            <v>26.5</v>
          </cell>
          <cell r="AG117">
            <v>7.27</v>
          </cell>
          <cell r="AH117">
            <v>3.1</v>
          </cell>
          <cell r="AI117">
            <v>33.299999999999997</v>
          </cell>
          <cell r="AJ117">
            <v>28.4</v>
          </cell>
          <cell r="AK117">
            <v>13.2</v>
          </cell>
          <cell r="AL117">
            <v>15.8</v>
          </cell>
        </row>
        <row r="118">
          <cell r="A118" t="str">
            <v>116</v>
          </cell>
          <cell r="B118" t="str">
            <v>23.1</v>
          </cell>
          <cell r="C118">
            <v>37</v>
          </cell>
          <cell r="D118">
            <v>27.8</v>
          </cell>
          <cell r="E118">
            <v>28</v>
          </cell>
          <cell r="F118">
            <v>14.2</v>
          </cell>
          <cell r="G118">
            <v>25.4</v>
          </cell>
          <cell r="H118">
            <v>24.24</v>
          </cell>
          <cell r="I118">
            <v>10.77</v>
          </cell>
          <cell r="J118">
            <v>4.18</v>
          </cell>
          <cell r="K118">
            <v>30.5</v>
          </cell>
          <cell r="L118">
            <v>4</v>
          </cell>
          <cell r="M118" t="str">
            <v>26.9</v>
          </cell>
          <cell r="N118">
            <v>3</v>
          </cell>
          <cell r="O118">
            <v>3</v>
          </cell>
          <cell r="P118">
            <v>3</v>
          </cell>
          <cell r="Q118">
            <v>4</v>
          </cell>
          <cell r="R118">
            <v>4</v>
          </cell>
          <cell r="S118">
            <v>1</v>
          </cell>
          <cell r="T118">
            <v>3</v>
          </cell>
          <cell r="U118">
            <v>5</v>
          </cell>
          <cell r="V118">
            <v>5</v>
          </cell>
          <cell r="W118">
            <v>5</v>
          </cell>
          <cell r="X118">
            <v>3</v>
          </cell>
          <cell r="Y118">
            <v>3</v>
          </cell>
          <cell r="Z118">
            <v>3</v>
          </cell>
          <cell r="AA118">
            <v>5</v>
          </cell>
          <cell r="AB118">
            <v>5</v>
          </cell>
          <cell r="AC118">
            <v>12.57</v>
          </cell>
          <cell r="AD118">
            <v>13.7</v>
          </cell>
          <cell r="AE118">
            <v>29</v>
          </cell>
          <cell r="AF118">
            <v>25.3</v>
          </cell>
          <cell r="AG118">
            <v>10.210000000000001</v>
          </cell>
          <cell r="AH118">
            <v>6.43</v>
          </cell>
          <cell r="AI118">
            <v>31.7</v>
          </cell>
          <cell r="AJ118">
            <v>31</v>
          </cell>
          <cell r="AK118">
            <v>25.7</v>
          </cell>
          <cell r="AL118">
            <v>26.6</v>
          </cell>
        </row>
        <row r="119">
          <cell r="A119" t="str">
            <v>117</v>
          </cell>
          <cell r="B119" t="str">
            <v>20.3</v>
          </cell>
          <cell r="C119">
            <v>30</v>
          </cell>
          <cell r="D119">
            <v>31.8</v>
          </cell>
          <cell r="E119">
            <v>35.5</v>
          </cell>
          <cell r="F119">
            <v>19.3</v>
          </cell>
          <cell r="G119">
            <v>33</v>
          </cell>
          <cell r="H119">
            <v>27.21</v>
          </cell>
          <cell r="I119">
            <v>7</v>
          </cell>
          <cell r="J119">
            <v>3.1</v>
          </cell>
          <cell r="K119">
            <v>31.9</v>
          </cell>
          <cell r="L119">
            <v>4</v>
          </cell>
          <cell r="M119" t="str">
            <v>38.2</v>
          </cell>
          <cell r="N119">
            <v>6</v>
          </cell>
          <cell r="O119">
            <v>4</v>
          </cell>
          <cell r="P119">
            <v>4</v>
          </cell>
          <cell r="Q119">
            <v>4</v>
          </cell>
          <cell r="R119">
            <v>4</v>
          </cell>
          <cell r="S119">
            <v>3</v>
          </cell>
          <cell r="T119">
            <v>2</v>
          </cell>
          <cell r="U119">
            <v>2</v>
          </cell>
          <cell r="V119">
            <v>3</v>
          </cell>
          <cell r="W119">
            <v>2</v>
          </cell>
          <cell r="X119">
            <v>1</v>
          </cell>
          <cell r="Y119">
            <v>1</v>
          </cell>
          <cell r="Z119">
            <v>2</v>
          </cell>
          <cell r="AA119">
            <v>1</v>
          </cell>
          <cell r="AB119">
            <v>2</v>
          </cell>
          <cell r="AC119">
            <v>8.74</v>
          </cell>
          <cell r="AD119">
            <v>21</v>
          </cell>
          <cell r="AE119">
            <v>32</v>
          </cell>
          <cell r="AF119">
            <v>30</v>
          </cell>
          <cell r="AG119">
            <v>7.08</v>
          </cell>
          <cell r="AH119">
            <v>3.27</v>
          </cell>
          <cell r="AI119">
            <v>32</v>
          </cell>
          <cell r="AJ119">
            <v>32.5</v>
          </cell>
          <cell r="AK119">
            <v>41.6</v>
          </cell>
          <cell r="AL119">
            <v>40.9</v>
          </cell>
        </row>
        <row r="120">
          <cell r="A120" t="str">
            <v>118</v>
          </cell>
          <cell r="B120" t="str">
            <v>24.1</v>
          </cell>
          <cell r="C120">
            <v>37</v>
          </cell>
          <cell r="D120">
            <v>32.200000000000003</v>
          </cell>
          <cell r="E120">
            <v>45.5</v>
          </cell>
          <cell r="F120">
            <v>19.100000000000001</v>
          </cell>
          <cell r="G120">
            <v>25</v>
          </cell>
          <cell r="H120">
            <v>8.64</v>
          </cell>
          <cell r="I120">
            <v>7.55</v>
          </cell>
          <cell r="J120">
            <v>3.61</v>
          </cell>
          <cell r="K120">
            <v>31.2</v>
          </cell>
          <cell r="L120">
            <v>5</v>
          </cell>
          <cell r="M120" t="str">
            <v>25.9</v>
          </cell>
          <cell r="N120">
            <v>3</v>
          </cell>
          <cell r="O120">
            <v>5</v>
          </cell>
          <cell r="P120">
            <v>5</v>
          </cell>
          <cell r="Q120">
            <v>4</v>
          </cell>
          <cell r="R120">
            <v>4</v>
          </cell>
          <cell r="S120">
            <v>4</v>
          </cell>
          <cell r="T120">
            <v>2</v>
          </cell>
          <cell r="U120">
            <v>2</v>
          </cell>
          <cell r="V120">
            <v>4</v>
          </cell>
          <cell r="W120">
            <v>2</v>
          </cell>
          <cell r="X120">
            <v>2</v>
          </cell>
          <cell r="Y120">
            <v>3</v>
          </cell>
          <cell r="Z120">
            <v>3</v>
          </cell>
          <cell r="AA120">
            <v>2</v>
          </cell>
          <cell r="AB120">
            <v>2</v>
          </cell>
          <cell r="AC120">
            <v>42.41</v>
          </cell>
          <cell r="AD120">
            <v>21</v>
          </cell>
          <cell r="AE120">
            <v>38</v>
          </cell>
          <cell r="AF120">
            <v>31</v>
          </cell>
          <cell r="AG120">
            <v>7.62</v>
          </cell>
          <cell r="AH120">
            <v>3.52</v>
          </cell>
          <cell r="AI120">
            <v>31.6</v>
          </cell>
          <cell r="AJ120">
            <v>31.6</v>
          </cell>
          <cell r="AK120">
            <v>25.8</v>
          </cell>
          <cell r="AL120">
            <v>30.5</v>
          </cell>
        </row>
        <row r="121">
          <cell r="A121" t="str">
            <v>119</v>
          </cell>
          <cell r="B121" t="str">
            <v>25</v>
          </cell>
          <cell r="C121">
            <v>35</v>
          </cell>
          <cell r="D121">
            <v>37.799999999999997</v>
          </cell>
          <cell r="E121">
            <v>30.3</v>
          </cell>
          <cell r="F121">
            <v>22.1</v>
          </cell>
          <cell r="G121">
            <v>35</v>
          </cell>
          <cell r="H121">
            <v>57.58</v>
          </cell>
          <cell r="I121">
            <v>8.25</v>
          </cell>
          <cell r="J121">
            <v>3.43</v>
          </cell>
          <cell r="K121">
            <v>29.9</v>
          </cell>
          <cell r="L121">
            <v>4</v>
          </cell>
          <cell r="M121" t="str">
            <v>58.3</v>
          </cell>
          <cell r="N121">
            <v>4</v>
          </cell>
          <cell r="O121">
            <v>3</v>
          </cell>
          <cell r="P121">
            <v>3</v>
          </cell>
          <cell r="Q121">
            <v>4</v>
          </cell>
          <cell r="R121">
            <v>2</v>
          </cell>
          <cell r="S121">
            <v>2</v>
          </cell>
          <cell r="T121">
            <v>4</v>
          </cell>
          <cell r="U121">
            <v>3</v>
          </cell>
          <cell r="V121">
            <v>5</v>
          </cell>
          <cell r="W121">
            <v>5</v>
          </cell>
          <cell r="X121">
            <v>2</v>
          </cell>
          <cell r="Y121">
            <v>5</v>
          </cell>
          <cell r="Z121">
            <v>5</v>
          </cell>
          <cell r="AA121">
            <v>3</v>
          </cell>
          <cell r="AB121">
            <v>4</v>
          </cell>
          <cell r="AC121">
            <v>8.86</v>
          </cell>
          <cell r="AD121">
            <v>19</v>
          </cell>
          <cell r="AE121">
            <v>26.5</v>
          </cell>
          <cell r="AF121">
            <v>30.8</v>
          </cell>
          <cell r="AG121">
            <v>8.65</v>
          </cell>
          <cell r="AH121">
            <v>3.92</v>
          </cell>
          <cell r="AI121">
            <v>31.4</v>
          </cell>
          <cell r="AJ121">
            <v>30.4</v>
          </cell>
          <cell r="AK121">
            <v>55.9</v>
          </cell>
          <cell r="AL121">
            <v>58.4</v>
          </cell>
        </row>
        <row r="122">
          <cell r="A122" t="str">
            <v>120</v>
          </cell>
          <cell r="B122" t="str">
            <v>21.4</v>
          </cell>
          <cell r="C122">
            <v>32</v>
          </cell>
          <cell r="D122">
            <v>31.1</v>
          </cell>
          <cell r="E122">
            <v>28</v>
          </cell>
          <cell r="F122">
            <v>15.6</v>
          </cell>
          <cell r="G122">
            <v>27.9</v>
          </cell>
          <cell r="H122">
            <v>28.7</v>
          </cell>
          <cell r="I122">
            <v>10.07</v>
          </cell>
          <cell r="J122">
            <v>4.0199999999999996</v>
          </cell>
          <cell r="K122">
            <v>28.7</v>
          </cell>
          <cell r="L122">
            <v>4</v>
          </cell>
          <cell r="M122" t="str">
            <v>23.8</v>
          </cell>
          <cell r="N122">
            <v>3</v>
          </cell>
          <cell r="O122">
            <v>2</v>
          </cell>
          <cell r="P122">
            <v>5</v>
          </cell>
          <cell r="Q122">
            <v>5</v>
          </cell>
          <cell r="R122">
            <v>4</v>
          </cell>
          <cell r="S122">
            <v>2</v>
          </cell>
          <cell r="T122">
            <v>1</v>
          </cell>
          <cell r="U122">
            <v>3</v>
          </cell>
          <cell r="V122">
            <v>3</v>
          </cell>
          <cell r="W122">
            <v>2</v>
          </cell>
          <cell r="X122">
            <v>3</v>
          </cell>
          <cell r="Y122">
            <v>3</v>
          </cell>
          <cell r="Z122">
            <v>3</v>
          </cell>
          <cell r="AA122">
            <v>4</v>
          </cell>
          <cell r="AB122">
            <v>3</v>
          </cell>
          <cell r="AC122">
            <v>43.13</v>
          </cell>
          <cell r="AD122">
            <v>15.5</v>
          </cell>
          <cell r="AE122">
            <v>27</v>
          </cell>
          <cell r="AF122">
            <v>24.7</v>
          </cell>
          <cell r="AG122">
            <v>10.93</v>
          </cell>
          <cell r="AH122">
            <v>4.32</v>
          </cell>
          <cell r="AI122">
            <v>29.5</v>
          </cell>
          <cell r="AJ122">
            <v>29.2</v>
          </cell>
          <cell r="AK122">
            <v>19.2</v>
          </cell>
          <cell r="AL122">
            <v>24.3</v>
          </cell>
        </row>
        <row r="123">
          <cell r="A123" t="str">
            <v>121</v>
          </cell>
          <cell r="B123" t="str">
            <v>24.1</v>
          </cell>
          <cell r="C123">
            <v>38</v>
          </cell>
          <cell r="D123">
            <v>30</v>
          </cell>
          <cell r="E123">
            <v>38</v>
          </cell>
          <cell r="F123">
            <v>16.3</v>
          </cell>
          <cell r="G123">
            <v>21.7</v>
          </cell>
          <cell r="H123">
            <v>8.75</v>
          </cell>
          <cell r="I123">
            <v>6.12</v>
          </cell>
          <cell r="J123">
            <v>2.86</v>
          </cell>
          <cell r="K123">
            <v>26.2</v>
          </cell>
          <cell r="L123">
            <v>4</v>
          </cell>
          <cell r="M123" t="str">
            <v>16.8</v>
          </cell>
          <cell r="N123">
            <v>3</v>
          </cell>
          <cell r="O123">
            <v>3</v>
          </cell>
          <cell r="P123">
            <v>2</v>
          </cell>
          <cell r="Q123">
            <v>4</v>
          </cell>
          <cell r="R123">
            <v>4</v>
          </cell>
          <cell r="S123">
            <v>3</v>
          </cell>
          <cell r="T123">
            <v>2</v>
          </cell>
          <cell r="U123">
            <v>1</v>
          </cell>
          <cell r="V123">
            <v>4</v>
          </cell>
          <cell r="W123">
            <v>2</v>
          </cell>
          <cell r="X123">
            <v>2</v>
          </cell>
          <cell r="Y123">
            <v>3</v>
          </cell>
          <cell r="Z123">
            <v>2</v>
          </cell>
          <cell r="AA123">
            <v>2</v>
          </cell>
          <cell r="AB123">
            <v>3</v>
          </cell>
          <cell r="AC123">
            <v>10.25</v>
          </cell>
          <cell r="AD123">
            <v>18.399999999999999</v>
          </cell>
          <cell r="AE123">
            <v>37</v>
          </cell>
          <cell r="AF123">
            <v>23.3</v>
          </cell>
          <cell r="AG123">
            <v>6.09</v>
          </cell>
          <cell r="AH123">
            <v>2.64</v>
          </cell>
          <cell r="AI123">
            <v>29.1</v>
          </cell>
          <cell r="AJ123">
            <v>27.4</v>
          </cell>
          <cell r="AK123">
            <v>13.8</v>
          </cell>
          <cell r="AL123">
            <v>30.3</v>
          </cell>
        </row>
        <row r="124">
          <cell r="A124" t="str">
            <v>122</v>
          </cell>
          <cell r="B124" t="str">
            <v>24.9</v>
          </cell>
          <cell r="C124">
            <v>39</v>
          </cell>
          <cell r="D124">
            <v>35.5</v>
          </cell>
          <cell r="E124">
            <v>42</v>
          </cell>
          <cell r="F124">
            <v>20.3</v>
          </cell>
          <cell r="G124">
            <v>34</v>
          </cell>
          <cell r="H124">
            <v>3.83</v>
          </cell>
          <cell r="I124">
            <v>7.88</v>
          </cell>
          <cell r="J124">
            <v>3.27</v>
          </cell>
          <cell r="K124">
            <v>31.4</v>
          </cell>
          <cell r="L124">
            <v>4</v>
          </cell>
          <cell r="M124" t="str">
            <v>28.1</v>
          </cell>
          <cell r="N124">
            <v>5</v>
          </cell>
          <cell r="O124">
            <v>3</v>
          </cell>
          <cell r="P124">
            <v>3</v>
          </cell>
          <cell r="Q124">
            <v>4</v>
          </cell>
          <cell r="R124">
            <v>3</v>
          </cell>
          <cell r="S124">
            <v>3</v>
          </cell>
          <cell r="T124">
            <v>2</v>
          </cell>
          <cell r="U124">
            <v>2</v>
          </cell>
          <cell r="V124">
            <v>3</v>
          </cell>
          <cell r="W124">
            <v>3</v>
          </cell>
          <cell r="X124">
            <v>2</v>
          </cell>
          <cell r="Y124">
            <v>2</v>
          </cell>
          <cell r="Z124">
            <v>2</v>
          </cell>
          <cell r="AA124">
            <v>1</v>
          </cell>
          <cell r="AB124">
            <v>2</v>
          </cell>
          <cell r="AC124">
            <v>3.78</v>
          </cell>
          <cell r="AD124">
            <v>21.4</v>
          </cell>
          <cell r="AE124">
            <v>40</v>
          </cell>
          <cell r="AF124">
            <v>30.6</v>
          </cell>
          <cell r="AG124">
            <v>7.72</v>
          </cell>
          <cell r="AH124">
            <v>3.55</v>
          </cell>
          <cell r="AI124">
            <v>31.6</v>
          </cell>
          <cell r="AJ124">
            <v>32.1</v>
          </cell>
          <cell r="AK124">
            <v>35.4</v>
          </cell>
          <cell r="AL124">
            <v>34.299999999999997</v>
          </cell>
        </row>
        <row r="125">
          <cell r="A125" t="str">
            <v>123</v>
          </cell>
          <cell r="B125" t="str">
            <v>23.5</v>
          </cell>
          <cell r="C125">
            <v>37</v>
          </cell>
          <cell r="D125">
            <v>29.8</v>
          </cell>
          <cell r="E125">
            <v>35</v>
          </cell>
          <cell r="F125">
            <v>19.399999999999999</v>
          </cell>
          <cell r="G125">
            <v>24.5</v>
          </cell>
          <cell r="H125">
            <v>3.96</v>
          </cell>
          <cell r="I125">
            <v>10.64</v>
          </cell>
          <cell r="J125">
            <v>3.88</v>
          </cell>
          <cell r="K125">
            <v>25.3</v>
          </cell>
          <cell r="L125">
            <v>3</v>
          </cell>
          <cell r="M125" t="str">
            <v>29</v>
          </cell>
          <cell r="N125">
            <v>6</v>
          </cell>
          <cell r="O125">
            <v>5</v>
          </cell>
          <cell r="P125">
            <v>6</v>
          </cell>
          <cell r="Q125">
            <v>6</v>
          </cell>
          <cell r="R125">
            <v>5</v>
          </cell>
          <cell r="S125">
            <v>6</v>
          </cell>
          <cell r="T125">
            <v>1</v>
          </cell>
          <cell r="U125">
            <v>1</v>
          </cell>
          <cell r="V125">
            <v>2</v>
          </cell>
          <cell r="W125">
            <v>2</v>
          </cell>
          <cell r="X125">
            <v>1</v>
          </cell>
          <cell r="Y125">
            <v>1</v>
          </cell>
          <cell r="Z125">
            <v>2</v>
          </cell>
          <cell r="AA125">
            <v>2</v>
          </cell>
          <cell r="AB125">
            <v>2</v>
          </cell>
          <cell r="AC125">
            <v>5.22</v>
          </cell>
          <cell r="AD125">
            <v>19.2</v>
          </cell>
          <cell r="AE125">
            <v>27</v>
          </cell>
          <cell r="AF125">
            <v>23.5</v>
          </cell>
          <cell r="AG125">
            <v>9.82</v>
          </cell>
          <cell r="AH125">
            <v>4.37</v>
          </cell>
          <cell r="AI125">
            <v>26.2</v>
          </cell>
          <cell r="AJ125">
            <v>25.7</v>
          </cell>
          <cell r="AK125">
            <v>28.1</v>
          </cell>
          <cell r="AL125">
            <v>30.9</v>
          </cell>
        </row>
        <row r="126">
          <cell r="A126" t="str">
            <v>124</v>
          </cell>
          <cell r="B126" t="str">
            <v>20.6</v>
          </cell>
          <cell r="C126">
            <v>29</v>
          </cell>
          <cell r="D126">
            <v>35</v>
          </cell>
          <cell r="E126">
            <v>35.5</v>
          </cell>
          <cell r="F126">
            <v>20.6</v>
          </cell>
          <cell r="G126">
            <v>36</v>
          </cell>
          <cell r="H126">
            <v>4.7300000000000004</v>
          </cell>
          <cell r="I126">
            <v>9.84</v>
          </cell>
          <cell r="J126">
            <v>4.18</v>
          </cell>
          <cell r="K126">
            <v>28.5</v>
          </cell>
          <cell r="L126">
            <v>4</v>
          </cell>
          <cell r="M126" t="str">
            <v>20.1</v>
          </cell>
          <cell r="N126">
            <v>3</v>
          </cell>
          <cell r="O126">
            <v>1</v>
          </cell>
          <cell r="P126">
            <v>3</v>
          </cell>
          <cell r="Q126">
            <v>4</v>
          </cell>
          <cell r="R126">
            <v>3</v>
          </cell>
          <cell r="S126">
            <v>3</v>
          </cell>
          <cell r="T126">
            <v>2</v>
          </cell>
          <cell r="U126">
            <v>3</v>
          </cell>
          <cell r="V126">
            <v>4</v>
          </cell>
          <cell r="W126">
            <v>2</v>
          </cell>
          <cell r="X126">
            <v>1</v>
          </cell>
          <cell r="Y126">
            <v>3</v>
          </cell>
          <cell r="Z126">
            <v>3</v>
          </cell>
          <cell r="AA126">
            <v>3</v>
          </cell>
          <cell r="AB126">
            <v>3</v>
          </cell>
          <cell r="AC126">
            <v>3.74</v>
          </cell>
          <cell r="AD126">
            <v>19.100000000000001</v>
          </cell>
          <cell r="AE126">
            <v>21</v>
          </cell>
          <cell r="AF126">
            <v>32</v>
          </cell>
          <cell r="AG126">
            <v>9.94</v>
          </cell>
          <cell r="AH126">
            <v>4.37</v>
          </cell>
          <cell r="AI126">
            <v>27.5</v>
          </cell>
          <cell r="AJ126">
            <v>25.4</v>
          </cell>
          <cell r="AK126">
            <v>13.8</v>
          </cell>
          <cell r="AL126">
            <v>18.7</v>
          </cell>
        </row>
        <row r="127">
          <cell r="A127" t="str">
            <v>125</v>
          </cell>
          <cell r="B127" t="str">
            <v>25.5</v>
          </cell>
          <cell r="C127">
            <v>38</v>
          </cell>
          <cell r="D127">
            <v>36.700000000000003</v>
          </cell>
          <cell r="E127">
            <v>38.5</v>
          </cell>
          <cell r="F127">
            <v>19.100000000000001</v>
          </cell>
          <cell r="G127">
            <v>24.8</v>
          </cell>
          <cell r="H127">
            <v>70</v>
          </cell>
          <cell r="I127">
            <v>7.03</v>
          </cell>
          <cell r="J127">
            <v>3.26</v>
          </cell>
          <cell r="K127">
            <v>32</v>
          </cell>
          <cell r="L127">
            <v>4</v>
          </cell>
          <cell r="M127" t="str">
            <v>28.8</v>
          </cell>
          <cell r="N127">
            <v>3</v>
          </cell>
          <cell r="O127">
            <v>4</v>
          </cell>
          <cell r="P127">
            <v>4</v>
          </cell>
          <cell r="Q127">
            <v>3</v>
          </cell>
          <cell r="R127">
            <v>3</v>
          </cell>
          <cell r="S127">
            <v>3</v>
          </cell>
          <cell r="T127">
            <v>2</v>
          </cell>
          <cell r="U127">
            <v>2</v>
          </cell>
          <cell r="V127">
            <v>2</v>
          </cell>
          <cell r="W127">
            <v>2</v>
          </cell>
          <cell r="X127">
            <v>3</v>
          </cell>
          <cell r="Y127">
            <v>2</v>
          </cell>
          <cell r="Z127">
            <v>2</v>
          </cell>
          <cell r="AA127">
            <v>2</v>
          </cell>
          <cell r="AB127">
            <v>3</v>
          </cell>
          <cell r="AC127">
            <v>68</v>
          </cell>
          <cell r="AD127">
            <v>19.7</v>
          </cell>
          <cell r="AE127">
            <v>37.5</v>
          </cell>
          <cell r="AF127">
            <v>22.4</v>
          </cell>
          <cell r="AG127">
            <v>7.59</v>
          </cell>
          <cell r="AH127">
            <v>3.53</v>
          </cell>
          <cell r="AI127">
            <v>31.3</v>
          </cell>
          <cell r="AJ127">
            <v>30.4</v>
          </cell>
          <cell r="AK127">
            <v>37.6</v>
          </cell>
          <cell r="AL127">
            <v>35.799999999999997</v>
          </cell>
        </row>
        <row r="128">
          <cell r="A128" t="str">
            <v>126</v>
          </cell>
          <cell r="B128" t="str">
            <v>23.9</v>
          </cell>
          <cell r="C128">
            <v>36</v>
          </cell>
          <cell r="D128">
            <v>32.5</v>
          </cell>
          <cell r="E128">
            <v>41</v>
          </cell>
          <cell r="F128">
            <v>20.399999999999999</v>
          </cell>
          <cell r="G128">
            <v>32.4</v>
          </cell>
          <cell r="H128" t="str">
            <v>-</v>
          </cell>
          <cell r="I128">
            <v>6.77</v>
          </cell>
          <cell r="J128">
            <v>3.03</v>
          </cell>
          <cell r="K128">
            <v>30.7</v>
          </cell>
          <cell r="L128">
            <v>4</v>
          </cell>
          <cell r="M128" t="str">
            <v>46.2</v>
          </cell>
          <cell r="N128">
            <v>4</v>
          </cell>
          <cell r="O128">
            <v>2</v>
          </cell>
          <cell r="P128">
            <v>3</v>
          </cell>
          <cell r="Q128">
            <v>5</v>
          </cell>
          <cell r="R128">
            <v>3</v>
          </cell>
          <cell r="S128">
            <v>4</v>
          </cell>
          <cell r="T128">
            <v>2</v>
          </cell>
          <cell r="U128">
            <v>3</v>
          </cell>
          <cell r="V128">
            <v>2</v>
          </cell>
          <cell r="W128">
            <v>2</v>
          </cell>
          <cell r="X128">
            <v>3</v>
          </cell>
          <cell r="Y128">
            <v>3</v>
          </cell>
          <cell r="Z128">
            <v>2</v>
          </cell>
          <cell r="AA128">
            <v>3</v>
          </cell>
          <cell r="AB128">
            <v>3</v>
          </cell>
          <cell r="AC128">
            <v>70</v>
          </cell>
          <cell r="AD128">
            <v>18.7</v>
          </cell>
          <cell r="AE128">
            <v>39.5</v>
          </cell>
          <cell r="AF128">
            <v>29.5</v>
          </cell>
          <cell r="AG128">
            <v>7.29</v>
          </cell>
          <cell r="AH128">
            <v>3.1</v>
          </cell>
          <cell r="AI128">
            <v>30.2</v>
          </cell>
          <cell r="AJ128">
            <v>30.8</v>
          </cell>
          <cell r="AK128">
            <v>50.5</v>
          </cell>
          <cell r="AL128">
            <v>41.9</v>
          </cell>
        </row>
        <row r="129">
          <cell r="A129" t="str">
            <v>127</v>
          </cell>
          <cell r="B129" t="str">
            <v>28.6</v>
          </cell>
          <cell r="C129">
            <v>41</v>
          </cell>
          <cell r="D129">
            <v>32.1</v>
          </cell>
          <cell r="E129">
            <v>25</v>
          </cell>
          <cell r="F129">
            <v>20.3</v>
          </cell>
          <cell r="G129">
            <v>22</v>
          </cell>
          <cell r="H129">
            <v>20.059999999999999</v>
          </cell>
          <cell r="I129">
            <v>8.02</v>
          </cell>
          <cell r="J129">
            <v>3.59</v>
          </cell>
          <cell r="K129">
            <v>31.3</v>
          </cell>
          <cell r="L129">
            <v>4</v>
          </cell>
          <cell r="M129" t="str">
            <v>22.5</v>
          </cell>
          <cell r="N129">
            <v>5</v>
          </cell>
          <cell r="O129">
            <v>4</v>
          </cell>
          <cell r="P129">
            <v>3</v>
          </cell>
          <cell r="Q129">
            <v>5</v>
          </cell>
          <cell r="R129">
            <v>3</v>
          </cell>
          <cell r="S129">
            <v>3</v>
          </cell>
          <cell r="T129">
            <v>3</v>
          </cell>
          <cell r="U129">
            <v>3</v>
          </cell>
          <cell r="V129">
            <v>4</v>
          </cell>
          <cell r="W129">
            <v>4</v>
          </cell>
          <cell r="X129">
            <v>2</v>
          </cell>
          <cell r="Y129">
            <v>2</v>
          </cell>
          <cell r="Z129">
            <v>2</v>
          </cell>
          <cell r="AA129">
            <v>2</v>
          </cell>
          <cell r="AB129">
            <v>2</v>
          </cell>
          <cell r="AC129">
            <v>13.73</v>
          </cell>
          <cell r="AD129">
            <v>21.4</v>
          </cell>
          <cell r="AE129">
            <v>23.5</v>
          </cell>
          <cell r="AF129">
            <v>19.2</v>
          </cell>
          <cell r="AG129">
            <v>7.72</v>
          </cell>
          <cell r="AH129">
            <v>3.42</v>
          </cell>
          <cell r="AI129">
            <v>31.2</v>
          </cell>
          <cell r="AJ129">
            <v>31.3</v>
          </cell>
          <cell r="AK129">
            <v>22.1</v>
          </cell>
          <cell r="AL129">
            <v>31.4</v>
          </cell>
        </row>
        <row r="130">
          <cell r="A130" t="str">
            <v>128</v>
          </cell>
          <cell r="B130" t="str">
            <v>22.2</v>
          </cell>
          <cell r="C130">
            <v>31</v>
          </cell>
          <cell r="D130">
            <v>27.7</v>
          </cell>
          <cell r="E130">
            <v>39</v>
          </cell>
          <cell r="F130">
            <v>15.6</v>
          </cell>
          <cell r="G130">
            <v>21</v>
          </cell>
          <cell r="H130">
            <v>29.52</v>
          </cell>
          <cell r="I130">
            <v>8.3800000000000008</v>
          </cell>
          <cell r="J130">
            <v>3.94</v>
          </cell>
          <cell r="K130">
            <v>30.3</v>
          </cell>
          <cell r="L130">
            <v>4</v>
          </cell>
          <cell r="M130" t="str">
            <v>32.5</v>
          </cell>
          <cell r="N130">
            <v>4</v>
          </cell>
          <cell r="O130">
            <v>4</v>
          </cell>
          <cell r="P130">
            <v>4</v>
          </cell>
          <cell r="Q130">
            <v>5</v>
          </cell>
          <cell r="R130">
            <v>4</v>
          </cell>
          <cell r="S130">
            <v>4</v>
          </cell>
          <cell r="T130">
            <v>2</v>
          </cell>
          <cell r="U130">
            <v>2</v>
          </cell>
          <cell r="V130">
            <v>1</v>
          </cell>
          <cell r="W130">
            <v>1</v>
          </cell>
          <cell r="X130">
            <v>1</v>
          </cell>
          <cell r="Y130">
            <v>1</v>
          </cell>
          <cell r="Z130">
            <v>2</v>
          </cell>
          <cell r="AA130">
            <v>1</v>
          </cell>
          <cell r="AB130">
            <v>1</v>
          </cell>
          <cell r="AC130">
            <v>8.3000000000000007</v>
          </cell>
          <cell r="AD130">
            <v>14</v>
          </cell>
          <cell r="AE130">
            <v>39</v>
          </cell>
          <cell r="AF130">
            <v>13</v>
          </cell>
          <cell r="AG130">
            <v>9.43</v>
          </cell>
          <cell r="AH130">
            <v>4.6100000000000003</v>
          </cell>
          <cell r="AI130">
            <v>30.1</v>
          </cell>
          <cell r="AJ130">
            <v>30.3</v>
          </cell>
          <cell r="AK130">
            <v>28.4</v>
          </cell>
          <cell r="AL130">
            <v>33.5</v>
          </cell>
        </row>
        <row r="131">
          <cell r="A131" t="str">
            <v>129</v>
          </cell>
          <cell r="B131" t="str">
            <v>19.6</v>
          </cell>
          <cell r="C131">
            <v>26</v>
          </cell>
          <cell r="D131">
            <v>30.1</v>
          </cell>
          <cell r="E131">
            <v>33.5</v>
          </cell>
          <cell r="F131">
            <v>16.899999999999999</v>
          </cell>
          <cell r="G131">
            <v>23.5</v>
          </cell>
          <cell r="H131">
            <v>12.79</v>
          </cell>
          <cell r="I131">
            <v>11</v>
          </cell>
          <cell r="J131">
            <v>4.87</v>
          </cell>
          <cell r="K131">
            <v>30</v>
          </cell>
          <cell r="L131">
            <v>3</v>
          </cell>
          <cell r="M131" t="str">
            <v>34.9</v>
          </cell>
          <cell r="N131">
            <v>2</v>
          </cell>
          <cell r="O131">
            <v>5</v>
          </cell>
          <cell r="P131">
            <v>4</v>
          </cell>
          <cell r="Q131">
            <v>5</v>
          </cell>
          <cell r="R131">
            <v>4</v>
          </cell>
          <cell r="S131">
            <v>3</v>
          </cell>
          <cell r="T131">
            <v>2</v>
          </cell>
          <cell r="U131">
            <v>1</v>
          </cell>
          <cell r="V131">
            <v>3</v>
          </cell>
          <cell r="W131">
            <v>2</v>
          </cell>
          <cell r="X131">
            <v>1</v>
          </cell>
          <cell r="Y131">
            <v>3</v>
          </cell>
          <cell r="Z131">
            <v>2</v>
          </cell>
          <cell r="AA131">
            <v>2</v>
          </cell>
          <cell r="AB131">
            <v>2</v>
          </cell>
          <cell r="AC131">
            <v>27.16</v>
          </cell>
          <cell r="AD131">
            <v>17.3</v>
          </cell>
          <cell r="AE131">
            <v>34</v>
          </cell>
          <cell r="AF131">
            <v>33.1</v>
          </cell>
          <cell r="AG131">
            <v>11.14</v>
          </cell>
          <cell r="AH131">
            <v>5.0999999999999996</v>
          </cell>
          <cell r="AI131">
            <v>31.3</v>
          </cell>
          <cell r="AJ131">
            <v>31.2</v>
          </cell>
          <cell r="AK131">
            <v>37.5</v>
          </cell>
          <cell r="AL131">
            <v>34.6</v>
          </cell>
        </row>
        <row r="132">
          <cell r="A132" t="str">
            <v>130</v>
          </cell>
          <cell r="B132" t="str">
            <v>20.8</v>
          </cell>
          <cell r="C132">
            <v>32</v>
          </cell>
          <cell r="D132">
            <v>29.5</v>
          </cell>
          <cell r="E132">
            <v>42</v>
          </cell>
          <cell r="F132">
            <v>17.899999999999999</v>
          </cell>
          <cell r="G132">
            <v>30</v>
          </cell>
          <cell r="H132">
            <v>11.23</v>
          </cell>
          <cell r="I132">
            <v>7.27</v>
          </cell>
          <cell r="J132">
            <v>4.37</v>
          </cell>
          <cell r="K132">
            <v>31.8</v>
          </cell>
          <cell r="L132">
            <v>4</v>
          </cell>
          <cell r="M132" t="str">
            <v>13.6</v>
          </cell>
          <cell r="N132">
            <v>4</v>
          </cell>
          <cell r="O132">
            <v>4</v>
          </cell>
          <cell r="P132">
            <v>4</v>
          </cell>
          <cell r="Q132">
            <v>5</v>
          </cell>
          <cell r="R132">
            <v>5</v>
          </cell>
          <cell r="S132">
            <v>4</v>
          </cell>
          <cell r="T132">
            <v>1</v>
          </cell>
          <cell r="U132">
            <v>3</v>
          </cell>
          <cell r="V132">
            <v>1</v>
          </cell>
          <cell r="W132">
            <v>1</v>
          </cell>
          <cell r="X132">
            <v>2</v>
          </cell>
          <cell r="Y132">
            <v>2</v>
          </cell>
          <cell r="Z132">
            <v>1</v>
          </cell>
          <cell r="AA132">
            <v>1</v>
          </cell>
          <cell r="AB132">
            <v>2</v>
          </cell>
          <cell r="AC132">
            <v>2.58</v>
          </cell>
          <cell r="AD132">
            <v>14</v>
          </cell>
          <cell r="AE132">
            <v>39.5</v>
          </cell>
          <cell r="AF132">
            <v>28.9</v>
          </cell>
          <cell r="AG132">
            <v>8.8699999999999992</v>
          </cell>
          <cell r="AH132">
            <v>4.7</v>
          </cell>
          <cell r="AI132">
            <v>32.1</v>
          </cell>
          <cell r="AJ132">
            <v>31.5</v>
          </cell>
          <cell r="AK132">
            <v>14.9</v>
          </cell>
          <cell r="AL132">
            <v>16.600000000000001</v>
          </cell>
        </row>
        <row r="133">
          <cell r="A133" t="str">
            <v>131</v>
          </cell>
          <cell r="B133" t="str">
            <v>19.8</v>
          </cell>
          <cell r="C133">
            <v>15</v>
          </cell>
          <cell r="D133">
            <v>36.4</v>
          </cell>
          <cell r="E133" t="str">
            <v>-</v>
          </cell>
          <cell r="F133">
            <v>29.3</v>
          </cell>
          <cell r="G133">
            <v>30.7</v>
          </cell>
          <cell r="H133">
            <v>7.17</v>
          </cell>
          <cell r="I133">
            <v>8.86</v>
          </cell>
          <cell r="J133">
            <v>4.5999999999999996</v>
          </cell>
          <cell r="K133">
            <v>32</v>
          </cell>
          <cell r="L133">
            <v>4</v>
          </cell>
          <cell r="M133" t="str">
            <v>32.6</v>
          </cell>
          <cell r="N133">
            <v>3</v>
          </cell>
          <cell r="O133">
            <v>4</v>
          </cell>
          <cell r="P133">
            <v>3</v>
          </cell>
          <cell r="Q133">
            <v>2</v>
          </cell>
          <cell r="R133">
            <v>1</v>
          </cell>
          <cell r="S133">
            <v>1</v>
          </cell>
          <cell r="T133">
            <v>3</v>
          </cell>
          <cell r="U133">
            <v>3</v>
          </cell>
          <cell r="V133">
            <v>3</v>
          </cell>
          <cell r="W133">
            <v>3</v>
          </cell>
          <cell r="X133">
            <v>2</v>
          </cell>
          <cell r="Y133">
            <v>4</v>
          </cell>
          <cell r="Z133">
            <v>3</v>
          </cell>
          <cell r="AA133">
            <v>3</v>
          </cell>
          <cell r="AB133">
            <v>4</v>
          </cell>
          <cell r="AC133">
            <v>4.9000000000000004</v>
          </cell>
          <cell r="AD133">
            <v>30.6</v>
          </cell>
          <cell r="AE133" t="str">
            <v>-</v>
          </cell>
          <cell r="AF133">
            <v>29.6</v>
          </cell>
          <cell r="AG133">
            <v>10.11</v>
          </cell>
          <cell r="AH133">
            <v>5.2</v>
          </cell>
          <cell r="AI133">
            <v>32</v>
          </cell>
          <cell r="AJ133">
            <v>32.4</v>
          </cell>
          <cell r="AK133">
            <v>29.6</v>
          </cell>
          <cell r="AL133">
            <v>26.6</v>
          </cell>
        </row>
        <row r="134">
          <cell r="A134" t="str">
            <v>132</v>
          </cell>
          <cell r="B134" t="str">
            <v>22.4</v>
          </cell>
          <cell r="C134">
            <v>22</v>
          </cell>
          <cell r="D134">
            <v>46</v>
          </cell>
          <cell r="E134">
            <v>35.5</v>
          </cell>
          <cell r="F134">
            <v>29.9</v>
          </cell>
          <cell r="G134">
            <v>38.700000000000003</v>
          </cell>
          <cell r="H134">
            <v>59.42</v>
          </cell>
          <cell r="I134" t="str">
            <v>-</v>
          </cell>
          <cell r="J134">
            <v>2.8</v>
          </cell>
          <cell r="K134">
            <v>30.4</v>
          </cell>
          <cell r="L134">
            <v>4</v>
          </cell>
          <cell r="M134" t="str">
            <v>28.4</v>
          </cell>
          <cell r="N134">
            <v>3</v>
          </cell>
          <cell r="O134">
            <v>4</v>
          </cell>
          <cell r="P134">
            <v>4</v>
          </cell>
          <cell r="Q134">
            <v>2</v>
          </cell>
          <cell r="R134">
            <v>2</v>
          </cell>
          <cell r="S134">
            <v>1</v>
          </cell>
          <cell r="T134">
            <v>2</v>
          </cell>
          <cell r="U134">
            <v>2</v>
          </cell>
          <cell r="V134">
            <v>2</v>
          </cell>
          <cell r="W134">
            <v>3</v>
          </cell>
          <cell r="X134">
            <v>4</v>
          </cell>
          <cell r="Y134">
            <v>3</v>
          </cell>
          <cell r="Z134">
            <v>4</v>
          </cell>
          <cell r="AA134">
            <v>3</v>
          </cell>
          <cell r="AB134">
            <v>3</v>
          </cell>
          <cell r="AC134">
            <v>20.9</v>
          </cell>
          <cell r="AD134">
            <v>31.9</v>
          </cell>
          <cell r="AE134">
            <v>26.5</v>
          </cell>
          <cell r="AF134">
            <v>46.2</v>
          </cell>
          <cell r="AG134">
            <v>5.94</v>
          </cell>
          <cell r="AH134">
            <v>3.16</v>
          </cell>
          <cell r="AI134">
            <v>24.02</v>
          </cell>
          <cell r="AJ134">
            <v>29.6</v>
          </cell>
          <cell r="AK134">
            <v>29.8</v>
          </cell>
          <cell r="AL134">
            <v>29.3</v>
          </cell>
        </row>
        <row r="135">
          <cell r="A135" t="str">
            <v>133</v>
          </cell>
          <cell r="B135" t="str">
            <v>20.5</v>
          </cell>
          <cell r="C135">
            <v>27</v>
          </cell>
          <cell r="D135">
            <v>38.799999999999997</v>
          </cell>
          <cell r="E135">
            <v>31</v>
          </cell>
          <cell r="F135">
            <v>26.7</v>
          </cell>
          <cell r="G135">
            <v>30.5</v>
          </cell>
          <cell r="H135" t="str">
            <v>-</v>
          </cell>
          <cell r="I135">
            <v>7.13</v>
          </cell>
          <cell r="J135">
            <v>2.54</v>
          </cell>
          <cell r="K135">
            <v>30.3</v>
          </cell>
          <cell r="L135">
            <v>4</v>
          </cell>
          <cell r="M135" t="str">
            <v>24.6</v>
          </cell>
          <cell r="N135">
            <v>4</v>
          </cell>
          <cell r="O135">
            <v>4</v>
          </cell>
          <cell r="P135">
            <v>4</v>
          </cell>
          <cell r="Q135">
            <v>3</v>
          </cell>
          <cell r="R135">
            <v>3</v>
          </cell>
          <cell r="S135">
            <v>3</v>
          </cell>
          <cell r="T135">
            <v>2</v>
          </cell>
          <cell r="U135">
            <v>1</v>
          </cell>
          <cell r="V135">
            <v>2</v>
          </cell>
          <cell r="W135">
            <v>2</v>
          </cell>
          <cell r="X135">
            <v>2</v>
          </cell>
          <cell r="Y135">
            <v>1</v>
          </cell>
          <cell r="Z135">
            <v>2</v>
          </cell>
          <cell r="AA135">
            <v>1</v>
          </cell>
          <cell r="AB135">
            <v>2</v>
          </cell>
          <cell r="AC135">
            <v>70</v>
          </cell>
          <cell r="AD135">
            <v>27.1</v>
          </cell>
          <cell r="AE135">
            <v>24</v>
          </cell>
          <cell r="AF135">
            <v>28.3</v>
          </cell>
          <cell r="AG135">
            <v>6.74</v>
          </cell>
          <cell r="AH135">
            <v>2.87</v>
          </cell>
          <cell r="AI135">
            <v>31.1</v>
          </cell>
          <cell r="AJ135">
            <v>31.6</v>
          </cell>
          <cell r="AK135">
            <v>26</v>
          </cell>
          <cell r="AL135">
            <v>25.3</v>
          </cell>
        </row>
        <row r="136">
          <cell r="A136" t="str">
            <v>134</v>
          </cell>
          <cell r="B136" t="str">
            <v>21.7</v>
          </cell>
          <cell r="C136">
            <v>30</v>
          </cell>
          <cell r="D136">
            <v>31.5</v>
          </cell>
          <cell r="E136">
            <v>31</v>
          </cell>
          <cell r="F136">
            <v>20.3</v>
          </cell>
          <cell r="G136">
            <v>30</v>
          </cell>
          <cell r="H136" t="str">
            <v>-</v>
          </cell>
          <cell r="I136">
            <v>7.59</v>
          </cell>
          <cell r="J136">
            <v>3.19</v>
          </cell>
          <cell r="K136">
            <v>28.6</v>
          </cell>
          <cell r="L136">
            <v>4</v>
          </cell>
          <cell r="M136" t="str">
            <v>41.3</v>
          </cell>
          <cell r="N136">
            <v>5</v>
          </cell>
          <cell r="O136">
            <v>4</v>
          </cell>
          <cell r="P136">
            <v>4</v>
          </cell>
          <cell r="Q136">
            <v>5</v>
          </cell>
          <cell r="R136">
            <v>4</v>
          </cell>
          <cell r="S136">
            <v>4</v>
          </cell>
          <cell r="T136">
            <v>3</v>
          </cell>
          <cell r="U136">
            <v>3</v>
          </cell>
          <cell r="V136">
            <v>3</v>
          </cell>
          <cell r="W136">
            <v>3</v>
          </cell>
          <cell r="X136">
            <v>3</v>
          </cell>
          <cell r="Y136">
            <v>3</v>
          </cell>
          <cell r="Z136">
            <v>3</v>
          </cell>
          <cell r="AA136">
            <v>3</v>
          </cell>
          <cell r="AB136">
            <v>4</v>
          </cell>
          <cell r="AC136">
            <v>70</v>
          </cell>
          <cell r="AD136">
            <v>21.3</v>
          </cell>
          <cell r="AE136">
            <v>26</v>
          </cell>
          <cell r="AF136">
            <v>30.6</v>
          </cell>
          <cell r="AG136">
            <v>6.93</v>
          </cell>
          <cell r="AH136">
            <v>3.44</v>
          </cell>
          <cell r="AI136">
            <v>30.5</v>
          </cell>
          <cell r="AJ136">
            <v>29.3</v>
          </cell>
          <cell r="AK136">
            <v>49.1</v>
          </cell>
          <cell r="AL136">
            <v>43.1</v>
          </cell>
        </row>
        <row r="137">
          <cell r="A137" t="str">
            <v>135</v>
          </cell>
          <cell r="B137" t="str">
            <v>21.4</v>
          </cell>
          <cell r="C137">
            <v>31</v>
          </cell>
          <cell r="D137">
            <v>30</v>
          </cell>
          <cell r="E137">
            <v>45</v>
          </cell>
          <cell r="F137">
            <v>21.3</v>
          </cell>
          <cell r="G137">
            <v>29.5</v>
          </cell>
          <cell r="H137" t="str">
            <v>-</v>
          </cell>
          <cell r="I137">
            <v>6.44</v>
          </cell>
          <cell r="J137">
            <v>3.32</v>
          </cell>
          <cell r="K137">
            <v>33.6</v>
          </cell>
          <cell r="L137">
            <v>4</v>
          </cell>
          <cell r="M137" t="str">
            <v>43.5</v>
          </cell>
          <cell r="N137">
            <v>5</v>
          </cell>
          <cell r="O137">
            <v>4</v>
          </cell>
          <cell r="P137">
            <v>4</v>
          </cell>
          <cell r="Q137">
            <v>4</v>
          </cell>
          <cell r="R137">
            <v>4</v>
          </cell>
          <cell r="S137">
            <v>3</v>
          </cell>
          <cell r="T137">
            <v>1</v>
          </cell>
          <cell r="U137">
            <v>4</v>
          </cell>
          <cell r="V137">
            <v>4</v>
          </cell>
          <cell r="W137">
            <v>2</v>
          </cell>
          <cell r="X137">
            <v>3</v>
          </cell>
          <cell r="Y137">
            <v>3</v>
          </cell>
          <cell r="Z137">
            <v>2</v>
          </cell>
          <cell r="AA137">
            <v>4</v>
          </cell>
          <cell r="AB137">
            <v>4</v>
          </cell>
          <cell r="AC137">
            <v>70</v>
          </cell>
          <cell r="AD137">
            <v>21.7</v>
          </cell>
          <cell r="AE137">
            <v>43</v>
          </cell>
          <cell r="AF137">
            <v>32</v>
          </cell>
          <cell r="AG137">
            <v>6.77</v>
          </cell>
          <cell r="AH137">
            <v>3.29</v>
          </cell>
          <cell r="AI137">
            <v>32.9</v>
          </cell>
          <cell r="AJ137">
            <v>33.700000000000003</v>
          </cell>
          <cell r="AK137">
            <v>34.799999999999997</v>
          </cell>
          <cell r="AL137">
            <v>46.6</v>
          </cell>
        </row>
        <row r="138">
          <cell r="A138" t="str">
            <v>136</v>
          </cell>
          <cell r="B138" t="str">
            <v>22.6</v>
          </cell>
          <cell r="C138">
            <v>33</v>
          </cell>
          <cell r="D138">
            <v>38.799999999999997</v>
          </cell>
          <cell r="E138">
            <v>15.5</v>
          </cell>
          <cell r="F138">
            <v>23.9</v>
          </cell>
          <cell r="G138">
            <v>29.8</v>
          </cell>
          <cell r="H138">
            <v>41.01</v>
          </cell>
          <cell r="I138">
            <v>7.27</v>
          </cell>
          <cell r="J138">
            <v>3.23</v>
          </cell>
          <cell r="K138">
            <v>33.4</v>
          </cell>
          <cell r="L138">
            <v>3</v>
          </cell>
          <cell r="M138" t="str">
            <v>33.6</v>
          </cell>
          <cell r="N138">
            <v>3</v>
          </cell>
          <cell r="O138">
            <v>3</v>
          </cell>
          <cell r="P138">
            <v>2</v>
          </cell>
          <cell r="Q138">
            <v>4</v>
          </cell>
          <cell r="R138">
            <v>4</v>
          </cell>
          <cell r="S138">
            <v>2</v>
          </cell>
          <cell r="T138">
            <v>4</v>
          </cell>
          <cell r="U138">
            <v>4</v>
          </cell>
          <cell r="V138">
            <v>5</v>
          </cell>
          <cell r="W138">
            <v>3</v>
          </cell>
          <cell r="X138">
            <v>3</v>
          </cell>
          <cell r="Y138">
            <v>4</v>
          </cell>
          <cell r="Z138">
            <v>3</v>
          </cell>
          <cell r="AA138">
            <v>4</v>
          </cell>
          <cell r="AB138">
            <v>4</v>
          </cell>
          <cell r="AC138">
            <v>5.01</v>
          </cell>
          <cell r="AD138">
            <v>23.7</v>
          </cell>
          <cell r="AE138">
            <v>13</v>
          </cell>
          <cell r="AF138">
            <v>29.5</v>
          </cell>
          <cell r="AG138">
            <v>7.71</v>
          </cell>
          <cell r="AH138">
            <v>3.5</v>
          </cell>
          <cell r="AI138">
            <v>32.9</v>
          </cell>
          <cell r="AJ138">
            <v>33.1</v>
          </cell>
          <cell r="AK138">
            <v>37.200000000000003</v>
          </cell>
          <cell r="AL138">
            <v>34.299999999999997</v>
          </cell>
        </row>
        <row r="139">
          <cell r="A139" t="str">
            <v>137</v>
          </cell>
          <cell r="B139" t="str">
            <v>22.7</v>
          </cell>
          <cell r="C139">
            <v>23</v>
          </cell>
          <cell r="D139">
            <v>43.6</v>
          </cell>
          <cell r="E139">
            <v>14</v>
          </cell>
          <cell r="F139">
            <v>30</v>
          </cell>
          <cell r="G139">
            <v>22.8</v>
          </cell>
          <cell r="H139">
            <v>4.68</v>
          </cell>
          <cell r="I139">
            <v>6.86</v>
          </cell>
          <cell r="J139">
            <v>2.93</v>
          </cell>
          <cell r="K139">
            <v>29</v>
          </cell>
          <cell r="L139">
            <v>5</v>
          </cell>
          <cell r="M139" t="str">
            <v>25.8</v>
          </cell>
          <cell r="N139">
            <v>3</v>
          </cell>
          <cell r="O139">
            <v>2</v>
          </cell>
          <cell r="P139">
            <v>2</v>
          </cell>
          <cell r="Q139">
            <v>6</v>
          </cell>
          <cell r="R139">
            <v>4</v>
          </cell>
          <cell r="S139">
            <v>4</v>
          </cell>
          <cell r="T139">
            <v>3</v>
          </cell>
          <cell r="U139">
            <v>3</v>
          </cell>
          <cell r="V139">
            <v>3</v>
          </cell>
          <cell r="W139">
            <v>4</v>
          </cell>
          <cell r="X139">
            <v>3</v>
          </cell>
          <cell r="Y139">
            <v>4</v>
          </cell>
          <cell r="Z139">
            <v>4</v>
          </cell>
          <cell r="AA139">
            <v>3</v>
          </cell>
          <cell r="AB139">
            <v>3</v>
          </cell>
          <cell r="AC139">
            <v>11.16</v>
          </cell>
          <cell r="AD139">
            <v>29.7</v>
          </cell>
          <cell r="AE139">
            <v>11</v>
          </cell>
          <cell r="AF139">
            <v>22.3</v>
          </cell>
          <cell r="AG139">
            <v>7.02</v>
          </cell>
          <cell r="AH139">
            <v>3.14</v>
          </cell>
          <cell r="AI139">
            <v>30.3</v>
          </cell>
          <cell r="AJ139">
            <v>29.7</v>
          </cell>
          <cell r="AK139">
            <v>20.8</v>
          </cell>
          <cell r="AL139">
            <v>23.6</v>
          </cell>
        </row>
        <row r="140">
          <cell r="A140" t="str">
            <v>138</v>
          </cell>
          <cell r="B140" t="str">
            <v>27</v>
          </cell>
          <cell r="C140">
            <v>43</v>
          </cell>
          <cell r="D140">
            <v>29</v>
          </cell>
          <cell r="E140">
            <v>25.5</v>
          </cell>
          <cell r="F140">
            <v>14</v>
          </cell>
          <cell r="G140">
            <v>24.7</v>
          </cell>
          <cell r="H140">
            <v>9.98</v>
          </cell>
          <cell r="I140">
            <v>15.62</v>
          </cell>
          <cell r="J140">
            <v>5.33</v>
          </cell>
          <cell r="K140">
            <v>33.200000000000003</v>
          </cell>
          <cell r="L140" t="str">
            <v>-</v>
          </cell>
          <cell r="M140" t="str">
            <v>28.2</v>
          </cell>
          <cell r="N140">
            <v>2</v>
          </cell>
          <cell r="O140">
            <v>3</v>
          </cell>
          <cell r="P140">
            <v>3</v>
          </cell>
          <cell r="Q140">
            <v>4</v>
          </cell>
          <cell r="R140">
            <v>4</v>
          </cell>
          <cell r="S140">
            <v>2</v>
          </cell>
          <cell r="T140">
            <v>1</v>
          </cell>
          <cell r="U140">
            <v>3</v>
          </cell>
          <cell r="V140">
            <v>2</v>
          </cell>
          <cell r="W140">
            <v>3</v>
          </cell>
          <cell r="X140">
            <v>2</v>
          </cell>
          <cell r="Y140">
            <v>1</v>
          </cell>
          <cell r="Z140">
            <v>2</v>
          </cell>
          <cell r="AA140">
            <v>3</v>
          </cell>
          <cell r="AB140">
            <v>3</v>
          </cell>
          <cell r="AC140">
            <v>4.28</v>
          </cell>
          <cell r="AD140">
            <v>11</v>
          </cell>
          <cell r="AE140">
            <v>28</v>
          </cell>
          <cell r="AF140">
            <v>23</v>
          </cell>
          <cell r="AG140">
            <v>16.57</v>
          </cell>
          <cell r="AH140">
            <v>5.75</v>
          </cell>
          <cell r="AI140">
            <v>33.6</v>
          </cell>
          <cell r="AJ140">
            <v>33.700000000000003</v>
          </cell>
          <cell r="AK140">
            <v>32.799999999999997</v>
          </cell>
          <cell r="AL140">
            <v>29.8</v>
          </cell>
        </row>
        <row r="141">
          <cell r="A141" t="str">
            <v>139</v>
          </cell>
          <cell r="B141">
            <v>20.3</v>
          </cell>
          <cell r="C141">
            <v>25</v>
          </cell>
          <cell r="D141">
            <v>35.299999999999997</v>
          </cell>
          <cell r="E141">
            <v>42</v>
          </cell>
          <cell r="F141">
            <v>16.7</v>
          </cell>
          <cell r="G141">
            <v>22</v>
          </cell>
          <cell r="H141">
            <v>17.93</v>
          </cell>
          <cell r="I141">
            <v>18.37</v>
          </cell>
          <cell r="J141">
            <v>5.22</v>
          </cell>
          <cell r="K141">
            <v>28</v>
          </cell>
          <cell r="L141">
            <v>4</v>
          </cell>
          <cell r="M141" t="str">
            <v>22.7</v>
          </cell>
          <cell r="N141">
            <v>3</v>
          </cell>
          <cell r="O141">
            <v>3</v>
          </cell>
          <cell r="P141">
            <v>3</v>
          </cell>
          <cell r="Q141">
            <v>3</v>
          </cell>
          <cell r="R141">
            <v>1</v>
          </cell>
          <cell r="S141">
            <v>2</v>
          </cell>
          <cell r="T141">
            <v>2</v>
          </cell>
          <cell r="U141">
            <v>2</v>
          </cell>
          <cell r="V141">
            <v>4</v>
          </cell>
          <cell r="W141">
            <v>4</v>
          </cell>
          <cell r="X141">
            <v>2</v>
          </cell>
          <cell r="Y141">
            <v>3</v>
          </cell>
          <cell r="Z141">
            <v>3</v>
          </cell>
          <cell r="AA141">
            <v>3</v>
          </cell>
          <cell r="AB141">
            <v>3</v>
          </cell>
          <cell r="AC141">
            <v>15.92</v>
          </cell>
          <cell r="AD141">
            <v>19.3</v>
          </cell>
          <cell r="AE141">
            <v>39.5</v>
          </cell>
          <cell r="AF141">
            <v>22.3</v>
          </cell>
          <cell r="AG141">
            <v>20.64</v>
          </cell>
          <cell r="AH141">
            <v>4.6900000000000004</v>
          </cell>
          <cell r="AI141">
            <v>28.7</v>
          </cell>
          <cell r="AJ141">
            <v>28.6</v>
          </cell>
          <cell r="AK141">
            <v>34.1</v>
          </cell>
          <cell r="AL141">
            <v>27.8</v>
          </cell>
        </row>
        <row r="142">
          <cell r="A142" t="str">
            <v>140</v>
          </cell>
          <cell r="B142">
            <v>21.4</v>
          </cell>
          <cell r="C142">
            <v>27</v>
          </cell>
          <cell r="D142">
            <v>34.700000000000003</v>
          </cell>
          <cell r="E142">
            <v>42</v>
          </cell>
          <cell r="F142">
            <v>21.9</v>
          </cell>
          <cell r="G142">
            <v>25</v>
          </cell>
          <cell r="H142" t="str">
            <v>-</v>
          </cell>
          <cell r="I142">
            <v>7.07</v>
          </cell>
          <cell r="J142">
            <v>3.27</v>
          </cell>
          <cell r="K142">
            <v>30.9</v>
          </cell>
          <cell r="L142">
            <v>5</v>
          </cell>
          <cell r="M142" t="str">
            <v>26.7</v>
          </cell>
          <cell r="N142">
            <v>4</v>
          </cell>
          <cell r="O142">
            <v>3</v>
          </cell>
          <cell r="P142">
            <v>4</v>
          </cell>
          <cell r="Q142">
            <v>5</v>
          </cell>
          <cell r="R142">
            <v>4</v>
          </cell>
          <cell r="S142">
            <v>4</v>
          </cell>
          <cell r="T142">
            <v>2</v>
          </cell>
          <cell r="U142">
            <v>2</v>
          </cell>
          <cell r="V142">
            <v>2</v>
          </cell>
          <cell r="W142">
            <v>2</v>
          </cell>
          <cell r="X142">
            <v>2</v>
          </cell>
          <cell r="Y142">
            <v>2</v>
          </cell>
          <cell r="Z142">
            <v>3</v>
          </cell>
          <cell r="AA142">
            <v>2</v>
          </cell>
          <cell r="AB142">
            <v>3</v>
          </cell>
          <cell r="AC142">
            <v>70</v>
          </cell>
          <cell r="AD142">
            <v>22.7</v>
          </cell>
          <cell r="AE142">
            <v>41</v>
          </cell>
          <cell r="AF142">
            <v>24.4</v>
          </cell>
          <cell r="AG142">
            <v>7.75</v>
          </cell>
          <cell r="AH142">
            <v>3.58</v>
          </cell>
          <cell r="AI142">
            <v>29.6</v>
          </cell>
          <cell r="AJ142">
            <v>32</v>
          </cell>
          <cell r="AK142">
            <v>28.7</v>
          </cell>
          <cell r="AL142">
            <v>26.4</v>
          </cell>
        </row>
        <row r="143">
          <cell r="A143" t="str">
            <v>141</v>
          </cell>
          <cell r="B143">
            <v>21.1</v>
          </cell>
          <cell r="C143">
            <v>38</v>
          </cell>
          <cell r="D143">
            <v>37.9</v>
          </cell>
          <cell r="E143">
            <v>42</v>
          </cell>
          <cell r="F143">
            <v>22.3</v>
          </cell>
          <cell r="G143">
            <v>27.4</v>
          </cell>
          <cell r="H143">
            <v>30.21</v>
          </cell>
          <cell r="I143">
            <v>8.2799999999999994</v>
          </cell>
          <cell r="J143">
            <v>3.01</v>
          </cell>
          <cell r="K143">
            <v>7.1</v>
          </cell>
          <cell r="L143" t="str">
            <v>-</v>
          </cell>
          <cell r="M143" t="str">
            <v>27.4</v>
          </cell>
          <cell r="N143">
            <v>4</v>
          </cell>
          <cell r="O143">
            <v>4</v>
          </cell>
          <cell r="P143">
            <v>4</v>
          </cell>
          <cell r="Q143">
            <v>6</v>
          </cell>
          <cell r="R143">
            <v>5</v>
          </cell>
          <cell r="S143">
            <v>4</v>
          </cell>
          <cell r="T143">
            <v>2</v>
          </cell>
          <cell r="U143">
            <v>2</v>
          </cell>
          <cell r="V143">
            <v>3</v>
          </cell>
          <cell r="W143">
            <v>3</v>
          </cell>
          <cell r="X143">
            <v>1</v>
          </cell>
          <cell r="Y143">
            <v>3</v>
          </cell>
          <cell r="Z143">
            <v>2</v>
          </cell>
          <cell r="AA143">
            <v>2</v>
          </cell>
          <cell r="AB143">
            <v>1</v>
          </cell>
          <cell r="AC143">
            <v>9.7799999999999994</v>
          </cell>
          <cell r="AD143">
            <v>25.9</v>
          </cell>
          <cell r="AE143">
            <v>40</v>
          </cell>
          <cell r="AF143">
            <v>33.5</v>
          </cell>
          <cell r="AG143">
            <v>9.5299999999999994</v>
          </cell>
          <cell r="AH143">
            <v>3.28</v>
          </cell>
          <cell r="AI143">
            <v>8.9</v>
          </cell>
          <cell r="AJ143">
            <v>19.600000000000001</v>
          </cell>
          <cell r="AK143">
            <v>31.8</v>
          </cell>
          <cell r="AL143">
            <v>27.4</v>
          </cell>
        </row>
        <row r="144">
          <cell r="A144" t="str">
            <v>142</v>
          </cell>
          <cell r="B144">
            <v>24.1</v>
          </cell>
          <cell r="C144">
            <v>36</v>
          </cell>
          <cell r="D144">
            <v>31.6</v>
          </cell>
          <cell r="E144">
            <v>30</v>
          </cell>
          <cell r="F144">
            <v>20.9</v>
          </cell>
          <cell r="G144">
            <v>19.3</v>
          </cell>
          <cell r="H144">
            <v>1.52</v>
          </cell>
          <cell r="I144">
            <v>11.81</v>
          </cell>
          <cell r="J144">
            <v>4.67</v>
          </cell>
          <cell r="K144">
            <v>10.1</v>
          </cell>
          <cell r="L144">
            <v>3</v>
          </cell>
          <cell r="M144" t="str">
            <v>28.1</v>
          </cell>
          <cell r="N144">
            <v>5</v>
          </cell>
          <cell r="O144">
            <v>5</v>
          </cell>
          <cell r="P144">
            <v>5</v>
          </cell>
          <cell r="Q144">
            <v>5</v>
          </cell>
          <cell r="R144">
            <v>3</v>
          </cell>
          <cell r="S144">
            <v>3</v>
          </cell>
          <cell r="T144">
            <v>2</v>
          </cell>
          <cell r="U144">
            <v>3</v>
          </cell>
          <cell r="V144">
            <v>2</v>
          </cell>
          <cell r="W144">
            <v>2</v>
          </cell>
          <cell r="X144">
            <v>2</v>
          </cell>
          <cell r="Y144">
            <v>2</v>
          </cell>
          <cell r="Z144">
            <v>3</v>
          </cell>
          <cell r="AA144">
            <v>2</v>
          </cell>
          <cell r="AB144">
            <v>2</v>
          </cell>
          <cell r="AC144">
            <v>0.87</v>
          </cell>
          <cell r="AD144">
            <v>20.6</v>
          </cell>
          <cell r="AE144">
            <v>24</v>
          </cell>
          <cell r="AF144">
            <v>18.600000000000001</v>
          </cell>
          <cell r="AG144">
            <v>10.25</v>
          </cell>
          <cell r="AH144">
            <v>4.96</v>
          </cell>
          <cell r="AI144">
            <v>21.5</v>
          </cell>
          <cell r="AJ144">
            <v>18.8</v>
          </cell>
          <cell r="AK144">
            <v>34.5</v>
          </cell>
          <cell r="AL144">
            <v>30</v>
          </cell>
        </row>
        <row r="145">
          <cell r="A145" t="str">
            <v>143</v>
          </cell>
          <cell r="B145">
            <v>21.2</v>
          </cell>
          <cell r="C145">
            <v>30</v>
          </cell>
          <cell r="D145">
            <v>31.2</v>
          </cell>
          <cell r="E145">
            <v>29</v>
          </cell>
          <cell r="F145">
            <v>16.600000000000001</v>
          </cell>
          <cell r="G145">
            <v>28.3</v>
          </cell>
          <cell r="H145">
            <v>3.42</v>
          </cell>
          <cell r="I145">
            <v>8.7200000000000006</v>
          </cell>
          <cell r="J145">
            <v>3.72</v>
          </cell>
          <cell r="K145">
            <v>29</v>
          </cell>
          <cell r="L145">
            <v>4</v>
          </cell>
          <cell r="M145" t="str">
            <v>25.5</v>
          </cell>
          <cell r="N145">
            <v>4</v>
          </cell>
          <cell r="O145">
            <v>5</v>
          </cell>
          <cell r="P145">
            <v>6</v>
          </cell>
          <cell r="Q145">
            <v>4</v>
          </cell>
          <cell r="R145">
            <v>3</v>
          </cell>
          <cell r="S145">
            <v>4</v>
          </cell>
          <cell r="T145">
            <v>2</v>
          </cell>
          <cell r="U145">
            <v>2</v>
          </cell>
          <cell r="V145">
            <v>4</v>
          </cell>
          <cell r="W145">
            <v>2</v>
          </cell>
          <cell r="X145">
            <v>2</v>
          </cell>
          <cell r="Y145">
            <v>3</v>
          </cell>
          <cell r="Z145">
            <v>2</v>
          </cell>
          <cell r="AA145">
            <v>3</v>
          </cell>
          <cell r="AB145">
            <v>2</v>
          </cell>
          <cell r="AC145">
            <v>5.52</v>
          </cell>
          <cell r="AD145">
            <v>17.600000000000001</v>
          </cell>
          <cell r="AE145">
            <v>25.5</v>
          </cell>
          <cell r="AF145">
            <v>28.5</v>
          </cell>
          <cell r="AG145">
            <v>9.49</v>
          </cell>
          <cell r="AH145">
            <v>3.99</v>
          </cell>
          <cell r="AI145">
            <v>29.5</v>
          </cell>
          <cell r="AJ145">
            <v>29.8</v>
          </cell>
          <cell r="AK145">
            <v>24</v>
          </cell>
          <cell r="AL145">
            <v>24</v>
          </cell>
        </row>
        <row r="146">
          <cell r="A146" t="str">
            <v>144</v>
          </cell>
          <cell r="B146">
            <v>18.8</v>
          </cell>
          <cell r="C146">
            <v>29</v>
          </cell>
          <cell r="D146">
            <v>26.9</v>
          </cell>
          <cell r="E146" t="str">
            <v>-</v>
          </cell>
          <cell r="F146">
            <v>13.4</v>
          </cell>
          <cell r="G146">
            <v>28.6</v>
          </cell>
          <cell r="H146">
            <v>3.94</v>
          </cell>
          <cell r="I146">
            <v>9.44</v>
          </cell>
          <cell r="J146">
            <v>3.85</v>
          </cell>
          <cell r="K146">
            <v>30.3</v>
          </cell>
          <cell r="L146" t="str">
            <v>-</v>
          </cell>
          <cell r="M146" t="str">
            <v>17.3</v>
          </cell>
          <cell r="N146">
            <v>3</v>
          </cell>
          <cell r="O146">
            <v>4</v>
          </cell>
          <cell r="P146">
            <v>3</v>
          </cell>
          <cell r="Q146">
            <v>3</v>
          </cell>
          <cell r="R146">
            <v>4</v>
          </cell>
          <cell r="S146">
            <v>3</v>
          </cell>
          <cell r="T146">
            <v>1</v>
          </cell>
          <cell r="U146">
            <v>1</v>
          </cell>
          <cell r="V146">
            <v>3</v>
          </cell>
          <cell r="W146">
            <v>1</v>
          </cell>
          <cell r="X146">
            <v>1</v>
          </cell>
          <cell r="Y146">
            <v>2</v>
          </cell>
          <cell r="Z146">
            <v>2</v>
          </cell>
          <cell r="AA146">
            <v>2</v>
          </cell>
          <cell r="AB146">
            <v>2</v>
          </cell>
          <cell r="AC146">
            <v>6.25</v>
          </cell>
          <cell r="AD146">
            <v>16</v>
          </cell>
          <cell r="AE146" t="str">
            <v>-</v>
          </cell>
          <cell r="AF146">
            <v>30.6</v>
          </cell>
          <cell r="AG146">
            <v>7.32</v>
          </cell>
          <cell r="AH146">
            <v>3.82</v>
          </cell>
          <cell r="AI146">
            <v>29</v>
          </cell>
          <cell r="AJ146">
            <v>28.7</v>
          </cell>
          <cell r="AK146">
            <v>18.600000000000001</v>
          </cell>
          <cell r="AL146">
            <v>15.9</v>
          </cell>
        </row>
        <row r="147">
          <cell r="A147" t="str">
            <v>145</v>
          </cell>
          <cell r="B147">
            <v>20.5</v>
          </cell>
          <cell r="C147">
            <v>28</v>
          </cell>
          <cell r="D147">
            <v>34.700000000000003</v>
          </cell>
          <cell r="E147">
            <v>36.5</v>
          </cell>
          <cell r="F147">
            <v>18.5</v>
          </cell>
          <cell r="G147">
            <v>33</v>
          </cell>
          <cell r="H147">
            <v>25.39</v>
          </cell>
          <cell r="I147">
            <v>6.96</v>
          </cell>
          <cell r="J147">
            <v>4.04</v>
          </cell>
          <cell r="K147">
            <v>29.1</v>
          </cell>
          <cell r="L147">
            <v>4</v>
          </cell>
          <cell r="M147" t="str">
            <v>27.1</v>
          </cell>
          <cell r="N147">
            <v>5</v>
          </cell>
          <cell r="O147">
            <v>3</v>
          </cell>
          <cell r="P147">
            <v>2</v>
          </cell>
          <cell r="Q147">
            <v>5</v>
          </cell>
          <cell r="R147">
            <v>4</v>
          </cell>
          <cell r="S147">
            <v>3</v>
          </cell>
          <cell r="T147">
            <v>4</v>
          </cell>
          <cell r="U147">
            <v>1</v>
          </cell>
          <cell r="V147">
            <v>3</v>
          </cell>
          <cell r="W147">
            <v>4</v>
          </cell>
          <cell r="X147">
            <v>1</v>
          </cell>
          <cell r="Y147">
            <v>4</v>
          </cell>
          <cell r="Z147">
            <v>4</v>
          </cell>
          <cell r="AA147">
            <v>1</v>
          </cell>
          <cell r="AB147">
            <v>3</v>
          </cell>
          <cell r="AC147">
            <v>3.06</v>
          </cell>
          <cell r="AD147">
            <v>21.4</v>
          </cell>
          <cell r="AE147">
            <v>34</v>
          </cell>
          <cell r="AF147">
            <v>29</v>
          </cell>
          <cell r="AG147">
            <v>7.82</v>
          </cell>
          <cell r="AH147">
            <v>3.47</v>
          </cell>
          <cell r="AI147">
            <v>27.9</v>
          </cell>
          <cell r="AJ147">
            <v>31.7</v>
          </cell>
          <cell r="AK147">
            <v>28.5</v>
          </cell>
          <cell r="AL147">
            <v>31.6</v>
          </cell>
        </row>
        <row r="148">
          <cell r="A148" t="str">
            <v>146</v>
          </cell>
          <cell r="B148">
            <v>26.1</v>
          </cell>
          <cell r="C148">
            <v>38</v>
          </cell>
          <cell r="D148">
            <v>32.6</v>
          </cell>
          <cell r="E148">
            <v>28</v>
          </cell>
          <cell r="F148">
            <v>22.1</v>
          </cell>
          <cell r="G148">
            <v>31.7</v>
          </cell>
          <cell r="H148">
            <v>13.27</v>
          </cell>
          <cell r="I148">
            <v>9.69</v>
          </cell>
          <cell r="J148">
            <v>3.46</v>
          </cell>
          <cell r="K148">
            <v>32</v>
          </cell>
          <cell r="L148">
            <v>5</v>
          </cell>
          <cell r="M148" t="str">
            <v>32.4</v>
          </cell>
          <cell r="N148">
            <v>4</v>
          </cell>
          <cell r="O148">
            <v>3</v>
          </cell>
          <cell r="P148">
            <v>4</v>
          </cell>
          <cell r="Q148">
            <v>5</v>
          </cell>
          <cell r="R148">
            <v>1</v>
          </cell>
          <cell r="S148">
            <v>1</v>
          </cell>
          <cell r="T148">
            <v>2</v>
          </cell>
          <cell r="U148">
            <v>2</v>
          </cell>
          <cell r="V148">
            <v>1</v>
          </cell>
          <cell r="W148">
            <v>4</v>
          </cell>
          <cell r="X148">
            <v>2</v>
          </cell>
          <cell r="Y148">
            <v>1</v>
          </cell>
          <cell r="Z148">
            <v>5</v>
          </cell>
          <cell r="AA148">
            <v>4</v>
          </cell>
          <cell r="AB148">
            <v>2</v>
          </cell>
          <cell r="AC148">
            <v>16.12</v>
          </cell>
          <cell r="AD148">
            <v>22.3</v>
          </cell>
          <cell r="AE148">
            <v>27.5</v>
          </cell>
          <cell r="AF148">
            <v>28.1</v>
          </cell>
          <cell r="AG148">
            <v>8.81</v>
          </cell>
          <cell r="AH148">
            <v>3.58</v>
          </cell>
          <cell r="AI148">
            <v>32.6</v>
          </cell>
          <cell r="AJ148">
            <v>31.2</v>
          </cell>
          <cell r="AK148">
            <v>32.4</v>
          </cell>
          <cell r="AL148">
            <v>31.6</v>
          </cell>
        </row>
        <row r="149">
          <cell r="A149" t="str">
            <v>147</v>
          </cell>
          <cell r="B149">
            <v>36.4</v>
          </cell>
          <cell r="C149">
            <v>46</v>
          </cell>
          <cell r="D149">
            <v>50.3</v>
          </cell>
          <cell r="E149" t="str">
            <v>-</v>
          </cell>
          <cell r="F149">
            <v>31.3</v>
          </cell>
          <cell r="G149">
            <v>31</v>
          </cell>
          <cell r="H149">
            <v>4.57</v>
          </cell>
          <cell r="I149">
            <v>9.6199999999999992</v>
          </cell>
          <cell r="J149">
            <v>3.58</v>
          </cell>
          <cell r="K149">
            <v>31</v>
          </cell>
          <cell r="L149">
            <v>3</v>
          </cell>
          <cell r="M149" t="str">
            <v>31.2</v>
          </cell>
          <cell r="N149">
            <v>1</v>
          </cell>
          <cell r="O149">
            <v>1</v>
          </cell>
          <cell r="P149">
            <v>1</v>
          </cell>
          <cell r="Q149">
            <v>6</v>
          </cell>
          <cell r="R149">
            <v>4</v>
          </cell>
          <cell r="S149">
            <v>4</v>
          </cell>
          <cell r="T149">
            <v>3</v>
          </cell>
          <cell r="U149">
            <v>2</v>
          </cell>
          <cell r="V149">
            <v>2</v>
          </cell>
          <cell r="W149">
            <v>3</v>
          </cell>
          <cell r="X149">
            <v>1</v>
          </cell>
          <cell r="Y149">
            <v>2</v>
          </cell>
          <cell r="Z149">
            <v>4</v>
          </cell>
          <cell r="AA149">
            <v>3</v>
          </cell>
          <cell r="AB149">
            <v>3</v>
          </cell>
          <cell r="AC149">
            <v>2.2799999999999998</v>
          </cell>
          <cell r="AD149">
            <v>33.5</v>
          </cell>
          <cell r="AE149" t="str">
            <v>-</v>
          </cell>
          <cell r="AF149">
            <v>28.4</v>
          </cell>
          <cell r="AG149">
            <v>11.48</v>
          </cell>
          <cell r="AH149">
            <v>4.1399999999999997</v>
          </cell>
          <cell r="AI149">
            <v>29</v>
          </cell>
          <cell r="AJ149">
            <v>29.3</v>
          </cell>
          <cell r="AK149">
            <v>33.6</v>
          </cell>
          <cell r="AL149">
            <v>30.9</v>
          </cell>
        </row>
        <row r="150">
          <cell r="A150" t="str">
            <v>148</v>
          </cell>
          <cell r="B150">
            <v>24.1</v>
          </cell>
          <cell r="C150">
            <v>37</v>
          </cell>
          <cell r="D150">
            <v>37.1</v>
          </cell>
          <cell r="E150">
            <v>31</v>
          </cell>
          <cell r="F150">
            <v>19.899999999999999</v>
          </cell>
          <cell r="G150">
            <v>29.4</v>
          </cell>
          <cell r="H150" t="str">
            <v>-</v>
          </cell>
          <cell r="I150">
            <v>6.53</v>
          </cell>
          <cell r="J150">
            <v>3.23</v>
          </cell>
          <cell r="K150">
            <v>31.5</v>
          </cell>
          <cell r="L150">
            <v>5</v>
          </cell>
          <cell r="M150" t="str">
            <v>24.5</v>
          </cell>
          <cell r="N150">
            <v>4</v>
          </cell>
          <cell r="O150">
            <v>2</v>
          </cell>
          <cell r="P150">
            <v>3</v>
          </cell>
          <cell r="Q150">
            <v>4</v>
          </cell>
          <cell r="R150">
            <v>1</v>
          </cell>
          <cell r="S150">
            <v>3</v>
          </cell>
          <cell r="T150">
            <v>3</v>
          </cell>
          <cell r="U150">
            <v>1</v>
          </cell>
          <cell r="V150">
            <v>4</v>
          </cell>
          <cell r="W150">
            <v>3</v>
          </cell>
          <cell r="X150">
            <v>2</v>
          </cell>
          <cell r="Y150">
            <v>4</v>
          </cell>
          <cell r="Z150">
            <v>4</v>
          </cell>
          <cell r="AA150">
            <v>2</v>
          </cell>
          <cell r="AB150">
            <v>4</v>
          </cell>
          <cell r="AC150">
            <v>70</v>
          </cell>
          <cell r="AD150">
            <v>19.3</v>
          </cell>
          <cell r="AE150">
            <v>26</v>
          </cell>
          <cell r="AF150">
            <v>29.3</v>
          </cell>
          <cell r="AG150">
            <v>6.99</v>
          </cell>
          <cell r="AH150">
            <v>3.1</v>
          </cell>
          <cell r="AI150">
            <v>28.7</v>
          </cell>
          <cell r="AJ150">
            <v>31.3</v>
          </cell>
          <cell r="AK150">
            <v>26.8</v>
          </cell>
          <cell r="AL150">
            <v>25.1</v>
          </cell>
        </row>
        <row r="151">
          <cell r="A151" t="str">
            <v>149</v>
          </cell>
          <cell r="B151">
            <v>21.2</v>
          </cell>
          <cell r="C151">
            <v>30</v>
          </cell>
          <cell r="D151">
            <v>31.4</v>
          </cell>
          <cell r="E151">
            <v>24</v>
          </cell>
          <cell r="F151">
            <v>20.399999999999999</v>
          </cell>
          <cell r="G151">
            <v>24.6</v>
          </cell>
          <cell r="H151">
            <v>2.44</v>
          </cell>
          <cell r="I151">
            <v>10.02</v>
          </cell>
          <cell r="J151">
            <v>4.21</v>
          </cell>
          <cell r="K151">
            <v>27.9</v>
          </cell>
          <cell r="L151">
            <v>4</v>
          </cell>
          <cell r="M151" t="str">
            <v>26.7</v>
          </cell>
          <cell r="N151">
            <v>5</v>
          </cell>
          <cell r="O151">
            <v>6</v>
          </cell>
          <cell r="P151">
            <v>5</v>
          </cell>
          <cell r="Q151">
            <v>5</v>
          </cell>
          <cell r="R151">
            <v>5</v>
          </cell>
          <cell r="S151">
            <v>5</v>
          </cell>
          <cell r="T151">
            <v>2</v>
          </cell>
          <cell r="U151">
            <v>2</v>
          </cell>
          <cell r="V151">
            <v>2</v>
          </cell>
          <cell r="W151">
            <v>2</v>
          </cell>
          <cell r="X151">
            <v>2</v>
          </cell>
          <cell r="Y151">
            <v>2</v>
          </cell>
          <cell r="Z151">
            <v>2</v>
          </cell>
          <cell r="AA151">
            <v>2</v>
          </cell>
          <cell r="AB151">
            <v>2</v>
          </cell>
          <cell r="AC151">
            <v>1.1399999999999999</v>
          </cell>
          <cell r="AD151">
            <v>21</v>
          </cell>
          <cell r="AE151">
            <v>19</v>
          </cell>
          <cell r="AF151">
            <v>24</v>
          </cell>
          <cell r="AG151">
            <v>10.93</v>
          </cell>
          <cell r="AH151">
            <v>4.2699999999999996</v>
          </cell>
          <cell r="AI151">
            <v>26</v>
          </cell>
          <cell r="AJ151">
            <v>28.4</v>
          </cell>
          <cell r="AK151">
            <v>23.3</v>
          </cell>
          <cell r="AL151">
            <v>27.1</v>
          </cell>
        </row>
        <row r="152">
          <cell r="A152" t="str">
            <v>150</v>
          </cell>
          <cell r="B152">
            <v>16.7</v>
          </cell>
          <cell r="C152">
            <v>13</v>
          </cell>
          <cell r="D152">
            <v>28.9</v>
          </cell>
          <cell r="E152">
            <v>33</v>
          </cell>
          <cell r="F152">
            <v>19.899999999999999</v>
          </cell>
          <cell r="G152">
            <v>29.8</v>
          </cell>
          <cell r="H152">
            <v>27.72</v>
          </cell>
          <cell r="I152">
            <v>9.4700000000000006</v>
          </cell>
          <cell r="J152">
            <v>3.84</v>
          </cell>
          <cell r="K152">
            <v>30.9</v>
          </cell>
          <cell r="L152">
            <v>4</v>
          </cell>
          <cell r="M152" t="str">
            <v>25.8</v>
          </cell>
          <cell r="N152">
            <v>4</v>
          </cell>
          <cell r="O152">
            <v>4</v>
          </cell>
          <cell r="P152">
            <v>3</v>
          </cell>
          <cell r="Q152">
            <v>1</v>
          </cell>
          <cell r="R152">
            <v>1</v>
          </cell>
          <cell r="S152">
            <v>1</v>
          </cell>
          <cell r="T152">
            <v>4</v>
          </cell>
          <cell r="U152">
            <v>3</v>
          </cell>
          <cell r="V152">
            <v>4</v>
          </cell>
          <cell r="W152">
            <v>4</v>
          </cell>
          <cell r="X152">
            <v>3</v>
          </cell>
          <cell r="Y152">
            <v>3</v>
          </cell>
          <cell r="Z152">
            <v>5</v>
          </cell>
          <cell r="AA152">
            <v>3</v>
          </cell>
          <cell r="AB152">
            <v>4</v>
          </cell>
          <cell r="AC152">
            <v>6.51</v>
          </cell>
          <cell r="AD152">
            <v>21.6</v>
          </cell>
          <cell r="AE152">
            <v>38</v>
          </cell>
          <cell r="AF152">
            <v>36.5</v>
          </cell>
          <cell r="AG152">
            <v>10.28</v>
          </cell>
          <cell r="AH152">
            <v>4.57</v>
          </cell>
          <cell r="AI152">
            <v>31</v>
          </cell>
          <cell r="AJ152">
            <v>31.9</v>
          </cell>
          <cell r="AK152">
            <v>25.3</v>
          </cell>
          <cell r="AL152">
            <v>26.7</v>
          </cell>
        </row>
        <row r="153">
          <cell r="A153" t="str">
            <v>151</v>
          </cell>
          <cell r="B153">
            <v>22.5</v>
          </cell>
          <cell r="C153">
            <v>32</v>
          </cell>
          <cell r="D153">
            <v>31.5</v>
          </cell>
          <cell r="E153" t="str">
            <v>-</v>
          </cell>
          <cell r="F153">
            <v>9.9</v>
          </cell>
          <cell r="G153">
            <v>16</v>
          </cell>
          <cell r="H153">
            <v>2.84</v>
          </cell>
          <cell r="I153">
            <v>13.19</v>
          </cell>
          <cell r="J153">
            <v>4.58</v>
          </cell>
          <cell r="K153">
            <v>29.4</v>
          </cell>
          <cell r="L153">
            <v>4</v>
          </cell>
          <cell r="M153" t="str">
            <v>15.1</v>
          </cell>
          <cell r="N153">
            <v>3</v>
          </cell>
          <cell r="O153">
            <v>3</v>
          </cell>
          <cell r="P153">
            <v>3</v>
          </cell>
          <cell r="Q153">
            <v>3</v>
          </cell>
          <cell r="R153">
            <v>3</v>
          </cell>
          <cell r="S153">
            <v>1</v>
          </cell>
          <cell r="T153">
            <v>5</v>
          </cell>
          <cell r="U153">
            <v>3</v>
          </cell>
          <cell r="V153">
            <v>5</v>
          </cell>
          <cell r="W153">
            <v>5</v>
          </cell>
          <cell r="X153">
            <v>3</v>
          </cell>
          <cell r="Y153">
            <v>5</v>
          </cell>
          <cell r="Z153">
            <v>5</v>
          </cell>
          <cell r="AA153">
            <v>5</v>
          </cell>
          <cell r="AB153">
            <v>5</v>
          </cell>
          <cell r="AC153">
            <v>2.73</v>
          </cell>
          <cell r="AD153">
            <v>12.2</v>
          </cell>
          <cell r="AE153" t="str">
            <v>-</v>
          </cell>
          <cell r="AF153">
            <v>18.2</v>
          </cell>
          <cell r="AG153">
            <v>15.37</v>
          </cell>
          <cell r="AH153">
            <v>4.4400000000000004</v>
          </cell>
          <cell r="AI153">
            <v>31.2</v>
          </cell>
          <cell r="AJ153">
            <v>31.6</v>
          </cell>
          <cell r="AK153">
            <v>11.4</v>
          </cell>
          <cell r="AL153">
            <v>13.1</v>
          </cell>
        </row>
        <row r="154">
          <cell r="A154" t="str">
            <v>152</v>
          </cell>
          <cell r="B154">
            <v>22.4</v>
          </cell>
          <cell r="C154">
            <v>31.7</v>
          </cell>
          <cell r="D154">
            <v>33.700000000000003</v>
          </cell>
          <cell r="E154">
            <v>34</v>
          </cell>
          <cell r="F154">
            <v>17.600000000000001</v>
          </cell>
          <cell r="G154">
            <v>31.4</v>
          </cell>
          <cell r="H154" t="str">
            <v>-</v>
          </cell>
          <cell r="I154">
            <v>7.55</v>
          </cell>
          <cell r="J154">
            <v>3.75</v>
          </cell>
          <cell r="K154">
            <v>30.9</v>
          </cell>
          <cell r="L154">
            <v>3</v>
          </cell>
          <cell r="M154" t="str">
            <v>24.1</v>
          </cell>
          <cell r="N154">
            <v>3</v>
          </cell>
          <cell r="O154">
            <v>2</v>
          </cell>
          <cell r="P154">
            <v>3</v>
          </cell>
          <cell r="Q154">
            <v>4</v>
          </cell>
          <cell r="R154">
            <v>4</v>
          </cell>
          <cell r="S154">
            <v>3</v>
          </cell>
          <cell r="T154">
            <v>2</v>
          </cell>
          <cell r="U154">
            <v>2</v>
          </cell>
          <cell r="V154">
            <v>5</v>
          </cell>
          <cell r="W154">
            <v>3</v>
          </cell>
          <cell r="X154">
            <v>2</v>
          </cell>
          <cell r="Y154">
            <v>4</v>
          </cell>
          <cell r="Z154">
            <v>3</v>
          </cell>
          <cell r="AA154">
            <v>2</v>
          </cell>
          <cell r="AB154">
            <v>4</v>
          </cell>
          <cell r="AC154">
            <v>70</v>
          </cell>
          <cell r="AD154">
            <v>19.3</v>
          </cell>
          <cell r="AE154">
            <v>32</v>
          </cell>
          <cell r="AF154">
            <v>32.5</v>
          </cell>
          <cell r="AG154">
            <v>7.65</v>
          </cell>
          <cell r="AH154">
            <v>3.65</v>
          </cell>
          <cell r="AI154">
            <v>29.8</v>
          </cell>
          <cell r="AJ154">
            <v>30.8</v>
          </cell>
          <cell r="AK154">
            <v>27.6</v>
          </cell>
          <cell r="AL154">
            <v>22.7</v>
          </cell>
        </row>
        <row r="155">
          <cell r="A155" t="str">
            <v>153</v>
          </cell>
          <cell r="B155">
            <v>24.8</v>
          </cell>
          <cell r="C155">
            <v>36.6</v>
          </cell>
          <cell r="D155">
            <v>31.3</v>
          </cell>
          <cell r="E155">
            <v>39</v>
          </cell>
          <cell r="F155">
            <v>18.399999999999999</v>
          </cell>
          <cell r="G155">
            <v>31.8</v>
          </cell>
          <cell r="H155">
            <v>54</v>
          </cell>
          <cell r="I155">
            <v>6.14</v>
          </cell>
          <cell r="J155">
            <v>3</v>
          </cell>
          <cell r="K155">
            <v>29.9</v>
          </cell>
          <cell r="L155">
            <v>4</v>
          </cell>
          <cell r="M155" t="str">
            <v>26.3</v>
          </cell>
          <cell r="N155">
            <v>4</v>
          </cell>
          <cell r="O155">
            <v>4</v>
          </cell>
          <cell r="P155">
            <v>4</v>
          </cell>
          <cell r="Q155">
            <v>6</v>
          </cell>
          <cell r="R155">
            <v>6</v>
          </cell>
          <cell r="S155">
            <v>6</v>
          </cell>
          <cell r="T155">
            <v>2</v>
          </cell>
          <cell r="U155">
            <v>2</v>
          </cell>
          <cell r="V155">
            <v>2</v>
          </cell>
          <cell r="W155">
            <v>2</v>
          </cell>
          <cell r="X155">
            <v>1</v>
          </cell>
          <cell r="Y155">
            <v>2</v>
          </cell>
          <cell r="Z155">
            <v>2</v>
          </cell>
          <cell r="AA155">
            <v>2</v>
          </cell>
          <cell r="AB155">
            <v>3</v>
          </cell>
          <cell r="AC155">
            <v>70</v>
          </cell>
          <cell r="AD155">
            <v>19</v>
          </cell>
          <cell r="AE155">
            <v>37</v>
          </cell>
          <cell r="AF155">
            <v>36</v>
          </cell>
          <cell r="AG155">
            <v>6.48</v>
          </cell>
          <cell r="AH155">
            <v>2.44</v>
          </cell>
          <cell r="AI155">
            <v>30</v>
          </cell>
          <cell r="AJ155">
            <v>30.8</v>
          </cell>
          <cell r="AK155">
            <v>30.1</v>
          </cell>
          <cell r="AL155">
            <v>27.7</v>
          </cell>
        </row>
        <row r="156">
          <cell r="A156" t="str">
            <v>154</v>
          </cell>
          <cell r="B156" t="str">
            <v>-</v>
          </cell>
          <cell r="C156" t="str">
            <v>-</v>
          </cell>
          <cell r="D156" t="str">
            <v>-</v>
          </cell>
          <cell r="E156">
            <v>29</v>
          </cell>
          <cell r="F156" t="str">
            <v>-</v>
          </cell>
          <cell r="G156">
            <v>33.700000000000003</v>
          </cell>
          <cell r="H156">
            <v>30</v>
          </cell>
          <cell r="I156">
            <v>5.5</v>
          </cell>
          <cell r="J156">
            <v>2.35</v>
          </cell>
          <cell r="K156">
            <v>31.1</v>
          </cell>
          <cell r="L156">
            <v>4</v>
          </cell>
          <cell r="M156" t="str">
            <v>2.1</v>
          </cell>
          <cell r="N156">
            <v>3</v>
          </cell>
          <cell r="O156">
            <v>3</v>
          </cell>
          <cell r="P156">
            <v>3</v>
          </cell>
          <cell r="Q156">
            <v>4</v>
          </cell>
          <cell r="R156">
            <v>3</v>
          </cell>
          <cell r="S156">
            <v>3</v>
          </cell>
          <cell r="T156">
            <v>3</v>
          </cell>
          <cell r="U156">
            <v>3</v>
          </cell>
          <cell r="V156">
            <v>4</v>
          </cell>
          <cell r="W156">
            <v>4</v>
          </cell>
          <cell r="X156">
            <v>3</v>
          </cell>
          <cell r="Y156">
            <v>3</v>
          </cell>
          <cell r="Z156">
            <v>3</v>
          </cell>
          <cell r="AA156">
            <v>3</v>
          </cell>
          <cell r="AB156">
            <v>3</v>
          </cell>
          <cell r="AC156">
            <v>23</v>
          </cell>
          <cell r="AD156" t="str">
            <v>-</v>
          </cell>
          <cell r="AE156">
            <v>32</v>
          </cell>
          <cell r="AF156">
            <v>31.6</v>
          </cell>
          <cell r="AG156">
            <v>5.08</v>
          </cell>
          <cell r="AH156">
            <v>2.5099999999999998</v>
          </cell>
          <cell r="AI156">
            <v>31.9</v>
          </cell>
          <cell r="AJ156">
            <v>30.9</v>
          </cell>
          <cell r="AK156">
            <v>17.7</v>
          </cell>
          <cell r="AL156">
            <v>12.3</v>
          </cell>
        </row>
        <row r="157">
          <cell r="A157" t="str">
            <v>155</v>
          </cell>
          <cell r="B157">
            <v>30.3</v>
          </cell>
          <cell r="C157" t="str">
            <v>-</v>
          </cell>
          <cell r="D157" t="str">
            <v>-</v>
          </cell>
          <cell r="E157">
            <v>36</v>
          </cell>
          <cell r="F157">
            <v>19.399999999999999</v>
          </cell>
          <cell r="G157">
            <v>26.6</v>
          </cell>
          <cell r="H157">
            <v>6</v>
          </cell>
          <cell r="I157">
            <v>8.43</v>
          </cell>
          <cell r="J157">
            <v>4.18</v>
          </cell>
          <cell r="K157">
            <v>26.2</v>
          </cell>
          <cell r="L157">
            <v>4</v>
          </cell>
          <cell r="M157" t="str">
            <v>38.1</v>
          </cell>
          <cell r="N157">
            <v>3</v>
          </cell>
          <cell r="O157">
            <v>3</v>
          </cell>
          <cell r="P157">
            <v>3</v>
          </cell>
          <cell r="Q157">
            <v>4</v>
          </cell>
          <cell r="R157">
            <v>3</v>
          </cell>
          <cell r="S157">
            <v>2</v>
          </cell>
          <cell r="T157">
            <v>2</v>
          </cell>
          <cell r="U157">
            <v>2</v>
          </cell>
          <cell r="V157">
            <v>2</v>
          </cell>
          <cell r="W157">
            <v>2</v>
          </cell>
          <cell r="X157">
            <v>1</v>
          </cell>
          <cell r="Y157">
            <v>2</v>
          </cell>
          <cell r="Z157">
            <v>2</v>
          </cell>
          <cell r="AA157">
            <v>1</v>
          </cell>
          <cell r="AB157">
            <v>2</v>
          </cell>
          <cell r="AC157">
            <v>4</v>
          </cell>
          <cell r="AD157">
            <v>19</v>
          </cell>
          <cell r="AE157">
            <v>33</v>
          </cell>
          <cell r="AF157">
            <v>27.5</v>
          </cell>
          <cell r="AG157">
            <v>9.23</v>
          </cell>
          <cell r="AH157">
            <v>4.6399999999999997</v>
          </cell>
          <cell r="AI157">
            <v>28.4</v>
          </cell>
          <cell r="AJ157">
            <v>28.6</v>
          </cell>
          <cell r="AK157">
            <v>34.200000000000003</v>
          </cell>
          <cell r="AL157">
            <v>37</v>
          </cell>
        </row>
        <row r="158">
          <cell r="A158" t="str">
            <v>156</v>
          </cell>
          <cell r="B158">
            <v>16.2</v>
          </cell>
          <cell r="C158">
            <v>5.9</v>
          </cell>
          <cell r="D158">
            <v>31.3</v>
          </cell>
          <cell r="E158">
            <v>14</v>
          </cell>
          <cell r="F158">
            <v>22.7</v>
          </cell>
          <cell r="G158">
            <v>38.799999999999997</v>
          </cell>
          <cell r="H158" t="str">
            <v>-</v>
          </cell>
          <cell r="I158">
            <v>7.37</v>
          </cell>
          <cell r="J158">
            <v>3.74</v>
          </cell>
          <cell r="K158">
            <v>29.7</v>
          </cell>
          <cell r="L158">
            <v>3</v>
          </cell>
          <cell r="M158" t="str">
            <v>29</v>
          </cell>
          <cell r="N158">
            <v>3</v>
          </cell>
          <cell r="O158">
            <v>4</v>
          </cell>
          <cell r="P158">
            <v>3</v>
          </cell>
          <cell r="Q158">
            <v>5</v>
          </cell>
          <cell r="R158">
            <v>4</v>
          </cell>
          <cell r="S158">
            <v>4</v>
          </cell>
          <cell r="T158">
            <v>3</v>
          </cell>
          <cell r="U158">
            <v>2</v>
          </cell>
          <cell r="V158">
            <v>3</v>
          </cell>
          <cell r="W158">
            <v>4</v>
          </cell>
          <cell r="X158">
            <v>3</v>
          </cell>
          <cell r="Y158">
            <v>2</v>
          </cell>
          <cell r="Z158">
            <v>3</v>
          </cell>
          <cell r="AA158">
            <v>3</v>
          </cell>
          <cell r="AB158">
            <v>3</v>
          </cell>
          <cell r="AC158">
            <v>70</v>
          </cell>
          <cell r="AD158">
            <v>21.4</v>
          </cell>
          <cell r="AE158">
            <v>14</v>
          </cell>
          <cell r="AF158">
            <v>42.4</v>
          </cell>
          <cell r="AG158">
            <v>8.73</v>
          </cell>
          <cell r="AH158">
            <v>3.78</v>
          </cell>
          <cell r="AI158">
            <v>28.6</v>
          </cell>
          <cell r="AJ158">
            <v>29.2</v>
          </cell>
          <cell r="AK158">
            <v>26.8</v>
          </cell>
          <cell r="AL158">
            <v>28.2</v>
          </cell>
        </row>
        <row r="159">
          <cell r="A159" t="str">
            <v>157</v>
          </cell>
          <cell r="B159">
            <v>22.5</v>
          </cell>
          <cell r="C159">
            <v>31.2</v>
          </cell>
          <cell r="D159">
            <v>37.1</v>
          </cell>
          <cell r="E159">
            <v>43</v>
          </cell>
          <cell r="F159">
            <v>27</v>
          </cell>
          <cell r="G159">
            <v>13.2</v>
          </cell>
          <cell r="H159">
            <v>70</v>
          </cell>
          <cell r="I159">
            <v>6.58</v>
          </cell>
          <cell r="J159">
            <v>3.26</v>
          </cell>
          <cell r="K159">
            <v>27.3</v>
          </cell>
          <cell r="L159">
            <v>3</v>
          </cell>
          <cell r="M159" t="str">
            <v>42.2</v>
          </cell>
          <cell r="N159">
            <v>5</v>
          </cell>
          <cell r="O159">
            <v>5</v>
          </cell>
          <cell r="P159">
            <v>4</v>
          </cell>
          <cell r="Q159">
            <v>3</v>
          </cell>
          <cell r="R159">
            <v>3</v>
          </cell>
          <cell r="S159">
            <v>3</v>
          </cell>
          <cell r="T159">
            <v>2</v>
          </cell>
          <cell r="U159">
            <v>1</v>
          </cell>
          <cell r="V159">
            <v>2</v>
          </cell>
          <cell r="W159">
            <v>2</v>
          </cell>
          <cell r="X159">
            <v>1</v>
          </cell>
          <cell r="Y159">
            <v>2</v>
          </cell>
          <cell r="Z159">
            <v>2</v>
          </cell>
          <cell r="AA159">
            <v>1</v>
          </cell>
          <cell r="AB159">
            <v>2</v>
          </cell>
          <cell r="AC159">
            <v>54</v>
          </cell>
          <cell r="AD159">
            <v>26.1</v>
          </cell>
          <cell r="AE159">
            <v>39</v>
          </cell>
          <cell r="AF159">
            <v>13.5</v>
          </cell>
          <cell r="AG159">
            <v>6.22</v>
          </cell>
          <cell r="AH159">
            <v>2.93</v>
          </cell>
          <cell r="AI159">
            <v>26.9</v>
          </cell>
          <cell r="AJ159">
            <v>26.3</v>
          </cell>
          <cell r="AK159">
            <v>41.7</v>
          </cell>
          <cell r="AL159">
            <v>46</v>
          </cell>
        </row>
        <row r="160">
          <cell r="A160" t="str">
            <v>158</v>
          </cell>
          <cell r="B160">
            <v>18.100000000000001</v>
          </cell>
          <cell r="C160">
            <v>22.6</v>
          </cell>
          <cell r="D160">
            <v>28.8</v>
          </cell>
          <cell r="E160">
            <v>36</v>
          </cell>
          <cell r="F160">
            <v>18.5</v>
          </cell>
          <cell r="G160">
            <v>33.9</v>
          </cell>
          <cell r="H160" t="str">
            <v>-</v>
          </cell>
          <cell r="I160">
            <v>7.21</v>
          </cell>
          <cell r="J160">
            <v>3.52</v>
          </cell>
          <cell r="K160">
            <v>27.5</v>
          </cell>
          <cell r="L160" t="str">
            <v>-</v>
          </cell>
          <cell r="M160" t="str">
            <v>26.5</v>
          </cell>
          <cell r="N160">
            <v>4</v>
          </cell>
          <cell r="O160">
            <v>4</v>
          </cell>
          <cell r="P160">
            <v>3</v>
          </cell>
          <cell r="Q160">
            <v>6</v>
          </cell>
          <cell r="R160">
            <v>4</v>
          </cell>
          <cell r="S160">
            <v>4</v>
          </cell>
          <cell r="T160">
            <v>3</v>
          </cell>
          <cell r="U160">
            <v>3</v>
          </cell>
          <cell r="V160">
            <v>1</v>
          </cell>
          <cell r="W160">
            <v>3</v>
          </cell>
          <cell r="X160">
            <v>3</v>
          </cell>
          <cell r="Y160">
            <v>2</v>
          </cell>
          <cell r="Z160">
            <v>3</v>
          </cell>
          <cell r="AA160">
            <v>2</v>
          </cell>
          <cell r="AB160">
            <v>3</v>
          </cell>
          <cell r="AC160">
            <v>70</v>
          </cell>
          <cell r="AD160">
            <v>18.100000000000001</v>
          </cell>
          <cell r="AE160">
            <v>32</v>
          </cell>
          <cell r="AF160">
            <v>37</v>
          </cell>
          <cell r="AG160">
            <v>7.91</v>
          </cell>
          <cell r="AH160">
            <v>3.49</v>
          </cell>
          <cell r="AI160">
            <v>28.3</v>
          </cell>
          <cell r="AJ160">
            <v>28.1</v>
          </cell>
          <cell r="AK160">
            <v>23</v>
          </cell>
          <cell r="AL160">
            <v>28.3</v>
          </cell>
        </row>
        <row r="161">
          <cell r="A161" t="str">
            <v>159</v>
          </cell>
          <cell r="B161">
            <v>19.3</v>
          </cell>
          <cell r="C161">
            <v>20.2</v>
          </cell>
          <cell r="D161">
            <v>34</v>
          </cell>
          <cell r="E161">
            <v>56</v>
          </cell>
          <cell r="F161">
            <v>18.2</v>
          </cell>
          <cell r="G161">
            <v>30.8</v>
          </cell>
          <cell r="H161">
            <v>70</v>
          </cell>
          <cell r="I161">
            <v>4.67</v>
          </cell>
          <cell r="J161">
            <v>2.25</v>
          </cell>
          <cell r="K161">
            <v>29.9</v>
          </cell>
          <cell r="L161">
            <v>3</v>
          </cell>
          <cell r="M161" t="str">
            <v>22</v>
          </cell>
          <cell r="N161">
            <v>5</v>
          </cell>
          <cell r="O161">
            <v>5</v>
          </cell>
          <cell r="P161">
            <v>4</v>
          </cell>
          <cell r="Q161">
            <v>5</v>
          </cell>
          <cell r="R161">
            <v>4</v>
          </cell>
          <cell r="S161">
            <v>4</v>
          </cell>
          <cell r="T161">
            <v>2</v>
          </cell>
          <cell r="U161">
            <v>2</v>
          </cell>
          <cell r="V161">
            <v>2</v>
          </cell>
          <cell r="W161">
            <v>2</v>
          </cell>
          <cell r="X161">
            <v>2</v>
          </cell>
          <cell r="Y161">
            <v>2</v>
          </cell>
          <cell r="Z161">
            <v>2</v>
          </cell>
          <cell r="AA161">
            <v>2</v>
          </cell>
          <cell r="AB161">
            <v>2</v>
          </cell>
          <cell r="AC161" t="str">
            <v>-</v>
          </cell>
          <cell r="AD161">
            <v>19.399999999999999</v>
          </cell>
          <cell r="AE161">
            <v>58</v>
          </cell>
          <cell r="AF161">
            <v>34.5</v>
          </cell>
          <cell r="AG161">
            <v>5.39</v>
          </cell>
          <cell r="AH161">
            <v>2.31</v>
          </cell>
          <cell r="AI161">
            <v>29.8</v>
          </cell>
          <cell r="AJ161">
            <v>30.3</v>
          </cell>
          <cell r="AK161">
            <v>11.8</v>
          </cell>
          <cell r="AL161">
            <v>22.6</v>
          </cell>
        </row>
        <row r="162">
          <cell r="A162" t="str">
            <v>160</v>
          </cell>
          <cell r="B162">
            <v>23.6</v>
          </cell>
          <cell r="C162">
            <v>35.6</v>
          </cell>
          <cell r="D162">
            <v>35.299999999999997</v>
          </cell>
          <cell r="E162">
            <v>23</v>
          </cell>
          <cell r="F162">
            <v>22.9</v>
          </cell>
          <cell r="G162">
            <v>38.6</v>
          </cell>
          <cell r="H162">
            <v>11</v>
          </cell>
          <cell r="I162">
            <v>6.6</v>
          </cell>
          <cell r="J162">
            <v>3.43</v>
          </cell>
          <cell r="K162">
            <v>29.5</v>
          </cell>
          <cell r="L162">
            <v>4</v>
          </cell>
          <cell r="M162" t="str">
            <v>23.8</v>
          </cell>
          <cell r="N162">
            <v>2</v>
          </cell>
          <cell r="O162">
            <v>4</v>
          </cell>
          <cell r="P162">
            <v>4</v>
          </cell>
          <cell r="Q162">
            <v>5</v>
          </cell>
          <cell r="R162">
            <v>3</v>
          </cell>
          <cell r="S162">
            <v>3</v>
          </cell>
          <cell r="T162">
            <v>3</v>
          </cell>
          <cell r="U162">
            <v>3</v>
          </cell>
          <cell r="V162">
            <v>1</v>
          </cell>
          <cell r="W162">
            <v>3</v>
          </cell>
          <cell r="X162">
            <v>3</v>
          </cell>
          <cell r="Y162">
            <v>2</v>
          </cell>
          <cell r="Z162">
            <v>3</v>
          </cell>
          <cell r="AA162">
            <v>3</v>
          </cell>
          <cell r="AB162">
            <v>4</v>
          </cell>
          <cell r="AC162">
            <v>11</v>
          </cell>
          <cell r="AD162">
            <v>20.100000000000001</v>
          </cell>
          <cell r="AE162">
            <v>17</v>
          </cell>
          <cell r="AF162">
            <v>31.2</v>
          </cell>
          <cell r="AG162">
            <v>6.34</v>
          </cell>
          <cell r="AH162">
            <v>3.36</v>
          </cell>
          <cell r="AI162">
            <v>24</v>
          </cell>
          <cell r="AJ162">
            <v>26.5</v>
          </cell>
          <cell r="AK162">
            <v>21.8</v>
          </cell>
          <cell r="AL162">
            <v>25.2</v>
          </cell>
        </row>
        <row r="163">
          <cell r="A163" t="str">
            <v>161</v>
          </cell>
          <cell r="B163">
            <v>23.4</v>
          </cell>
          <cell r="C163">
            <v>34.9</v>
          </cell>
          <cell r="D163">
            <v>33.1</v>
          </cell>
          <cell r="E163">
            <v>1</v>
          </cell>
          <cell r="F163">
            <v>18.2</v>
          </cell>
          <cell r="G163">
            <v>30.2</v>
          </cell>
          <cell r="H163">
            <v>25</v>
          </cell>
          <cell r="I163">
            <v>6.9</v>
          </cell>
          <cell r="J163">
            <v>3.39</v>
          </cell>
          <cell r="K163">
            <v>30</v>
          </cell>
          <cell r="L163">
            <v>3</v>
          </cell>
          <cell r="M163" t="str">
            <v>30.4</v>
          </cell>
          <cell r="N163">
            <v>4</v>
          </cell>
          <cell r="O163">
            <v>4</v>
          </cell>
          <cell r="P163">
            <v>4</v>
          </cell>
          <cell r="Q163">
            <v>2</v>
          </cell>
          <cell r="R163">
            <v>2</v>
          </cell>
          <cell r="S163">
            <v>2</v>
          </cell>
          <cell r="T163">
            <v>1</v>
          </cell>
          <cell r="U163">
            <v>2</v>
          </cell>
          <cell r="V163">
            <v>3</v>
          </cell>
          <cell r="W163">
            <v>2</v>
          </cell>
          <cell r="X163">
            <v>2</v>
          </cell>
          <cell r="Y163">
            <v>2</v>
          </cell>
          <cell r="Z163">
            <v>2</v>
          </cell>
          <cell r="AA163">
            <v>1</v>
          </cell>
          <cell r="AB163">
            <v>1</v>
          </cell>
          <cell r="AC163">
            <v>22</v>
          </cell>
          <cell r="AD163">
            <v>19.7</v>
          </cell>
          <cell r="AE163">
            <v>1</v>
          </cell>
          <cell r="AF163">
            <v>29.2</v>
          </cell>
          <cell r="AG163">
            <v>6.86</v>
          </cell>
          <cell r="AH163">
            <v>3.52</v>
          </cell>
          <cell r="AI163">
            <v>29.7</v>
          </cell>
          <cell r="AJ163">
            <v>30.6</v>
          </cell>
          <cell r="AK163">
            <v>29.2</v>
          </cell>
          <cell r="AL163">
            <v>29.8</v>
          </cell>
        </row>
        <row r="164">
          <cell r="A164" t="str">
            <v>162</v>
          </cell>
          <cell r="B164">
            <v>20.7</v>
          </cell>
          <cell r="C164">
            <v>26.7</v>
          </cell>
          <cell r="D164">
            <v>31.4</v>
          </cell>
          <cell r="E164">
            <v>22</v>
          </cell>
          <cell r="F164">
            <v>16.5</v>
          </cell>
          <cell r="G164">
            <v>37.700000000000003</v>
          </cell>
          <cell r="H164">
            <v>70</v>
          </cell>
          <cell r="I164">
            <v>10.25</v>
          </cell>
          <cell r="J164">
            <v>5.85</v>
          </cell>
          <cell r="K164">
            <v>29</v>
          </cell>
          <cell r="L164" t="str">
            <v>-</v>
          </cell>
          <cell r="M164" t="str">
            <v>15.4</v>
          </cell>
          <cell r="N164">
            <v>4</v>
          </cell>
          <cell r="O164">
            <v>4</v>
          </cell>
          <cell r="P164">
            <v>4</v>
          </cell>
          <cell r="Q164">
            <v>6</v>
          </cell>
          <cell r="R164">
            <v>4</v>
          </cell>
          <cell r="S164">
            <v>4</v>
          </cell>
          <cell r="T164">
            <v>2</v>
          </cell>
          <cell r="U164">
            <v>2</v>
          </cell>
          <cell r="V164">
            <v>1</v>
          </cell>
          <cell r="W164">
            <v>2</v>
          </cell>
          <cell r="X164">
            <v>2</v>
          </cell>
          <cell r="Y164">
            <v>2</v>
          </cell>
          <cell r="Z164">
            <v>2</v>
          </cell>
          <cell r="AA164">
            <v>3</v>
          </cell>
          <cell r="AB164">
            <v>2</v>
          </cell>
          <cell r="AC164">
            <v>32</v>
          </cell>
          <cell r="AD164">
            <v>17.899999999999999</v>
          </cell>
          <cell r="AE164">
            <v>21</v>
          </cell>
          <cell r="AF164">
            <v>37.700000000000003</v>
          </cell>
          <cell r="AG164">
            <v>10</v>
          </cell>
          <cell r="AH164">
            <v>5.08</v>
          </cell>
          <cell r="AI164">
            <v>24.9</v>
          </cell>
          <cell r="AJ164">
            <v>25.9</v>
          </cell>
          <cell r="AK164">
            <v>11.8</v>
          </cell>
          <cell r="AL164">
            <v>11.8</v>
          </cell>
        </row>
        <row r="165">
          <cell r="A165" t="str">
            <v>163</v>
          </cell>
          <cell r="B165">
            <v>20.6</v>
          </cell>
          <cell r="C165">
            <v>22.7</v>
          </cell>
          <cell r="D165">
            <v>38.6</v>
          </cell>
          <cell r="E165">
            <v>44</v>
          </cell>
          <cell r="F165">
            <v>32.6</v>
          </cell>
          <cell r="G165">
            <v>26.5</v>
          </cell>
          <cell r="H165" t="str">
            <v>-</v>
          </cell>
          <cell r="I165">
            <v>6.35</v>
          </cell>
          <cell r="J165">
            <v>3.13</v>
          </cell>
          <cell r="K165">
            <v>40.4</v>
          </cell>
          <cell r="L165">
            <v>3</v>
          </cell>
          <cell r="M165" t="str">
            <v>28.3</v>
          </cell>
          <cell r="N165">
            <v>3</v>
          </cell>
          <cell r="O165">
            <v>4</v>
          </cell>
          <cell r="P165">
            <v>4</v>
          </cell>
          <cell r="Q165">
            <v>3</v>
          </cell>
          <cell r="R165">
            <v>3</v>
          </cell>
          <cell r="S165">
            <v>3</v>
          </cell>
          <cell r="T165">
            <v>1</v>
          </cell>
          <cell r="U165">
            <v>1</v>
          </cell>
          <cell r="V165">
            <v>4</v>
          </cell>
          <cell r="W165">
            <v>3</v>
          </cell>
          <cell r="X165">
            <v>2</v>
          </cell>
          <cell r="Y165">
            <v>2</v>
          </cell>
          <cell r="Z165">
            <v>2</v>
          </cell>
          <cell r="AA165">
            <v>2</v>
          </cell>
          <cell r="AB165">
            <v>4</v>
          </cell>
          <cell r="AC165">
            <v>70</v>
          </cell>
          <cell r="AD165">
            <v>29.3</v>
          </cell>
          <cell r="AE165">
            <v>40</v>
          </cell>
          <cell r="AF165">
            <v>30.5</v>
          </cell>
          <cell r="AG165">
            <v>6.74</v>
          </cell>
          <cell r="AH165">
            <v>3.16</v>
          </cell>
          <cell r="AI165">
            <v>39.1</v>
          </cell>
          <cell r="AJ165">
            <v>38.6</v>
          </cell>
          <cell r="AK165">
            <v>29.4</v>
          </cell>
          <cell r="AL165">
            <v>28.8</v>
          </cell>
        </row>
        <row r="166">
          <cell r="A166" t="str">
            <v>164</v>
          </cell>
          <cell r="B166">
            <v>19.2</v>
          </cell>
          <cell r="C166" t="str">
            <v>-</v>
          </cell>
          <cell r="D166" t="str">
            <v>-</v>
          </cell>
          <cell r="E166">
            <v>34</v>
          </cell>
          <cell r="F166">
            <v>20.100000000000001</v>
          </cell>
          <cell r="G166">
            <v>25.5</v>
          </cell>
          <cell r="H166">
            <v>31</v>
          </cell>
          <cell r="I166">
            <v>7</v>
          </cell>
          <cell r="J166">
            <v>3.75</v>
          </cell>
          <cell r="K166">
            <v>29.9</v>
          </cell>
          <cell r="L166">
            <v>4</v>
          </cell>
          <cell r="M166" t="str">
            <v>30.1</v>
          </cell>
          <cell r="N166">
            <v>3</v>
          </cell>
          <cell r="O166">
            <v>3</v>
          </cell>
          <cell r="P166">
            <v>3</v>
          </cell>
          <cell r="Q166">
            <v>3</v>
          </cell>
          <cell r="R166">
            <v>4</v>
          </cell>
          <cell r="S166">
            <v>4</v>
          </cell>
          <cell r="T166">
            <v>3</v>
          </cell>
          <cell r="U166">
            <v>1</v>
          </cell>
          <cell r="V166">
            <v>4</v>
          </cell>
          <cell r="W166">
            <v>4</v>
          </cell>
          <cell r="X166">
            <v>1</v>
          </cell>
          <cell r="Y166">
            <v>4</v>
          </cell>
          <cell r="Z166">
            <v>3</v>
          </cell>
          <cell r="AA166">
            <v>4</v>
          </cell>
          <cell r="AB166">
            <v>3</v>
          </cell>
          <cell r="AC166">
            <v>3</v>
          </cell>
          <cell r="AD166">
            <v>19.899999999999999</v>
          </cell>
          <cell r="AE166">
            <v>29</v>
          </cell>
          <cell r="AF166">
            <v>29.3</v>
          </cell>
          <cell r="AG166">
            <v>6.79</v>
          </cell>
          <cell r="AH166">
            <v>4.5</v>
          </cell>
          <cell r="AI166">
            <v>30.2</v>
          </cell>
          <cell r="AJ166">
            <v>30.2</v>
          </cell>
          <cell r="AK166">
            <v>24.1</v>
          </cell>
          <cell r="AL166">
            <v>29.4</v>
          </cell>
        </row>
        <row r="167">
          <cell r="A167" t="str">
            <v>165</v>
          </cell>
          <cell r="B167">
            <v>18.7</v>
          </cell>
          <cell r="C167">
            <v>15.1</v>
          </cell>
          <cell r="D167">
            <v>37.799999999999997</v>
          </cell>
          <cell r="E167">
            <v>10</v>
          </cell>
          <cell r="F167">
            <v>18.7</v>
          </cell>
          <cell r="G167">
            <v>42.4</v>
          </cell>
          <cell r="H167">
            <v>2</v>
          </cell>
          <cell r="I167">
            <v>7.98</v>
          </cell>
          <cell r="J167">
            <v>5.0599999999999996</v>
          </cell>
          <cell r="K167">
            <v>29</v>
          </cell>
          <cell r="L167">
            <v>4</v>
          </cell>
          <cell r="M167" t="str">
            <v>28.3</v>
          </cell>
          <cell r="N167">
            <v>3</v>
          </cell>
          <cell r="O167">
            <v>3</v>
          </cell>
          <cell r="P167">
            <v>1</v>
          </cell>
          <cell r="Q167">
            <v>3</v>
          </cell>
          <cell r="R167">
            <v>4</v>
          </cell>
          <cell r="S167">
            <v>3</v>
          </cell>
          <cell r="T167">
            <v>1</v>
          </cell>
          <cell r="U167">
            <v>1</v>
          </cell>
          <cell r="V167">
            <v>2</v>
          </cell>
          <cell r="W167">
            <v>2</v>
          </cell>
          <cell r="X167">
            <v>2</v>
          </cell>
          <cell r="Y167">
            <v>2</v>
          </cell>
          <cell r="Z167">
            <v>1</v>
          </cell>
          <cell r="AA167">
            <v>2</v>
          </cell>
          <cell r="AB167">
            <v>3</v>
          </cell>
          <cell r="AC167">
            <v>3</v>
          </cell>
          <cell r="AD167">
            <v>16.7</v>
          </cell>
          <cell r="AE167">
            <v>5</v>
          </cell>
          <cell r="AF167">
            <v>42.5</v>
          </cell>
          <cell r="AG167">
            <v>11.39</v>
          </cell>
          <cell r="AH167">
            <v>5.55</v>
          </cell>
          <cell r="AI167">
            <v>28.9</v>
          </cell>
          <cell r="AJ167">
            <v>28.7</v>
          </cell>
          <cell r="AK167">
            <v>15.2</v>
          </cell>
          <cell r="AL167">
            <v>23.8</v>
          </cell>
        </row>
        <row r="168">
          <cell r="A168" t="str">
            <v>166</v>
          </cell>
          <cell r="B168">
            <v>22.2</v>
          </cell>
          <cell r="C168">
            <v>33.9</v>
          </cell>
          <cell r="D168">
            <v>28.4</v>
          </cell>
          <cell r="E168">
            <v>33</v>
          </cell>
          <cell r="F168">
            <v>18.8</v>
          </cell>
          <cell r="G168">
            <v>34</v>
          </cell>
          <cell r="H168">
            <v>23</v>
          </cell>
          <cell r="I168">
            <v>6.85</v>
          </cell>
          <cell r="J168">
            <v>3.39</v>
          </cell>
          <cell r="K168">
            <v>28.2</v>
          </cell>
          <cell r="L168">
            <v>3</v>
          </cell>
          <cell r="M168" t="str">
            <v>13.5</v>
          </cell>
          <cell r="N168">
            <v>1</v>
          </cell>
          <cell r="O168">
            <v>1</v>
          </cell>
          <cell r="P168">
            <v>1</v>
          </cell>
          <cell r="Q168">
            <v>1</v>
          </cell>
          <cell r="R168">
            <v>1</v>
          </cell>
          <cell r="S168">
            <v>1</v>
          </cell>
          <cell r="T168">
            <v>2</v>
          </cell>
          <cell r="U168">
            <v>2</v>
          </cell>
          <cell r="V168">
            <v>3</v>
          </cell>
          <cell r="W168">
            <v>3</v>
          </cell>
          <cell r="X168">
            <v>3</v>
          </cell>
          <cell r="Y168">
            <v>3</v>
          </cell>
          <cell r="Z168">
            <v>3</v>
          </cell>
          <cell r="AA168">
            <v>2</v>
          </cell>
          <cell r="AB168">
            <v>4</v>
          </cell>
          <cell r="AC168">
            <v>45</v>
          </cell>
          <cell r="AD168">
            <v>17.5</v>
          </cell>
          <cell r="AE168">
            <v>33</v>
          </cell>
          <cell r="AF168">
            <v>33.9</v>
          </cell>
          <cell r="AG168">
            <v>7.14</v>
          </cell>
          <cell r="AH168">
            <v>3.32</v>
          </cell>
          <cell r="AI168">
            <v>28.5</v>
          </cell>
          <cell r="AJ168">
            <v>29.7</v>
          </cell>
          <cell r="AK168">
            <v>10.9</v>
          </cell>
          <cell r="AL168">
            <v>19.100000000000001</v>
          </cell>
        </row>
        <row r="169">
          <cell r="A169" t="str">
            <v>167</v>
          </cell>
          <cell r="B169">
            <v>17.8</v>
          </cell>
          <cell r="C169">
            <v>13.4</v>
          </cell>
          <cell r="D169">
            <v>30.8</v>
          </cell>
          <cell r="E169">
            <v>18</v>
          </cell>
          <cell r="F169">
            <v>18.100000000000001</v>
          </cell>
          <cell r="G169">
            <v>30.3</v>
          </cell>
          <cell r="H169" t="str">
            <v>-</v>
          </cell>
          <cell r="I169">
            <v>5.45</v>
          </cell>
          <cell r="J169">
            <v>2.96</v>
          </cell>
          <cell r="K169">
            <v>28.6</v>
          </cell>
          <cell r="L169" t="str">
            <v>-</v>
          </cell>
          <cell r="M169" t="str">
            <v>14.2</v>
          </cell>
          <cell r="N169">
            <v>3</v>
          </cell>
          <cell r="O169">
            <v>4</v>
          </cell>
          <cell r="P169">
            <v>3</v>
          </cell>
          <cell r="Q169">
            <v>4</v>
          </cell>
          <cell r="R169">
            <v>4</v>
          </cell>
          <cell r="S169">
            <v>3</v>
          </cell>
          <cell r="T169">
            <v>1</v>
          </cell>
          <cell r="U169">
            <v>2</v>
          </cell>
          <cell r="V169">
            <v>3</v>
          </cell>
          <cell r="W169">
            <v>2</v>
          </cell>
          <cell r="X169">
            <v>1</v>
          </cell>
          <cell r="Y169">
            <v>1</v>
          </cell>
          <cell r="Z169">
            <v>1</v>
          </cell>
          <cell r="AA169">
            <v>2</v>
          </cell>
          <cell r="AB169">
            <v>2</v>
          </cell>
          <cell r="AC169">
            <v>70</v>
          </cell>
          <cell r="AD169">
            <v>18.5</v>
          </cell>
          <cell r="AE169">
            <v>18</v>
          </cell>
          <cell r="AF169">
            <v>39.200000000000003</v>
          </cell>
          <cell r="AG169">
            <v>5.23</v>
          </cell>
          <cell r="AH169">
            <v>2.73</v>
          </cell>
          <cell r="AI169">
            <v>28</v>
          </cell>
          <cell r="AJ169">
            <v>27.5</v>
          </cell>
          <cell r="AK169">
            <v>8.4</v>
          </cell>
          <cell r="AL169">
            <v>11.7</v>
          </cell>
        </row>
        <row r="170">
          <cell r="A170" t="str">
            <v>168</v>
          </cell>
          <cell r="B170">
            <v>19.3</v>
          </cell>
          <cell r="C170">
            <v>18.600000000000001</v>
          </cell>
          <cell r="D170">
            <v>47.5</v>
          </cell>
          <cell r="E170">
            <v>25</v>
          </cell>
          <cell r="F170">
            <v>41</v>
          </cell>
          <cell r="G170">
            <v>22.5</v>
          </cell>
          <cell r="H170" t="str">
            <v>-</v>
          </cell>
          <cell r="I170">
            <v>5.37</v>
          </cell>
          <cell r="J170">
            <v>2.5299999999999998</v>
          </cell>
          <cell r="K170">
            <v>30.3</v>
          </cell>
          <cell r="L170">
            <v>4</v>
          </cell>
          <cell r="M170" t="str">
            <v>30.7</v>
          </cell>
          <cell r="N170">
            <v>5</v>
          </cell>
          <cell r="O170">
            <v>4</v>
          </cell>
          <cell r="P170">
            <v>4</v>
          </cell>
          <cell r="Q170">
            <v>4</v>
          </cell>
          <cell r="R170">
            <v>4</v>
          </cell>
          <cell r="S170">
            <v>3</v>
          </cell>
          <cell r="T170">
            <v>1</v>
          </cell>
          <cell r="U170">
            <v>4</v>
          </cell>
          <cell r="V170">
            <v>2</v>
          </cell>
          <cell r="W170">
            <v>2</v>
          </cell>
          <cell r="X170">
            <v>3</v>
          </cell>
          <cell r="Y170">
            <v>2</v>
          </cell>
          <cell r="Z170">
            <v>2</v>
          </cell>
          <cell r="AA170">
            <v>2</v>
          </cell>
          <cell r="AB170">
            <v>3</v>
          </cell>
          <cell r="AC170">
            <v>70</v>
          </cell>
          <cell r="AD170">
            <v>41.6</v>
          </cell>
          <cell r="AE170">
            <v>23</v>
          </cell>
          <cell r="AF170">
            <v>20.2</v>
          </cell>
          <cell r="AG170">
            <v>6.12</v>
          </cell>
          <cell r="AH170">
            <v>2.37</v>
          </cell>
          <cell r="AI170">
            <v>29.8</v>
          </cell>
          <cell r="AJ170">
            <v>29.3</v>
          </cell>
          <cell r="AK170">
            <v>30</v>
          </cell>
          <cell r="AL170">
            <v>31.4</v>
          </cell>
        </row>
        <row r="171">
          <cell r="A171" t="str">
            <v>169</v>
          </cell>
          <cell r="B171">
            <v>21.3</v>
          </cell>
          <cell r="C171">
            <v>29</v>
          </cell>
          <cell r="D171">
            <v>29.9</v>
          </cell>
          <cell r="E171">
            <v>29</v>
          </cell>
          <cell r="F171">
            <v>10.6</v>
          </cell>
          <cell r="G171">
            <v>29.5</v>
          </cell>
          <cell r="H171">
            <v>20</v>
          </cell>
          <cell r="I171">
            <v>10.56</v>
          </cell>
          <cell r="J171">
            <v>4.5999999999999996</v>
          </cell>
          <cell r="K171">
            <v>29.7</v>
          </cell>
          <cell r="L171">
            <v>4</v>
          </cell>
          <cell r="M171" t="str">
            <v>21.2</v>
          </cell>
          <cell r="N171">
            <v>6</v>
          </cell>
          <cell r="O171">
            <v>5</v>
          </cell>
          <cell r="P171">
            <v>5</v>
          </cell>
          <cell r="Q171">
            <v>6</v>
          </cell>
          <cell r="R171">
            <v>5</v>
          </cell>
          <cell r="S171">
            <v>4</v>
          </cell>
          <cell r="T171">
            <v>1</v>
          </cell>
          <cell r="U171">
            <v>1</v>
          </cell>
          <cell r="V171">
            <v>1</v>
          </cell>
          <cell r="W171">
            <v>2</v>
          </cell>
          <cell r="X171">
            <v>1</v>
          </cell>
          <cell r="Y171">
            <v>1</v>
          </cell>
          <cell r="Z171">
            <v>1</v>
          </cell>
          <cell r="AA171">
            <v>1</v>
          </cell>
          <cell r="AB171">
            <v>2</v>
          </cell>
          <cell r="AC171">
            <v>3</v>
          </cell>
          <cell r="AD171">
            <v>11.2</v>
          </cell>
          <cell r="AE171">
            <v>20</v>
          </cell>
          <cell r="AF171">
            <v>32.4</v>
          </cell>
          <cell r="AG171">
            <v>10.130000000000001</v>
          </cell>
          <cell r="AH171">
            <v>4.8</v>
          </cell>
          <cell r="AI171">
            <v>14.3</v>
          </cell>
          <cell r="AJ171">
            <v>29.9</v>
          </cell>
          <cell r="AK171">
            <v>21.7</v>
          </cell>
          <cell r="AL171">
            <v>23</v>
          </cell>
        </row>
        <row r="172">
          <cell r="A172" t="str">
            <v>170</v>
          </cell>
          <cell r="B172">
            <v>18.5</v>
          </cell>
          <cell r="C172">
            <v>11.5</v>
          </cell>
          <cell r="D172">
            <v>43.2</v>
          </cell>
          <cell r="E172">
            <v>44</v>
          </cell>
          <cell r="F172">
            <v>26</v>
          </cell>
          <cell r="G172">
            <v>28.4</v>
          </cell>
          <cell r="H172">
            <v>8</v>
          </cell>
          <cell r="I172">
            <v>6.81</v>
          </cell>
          <cell r="J172">
            <v>2.96</v>
          </cell>
          <cell r="K172" t="str">
            <v>-</v>
          </cell>
          <cell r="L172" t="str">
            <v>-</v>
          </cell>
          <cell r="M172" t="str">
            <v>-</v>
          </cell>
          <cell r="N172">
            <v>4</v>
          </cell>
          <cell r="O172">
            <v>5</v>
          </cell>
          <cell r="P172">
            <v>5</v>
          </cell>
          <cell r="Q172">
            <v>1</v>
          </cell>
          <cell r="R172">
            <v>4</v>
          </cell>
          <cell r="S172">
            <v>4</v>
          </cell>
          <cell r="T172">
            <v>2</v>
          </cell>
          <cell r="U172">
            <v>1</v>
          </cell>
          <cell r="V172">
            <v>2</v>
          </cell>
          <cell r="W172">
            <v>2</v>
          </cell>
          <cell r="X172">
            <v>1</v>
          </cell>
          <cell r="Y172">
            <v>2</v>
          </cell>
          <cell r="Z172">
            <v>2</v>
          </cell>
          <cell r="AA172">
            <v>1</v>
          </cell>
          <cell r="AB172">
            <v>2</v>
          </cell>
          <cell r="AC172">
            <v>5</v>
          </cell>
          <cell r="AD172">
            <v>25.3</v>
          </cell>
          <cell r="AE172">
            <v>38</v>
          </cell>
          <cell r="AF172">
            <v>28.5</v>
          </cell>
          <cell r="AG172">
            <v>7.46</v>
          </cell>
          <cell r="AH172">
            <v>3</v>
          </cell>
          <cell r="AI172" t="str">
            <v>-</v>
          </cell>
          <cell r="AJ172" t="str">
            <v>-</v>
          </cell>
          <cell r="AK172" t="str">
            <v>-</v>
          </cell>
          <cell r="AL172" t="str">
            <v>-</v>
          </cell>
        </row>
        <row r="173">
          <cell r="A173" t="str">
            <v>171</v>
          </cell>
          <cell r="B173">
            <v>22.6</v>
          </cell>
          <cell r="C173">
            <v>23.3</v>
          </cell>
          <cell r="D173">
            <v>47</v>
          </cell>
          <cell r="E173">
            <v>21</v>
          </cell>
          <cell r="F173">
            <v>30.9</v>
          </cell>
          <cell r="G173">
            <v>23.5</v>
          </cell>
          <cell r="H173">
            <v>70</v>
          </cell>
          <cell r="I173">
            <v>7.16</v>
          </cell>
          <cell r="J173">
            <v>3.22</v>
          </cell>
          <cell r="K173">
            <v>27.6</v>
          </cell>
          <cell r="L173">
            <v>4</v>
          </cell>
          <cell r="M173" t="str">
            <v>34.9</v>
          </cell>
          <cell r="N173">
            <v>5</v>
          </cell>
          <cell r="O173">
            <v>5</v>
          </cell>
          <cell r="P173">
            <v>6</v>
          </cell>
          <cell r="Q173">
            <v>6</v>
          </cell>
          <cell r="R173">
            <v>6</v>
          </cell>
          <cell r="S173">
            <v>5</v>
          </cell>
          <cell r="T173">
            <v>2</v>
          </cell>
          <cell r="U173">
            <v>2</v>
          </cell>
          <cell r="V173">
            <v>3</v>
          </cell>
          <cell r="W173">
            <v>2</v>
          </cell>
          <cell r="X173">
            <v>2</v>
          </cell>
          <cell r="Y173">
            <v>3</v>
          </cell>
          <cell r="Z173">
            <v>2</v>
          </cell>
          <cell r="AA173">
            <v>2</v>
          </cell>
          <cell r="AB173">
            <v>3</v>
          </cell>
          <cell r="AC173">
            <v>50</v>
          </cell>
          <cell r="AD173">
            <v>28.3</v>
          </cell>
          <cell r="AE173">
            <v>11</v>
          </cell>
          <cell r="AF173">
            <v>30.2</v>
          </cell>
          <cell r="AG173">
            <v>7.39</v>
          </cell>
          <cell r="AH173">
            <v>3.46</v>
          </cell>
          <cell r="AI173">
            <v>25.8</v>
          </cell>
          <cell r="AJ173">
            <v>25.1</v>
          </cell>
          <cell r="AK173">
            <v>30.8</v>
          </cell>
          <cell r="AL173">
            <v>34.700000000000003</v>
          </cell>
        </row>
        <row r="174">
          <cell r="A174" t="str">
            <v>172</v>
          </cell>
          <cell r="B174">
            <v>33.4</v>
          </cell>
          <cell r="C174">
            <v>49.1</v>
          </cell>
          <cell r="D174">
            <v>42</v>
          </cell>
          <cell r="E174">
            <v>24</v>
          </cell>
          <cell r="F174">
            <v>31.6</v>
          </cell>
          <cell r="G174">
            <v>31</v>
          </cell>
          <cell r="H174" t="str">
            <v>-</v>
          </cell>
          <cell r="I174">
            <v>7.4</v>
          </cell>
          <cell r="J174">
            <v>4.1100000000000003</v>
          </cell>
          <cell r="K174">
            <v>31.1</v>
          </cell>
          <cell r="L174">
            <v>4</v>
          </cell>
          <cell r="M174" t="str">
            <v>42.1</v>
          </cell>
          <cell r="N174">
            <v>1</v>
          </cell>
          <cell r="O174">
            <v>1</v>
          </cell>
          <cell r="P174">
            <v>1</v>
          </cell>
          <cell r="Q174">
            <v>2</v>
          </cell>
          <cell r="R174">
            <v>2</v>
          </cell>
          <cell r="S174">
            <v>1</v>
          </cell>
          <cell r="T174">
            <v>4</v>
          </cell>
          <cell r="U174">
            <v>4</v>
          </cell>
          <cell r="V174">
            <v>3</v>
          </cell>
          <cell r="W174">
            <v>5</v>
          </cell>
          <cell r="X174">
            <v>2</v>
          </cell>
          <cell r="Y174">
            <v>3</v>
          </cell>
          <cell r="Z174">
            <v>5</v>
          </cell>
          <cell r="AA174">
            <v>1</v>
          </cell>
          <cell r="AB174">
            <v>3</v>
          </cell>
          <cell r="AC174" t="str">
            <v>-</v>
          </cell>
          <cell r="AD174">
            <v>28.6</v>
          </cell>
          <cell r="AE174">
            <v>19</v>
          </cell>
          <cell r="AF174">
            <v>35</v>
          </cell>
          <cell r="AG174">
            <v>8.84</v>
          </cell>
          <cell r="AH174">
            <v>4.34</v>
          </cell>
          <cell r="AI174">
            <v>29.6</v>
          </cell>
          <cell r="AJ174">
            <v>31</v>
          </cell>
          <cell r="AK174">
            <v>36</v>
          </cell>
          <cell r="AL174">
            <v>38.799999999999997</v>
          </cell>
        </row>
        <row r="175">
          <cell r="A175" t="str">
            <v>173</v>
          </cell>
          <cell r="B175">
            <v>20.5</v>
          </cell>
          <cell r="C175">
            <v>17.399999999999999</v>
          </cell>
          <cell r="D175">
            <v>48.2</v>
          </cell>
          <cell r="E175">
            <v>33</v>
          </cell>
          <cell r="F175">
            <v>26.2</v>
          </cell>
          <cell r="G175">
            <v>22.9</v>
          </cell>
          <cell r="H175" t="str">
            <v>-</v>
          </cell>
          <cell r="I175">
            <v>7</v>
          </cell>
          <cell r="J175">
            <v>3.74</v>
          </cell>
          <cell r="K175">
            <v>29.8</v>
          </cell>
          <cell r="L175" t="str">
            <v>-</v>
          </cell>
          <cell r="M175" t="str">
            <v>19.5</v>
          </cell>
          <cell r="N175">
            <v>4</v>
          </cell>
          <cell r="O175">
            <v>5</v>
          </cell>
          <cell r="P175">
            <v>5</v>
          </cell>
          <cell r="Q175">
            <v>6</v>
          </cell>
          <cell r="R175">
            <v>5</v>
          </cell>
          <cell r="S175">
            <v>5</v>
          </cell>
          <cell r="T175">
            <v>2</v>
          </cell>
          <cell r="U175">
            <v>2</v>
          </cell>
          <cell r="V175">
            <v>2</v>
          </cell>
          <cell r="W175">
            <v>2</v>
          </cell>
          <cell r="X175">
            <v>2</v>
          </cell>
          <cell r="Y175">
            <v>2</v>
          </cell>
          <cell r="Z175">
            <v>2</v>
          </cell>
          <cell r="AA175">
            <v>3</v>
          </cell>
          <cell r="AB175">
            <v>3</v>
          </cell>
          <cell r="AC175">
            <v>70</v>
          </cell>
          <cell r="AD175">
            <v>55</v>
          </cell>
          <cell r="AE175">
            <v>28</v>
          </cell>
          <cell r="AF175">
            <v>21.9</v>
          </cell>
          <cell r="AG175">
            <v>8.6999999999999993</v>
          </cell>
          <cell r="AH175">
            <v>3.62</v>
          </cell>
          <cell r="AI175">
            <v>30</v>
          </cell>
          <cell r="AJ175">
            <v>29.6</v>
          </cell>
          <cell r="AK175">
            <v>17.399999999999999</v>
          </cell>
          <cell r="AL175">
            <v>24.6</v>
          </cell>
        </row>
        <row r="176">
          <cell r="A176" t="str">
            <v>174</v>
          </cell>
          <cell r="B176">
            <v>23.2</v>
          </cell>
          <cell r="C176">
            <v>22</v>
          </cell>
          <cell r="D176">
            <v>48</v>
          </cell>
          <cell r="E176">
            <v>13</v>
          </cell>
          <cell r="F176">
            <v>28.1</v>
          </cell>
          <cell r="G176">
            <v>39.5</v>
          </cell>
          <cell r="H176">
            <v>10</v>
          </cell>
          <cell r="I176">
            <v>7.96</v>
          </cell>
          <cell r="J176">
            <v>2.87</v>
          </cell>
          <cell r="K176">
            <v>30.1</v>
          </cell>
          <cell r="L176">
            <v>4</v>
          </cell>
          <cell r="M176" t="str">
            <v>26.3</v>
          </cell>
          <cell r="N176">
            <v>2</v>
          </cell>
          <cell r="O176">
            <v>4</v>
          </cell>
          <cell r="P176">
            <v>3</v>
          </cell>
          <cell r="Q176">
            <v>4</v>
          </cell>
          <cell r="R176">
            <v>3</v>
          </cell>
          <cell r="S176">
            <v>4</v>
          </cell>
          <cell r="T176">
            <v>3</v>
          </cell>
          <cell r="U176">
            <v>3</v>
          </cell>
          <cell r="V176">
            <v>2</v>
          </cell>
          <cell r="W176">
            <v>3</v>
          </cell>
          <cell r="X176">
            <v>2</v>
          </cell>
          <cell r="Y176">
            <v>2</v>
          </cell>
          <cell r="Z176">
            <v>2</v>
          </cell>
          <cell r="AA176">
            <v>3</v>
          </cell>
          <cell r="AB176">
            <v>2</v>
          </cell>
          <cell r="AC176">
            <v>15</v>
          </cell>
          <cell r="AD176">
            <v>28.7</v>
          </cell>
          <cell r="AE176">
            <v>10</v>
          </cell>
          <cell r="AF176">
            <v>41.9</v>
          </cell>
          <cell r="AG176">
            <v>8.18</v>
          </cell>
          <cell r="AH176">
            <v>3</v>
          </cell>
          <cell r="AI176">
            <v>32.799999999999997</v>
          </cell>
          <cell r="AJ176">
            <v>33.1</v>
          </cell>
          <cell r="AK176">
            <v>26.3</v>
          </cell>
          <cell r="AL176">
            <v>25.9</v>
          </cell>
        </row>
        <row r="177">
          <cell r="A177" t="str">
            <v>175</v>
          </cell>
          <cell r="B177" t="str">
            <v>-</v>
          </cell>
          <cell r="C177" t="str">
            <v>-</v>
          </cell>
          <cell r="D177" t="str">
            <v>-</v>
          </cell>
          <cell r="E177">
            <v>23</v>
          </cell>
          <cell r="F177">
            <v>21.7</v>
          </cell>
          <cell r="G177">
            <v>29.5</v>
          </cell>
          <cell r="H177">
            <v>3</v>
          </cell>
          <cell r="I177">
            <v>14.4</v>
          </cell>
          <cell r="J177">
            <v>6.41</v>
          </cell>
          <cell r="K177">
            <v>32.6</v>
          </cell>
          <cell r="L177">
            <v>4</v>
          </cell>
          <cell r="M177" t="str">
            <v>32.1</v>
          </cell>
          <cell r="N177">
            <v>4</v>
          </cell>
          <cell r="O177">
            <v>3</v>
          </cell>
          <cell r="P177">
            <v>3</v>
          </cell>
          <cell r="Q177">
            <v>4</v>
          </cell>
          <cell r="R177">
            <v>2</v>
          </cell>
          <cell r="S177">
            <v>3</v>
          </cell>
          <cell r="T177">
            <v>2</v>
          </cell>
          <cell r="U177">
            <v>2</v>
          </cell>
          <cell r="V177">
            <v>2</v>
          </cell>
          <cell r="W177">
            <v>2</v>
          </cell>
          <cell r="X177">
            <v>2</v>
          </cell>
          <cell r="Y177">
            <v>1</v>
          </cell>
          <cell r="Z177">
            <v>2</v>
          </cell>
          <cell r="AA177">
            <v>3</v>
          </cell>
          <cell r="AB177">
            <v>3</v>
          </cell>
          <cell r="AC177">
            <v>8</v>
          </cell>
          <cell r="AD177">
            <v>21.7</v>
          </cell>
          <cell r="AE177">
            <v>25</v>
          </cell>
          <cell r="AF177">
            <v>30.5</v>
          </cell>
          <cell r="AG177">
            <v>12.9</v>
          </cell>
          <cell r="AH177">
            <v>5.59</v>
          </cell>
          <cell r="AI177">
            <v>32.1</v>
          </cell>
          <cell r="AJ177">
            <v>32.5</v>
          </cell>
          <cell r="AK177">
            <v>31.5</v>
          </cell>
          <cell r="AL177">
            <v>30.5</v>
          </cell>
        </row>
        <row r="178">
          <cell r="A178" t="str">
            <v>176</v>
          </cell>
          <cell r="B178">
            <v>23.8</v>
          </cell>
          <cell r="C178">
            <v>34.9</v>
          </cell>
          <cell r="D178">
            <v>34</v>
          </cell>
          <cell r="E178">
            <v>32</v>
          </cell>
          <cell r="F178">
            <v>23</v>
          </cell>
          <cell r="G178">
            <v>28.2</v>
          </cell>
          <cell r="H178" t="str">
            <v>-</v>
          </cell>
          <cell r="I178">
            <v>6.68</v>
          </cell>
          <cell r="J178">
            <v>3.17</v>
          </cell>
          <cell r="K178">
            <v>26.4</v>
          </cell>
          <cell r="L178">
            <v>3</v>
          </cell>
          <cell r="M178" t="str">
            <v>39.2</v>
          </cell>
          <cell r="N178">
            <v>3</v>
          </cell>
          <cell r="O178">
            <v>4</v>
          </cell>
          <cell r="P178">
            <v>4</v>
          </cell>
          <cell r="Q178">
            <v>4</v>
          </cell>
          <cell r="R178">
            <v>5</v>
          </cell>
          <cell r="S178">
            <v>4</v>
          </cell>
          <cell r="T178">
            <v>1</v>
          </cell>
          <cell r="U178">
            <v>1</v>
          </cell>
          <cell r="V178">
            <v>2</v>
          </cell>
          <cell r="W178">
            <v>2</v>
          </cell>
          <cell r="X178">
            <v>1</v>
          </cell>
          <cell r="Y178">
            <v>1</v>
          </cell>
          <cell r="Z178">
            <v>1</v>
          </cell>
          <cell r="AA178">
            <v>1</v>
          </cell>
          <cell r="AB178">
            <v>2</v>
          </cell>
          <cell r="AC178">
            <v>70</v>
          </cell>
          <cell r="AD178">
            <v>21.9</v>
          </cell>
          <cell r="AE178">
            <v>26</v>
          </cell>
          <cell r="AF178">
            <v>28.5</v>
          </cell>
          <cell r="AG178">
            <v>5.8</v>
          </cell>
          <cell r="AH178">
            <v>3.04</v>
          </cell>
          <cell r="AI178">
            <v>27</v>
          </cell>
          <cell r="AJ178">
            <v>28.3</v>
          </cell>
          <cell r="AK178">
            <v>40.200000000000003</v>
          </cell>
          <cell r="AL178">
            <v>41.6</v>
          </cell>
        </row>
        <row r="179">
          <cell r="A179" t="str">
            <v>177</v>
          </cell>
          <cell r="B179">
            <v>23.5</v>
          </cell>
          <cell r="C179">
            <v>19.399999999999999</v>
          </cell>
          <cell r="D179">
            <v>51.8</v>
          </cell>
          <cell r="E179">
            <v>22</v>
          </cell>
          <cell r="F179">
            <v>42.6</v>
          </cell>
          <cell r="G179">
            <v>33</v>
          </cell>
          <cell r="H179" t="str">
            <v>-</v>
          </cell>
          <cell r="I179">
            <v>5.84</v>
          </cell>
          <cell r="J179">
            <v>3.19</v>
          </cell>
          <cell r="K179">
            <v>27.3</v>
          </cell>
          <cell r="L179">
            <v>3</v>
          </cell>
          <cell r="M179" t="str">
            <v>23.2</v>
          </cell>
          <cell r="N179">
            <v>3</v>
          </cell>
          <cell r="O179">
            <v>4</v>
          </cell>
          <cell r="P179">
            <v>4</v>
          </cell>
          <cell r="Q179">
            <v>4</v>
          </cell>
          <cell r="R179">
            <v>5</v>
          </cell>
          <cell r="S179">
            <v>3</v>
          </cell>
          <cell r="T179">
            <v>1</v>
          </cell>
          <cell r="U179">
            <v>1</v>
          </cell>
          <cell r="V179">
            <v>3</v>
          </cell>
          <cell r="W179">
            <v>2</v>
          </cell>
          <cell r="X179">
            <v>1</v>
          </cell>
          <cell r="Y179">
            <v>2</v>
          </cell>
          <cell r="Z179">
            <v>1</v>
          </cell>
          <cell r="AA179">
            <v>1</v>
          </cell>
          <cell r="AB179">
            <v>2</v>
          </cell>
          <cell r="AC179">
            <v>70</v>
          </cell>
          <cell r="AD179">
            <v>43.1</v>
          </cell>
          <cell r="AE179">
            <v>14</v>
          </cell>
          <cell r="AF179">
            <v>29.5</v>
          </cell>
          <cell r="AG179">
            <v>6.41</v>
          </cell>
          <cell r="AH179">
            <v>3.26</v>
          </cell>
          <cell r="AI179">
            <v>29.3</v>
          </cell>
          <cell r="AJ179">
            <v>27</v>
          </cell>
          <cell r="AK179">
            <v>21.8</v>
          </cell>
          <cell r="AL179">
            <v>23.9</v>
          </cell>
        </row>
        <row r="180">
          <cell r="A180" t="str">
            <v>178</v>
          </cell>
          <cell r="B180">
            <v>19.5</v>
          </cell>
          <cell r="C180">
            <v>23</v>
          </cell>
          <cell r="D180">
            <v>31.8</v>
          </cell>
          <cell r="E180">
            <v>39</v>
          </cell>
          <cell r="F180">
            <v>17.899999999999999</v>
          </cell>
          <cell r="G180">
            <v>33.9</v>
          </cell>
          <cell r="H180">
            <v>70</v>
          </cell>
          <cell r="I180">
            <v>6.16</v>
          </cell>
          <cell r="J180">
            <v>2.9</v>
          </cell>
          <cell r="K180">
            <v>33.200000000000003</v>
          </cell>
          <cell r="L180">
            <v>3</v>
          </cell>
          <cell r="M180" t="str">
            <v>25.5</v>
          </cell>
          <cell r="N180">
            <v>3</v>
          </cell>
          <cell r="O180">
            <v>3</v>
          </cell>
          <cell r="P180">
            <v>3</v>
          </cell>
          <cell r="Q180">
            <v>1</v>
          </cell>
          <cell r="R180">
            <v>6</v>
          </cell>
          <cell r="S180">
            <v>5</v>
          </cell>
          <cell r="T180">
            <v>2</v>
          </cell>
          <cell r="U180">
            <v>2</v>
          </cell>
          <cell r="V180">
            <v>3</v>
          </cell>
          <cell r="W180">
            <v>3</v>
          </cell>
          <cell r="X180">
            <v>3</v>
          </cell>
          <cell r="Y180">
            <v>3</v>
          </cell>
          <cell r="Z180">
            <v>3</v>
          </cell>
          <cell r="AA180">
            <v>1</v>
          </cell>
          <cell r="AB180">
            <v>3</v>
          </cell>
          <cell r="AC180">
            <v>63</v>
          </cell>
          <cell r="AD180">
            <v>19.399999999999999</v>
          </cell>
          <cell r="AE180">
            <v>31</v>
          </cell>
          <cell r="AF180">
            <v>34.5</v>
          </cell>
          <cell r="AG180">
            <v>6.12</v>
          </cell>
          <cell r="AH180">
            <v>4.43</v>
          </cell>
          <cell r="AI180">
            <v>31.8</v>
          </cell>
          <cell r="AJ180">
            <v>33.200000000000003</v>
          </cell>
          <cell r="AK180">
            <v>26.2</v>
          </cell>
          <cell r="AL180">
            <v>26.2</v>
          </cell>
        </row>
        <row r="181">
          <cell r="A181" t="str">
            <v>179</v>
          </cell>
          <cell r="B181">
            <v>17.100000000000001</v>
          </cell>
          <cell r="C181">
            <v>21</v>
          </cell>
          <cell r="D181">
            <v>28.4</v>
          </cell>
          <cell r="E181">
            <v>18</v>
          </cell>
          <cell r="F181">
            <v>19.3</v>
          </cell>
          <cell r="G181">
            <v>29</v>
          </cell>
          <cell r="H181">
            <v>70</v>
          </cell>
          <cell r="I181">
            <v>7.62</v>
          </cell>
          <cell r="J181">
            <v>3.46</v>
          </cell>
          <cell r="K181">
            <v>32.5</v>
          </cell>
          <cell r="L181">
            <v>4</v>
          </cell>
          <cell r="M181" t="str">
            <v>23.4</v>
          </cell>
          <cell r="N181">
            <v>4</v>
          </cell>
          <cell r="O181">
            <v>4</v>
          </cell>
          <cell r="P181">
            <v>4</v>
          </cell>
          <cell r="Q181">
            <v>5</v>
          </cell>
          <cell r="R181">
            <v>5</v>
          </cell>
          <cell r="S181">
            <v>4</v>
          </cell>
          <cell r="T181">
            <v>3</v>
          </cell>
          <cell r="U181">
            <v>3</v>
          </cell>
          <cell r="V181">
            <v>3</v>
          </cell>
          <cell r="W181">
            <v>3</v>
          </cell>
          <cell r="X181">
            <v>2</v>
          </cell>
          <cell r="Y181">
            <v>3</v>
          </cell>
          <cell r="Z181">
            <v>3</v>
          </cell>
          <cell r="AA181">
            <v>3</v>
          </cell>
          <cell r="AB181">
            <v>2</v>
          </cell>
          <cell r="AC181">
            <v>65</v>
          </cell>
          <cell r="AD181">
            <v>20.3</v>
          </cell>
          <cell r="AE181">
            <v>15</v>
          </cell>
          <cell r="AF181">
            <v>29.4</v>
          </cell>
          <cell r="AG181">
            <v>7.66</v>
          </cell>
          <cell r="AH181">
            <v>3.49</v>
          </cell>
          <cell r="AI181">
            <v>31.7</v>
          </cell>
          <cell r="AJ181">
            <v>32.1</v>
          </cell>
          <cell r="AK181">
            <v>22.5</v>
          </cell>
          <cell r="AL181">
            <v>20.399999999999999</v>
          </cell>
        </row>
        <row r="182">
          <cell r="A182" t="str">
            <v>180</v>
          </cell>
          <cell r="B182">
            <v>22.6</v>
          </cell>
          <cell r="C182">
            <v>31.6</v>
          </cell>
          <cell r="D182">
            <v>30.2</v>
          </cell>
          <cell r="E182">
            <v>38</v>
          </cell>
          <cell r="F182">
            <v>18.8</v>
          </cell>
          <cell r="G182">
            <v>31.4</v>
          </cell>
          <cell r="H182" t="str">
            <v>-</v>
          </cell>
          <cell r="I182">
            <v>8.2899999999999991</v>
          </cell>
          <cell r="J182">
            <v>3.69</v>
          </cell>
          <cell r="K182">
            <v>27.5</v>
          </cell>
          <cell r="L182">
            <v>4</v>
          </cell>
          <cell r="M182" t="str">
            <v>15.6</v>
          </cell>
          <cell r="N182">
            <v>2</v>
          </cell>
          <cell r="O182">
            <v>4</v>
          </cell>
          <cell r="P182">
            <v>4</v>
          </cell>
          <cell r="Q182">
            <v>5</v>
          </cell>
          <cell r="R182">
            <v>4</v>
          </cell>
          <cell r="S182">
            <v>4</v>
          </cell>
          <cell r="T182">
            <v>2</v>
          </cell>
          <cell r="U182">
            <v>2</v>
          </cell>
          <cell r="V182">
            <v>2</v>
          </cell>
          <cell r="W182">
            <v>3</v>
          </cell>
          <cell r="X182">
            <v>2</v>
          </cell>
          <cell r="Y182">
            <v>1</v>
          </cell>
          <cell r="Z182">
            <v>2</v>
          </cell>
          <cell r="AA182">
            <v>2</v>
          </cell>
          <cell r="AB182">
            <v>3</v>
          </cell>
          <cell r="AC182">
            <v>70</v>
          </cell>
          <cell r="AD182">
            <v>19</v>
          </cell>
          <cell r="AE182">
            <v>37</v>
          </cell>
          <cell r="AF182">
            <v>26.4</v>
          </cell>
          <cell r="AG182">
            <v>8.8000000000000007</v>
          </cell>
          <cell r="AH182">
            <v>3.88</v>
          </cell>
          <cell r="AI182">
            <v>31.3</v>
          </cell>
          <cell r="AJ182">
            <v>26.8</v>
          </cell>
          <cell r="AK182">
            <v>11</v>
          </cell>
          <cell r="AL182">
            <v>16</v>
          </cell>
        </row>
        <row r="183">
          <cell r="A183" t="str">
            <v>181</v>
          </cell>
          <cell r="B183">
            <v>21.8</v>
          </cell>
          <cell r="C183">
            <v>35.5</v>
          </cell>
          <cell r="D183">
            <v>30.1</v>
          </cell>
          <cell r="E183">
            <v>30</v>
          </cell>
          <cell r="F183">
            <v>19.100000000000001</v>
          </cell>
          <cell r="G183">
            <v>31.5</v>
          </cell>
          <cell r="H183">
            <v>3</v>
          </cell>
          <cell r="I183">
            <v>11.13</v>
          </cell>
          <cell r="J183">
            <v>5.35</v>
          </cell>
          <cell r="K183">
            <v>22.4</v>
          </cell>
          <cell r="L183">
            <v>4</v>
          </cell>
          <cell r="M183" t="str">
            <v>21.7</v>
          </cell>
          <cell r="N183">
            <v>4</v>
          </cell>
          <cell r="O183">
            <v>4</v>
          </cell>
          <cell r="P183">
            <v>4</v>
          </cell>
          <cell r="Q183">
            <v>5</v>
          </cell>
          <cell r="R183">
            <v>5</v>
          </cell>
          <cell r="S183">
            <v>4</v>
          </cell>
          <cell r="T183">
            <v>3</v>
          </cell>
          <cell r="U183">
            <v>3</v>
          </cell>
          <cell r="V183">
            <v>4</v>
          </cell>
          <cell r="W183">
            <v>3</v>
          </cell>
          <cell r="X183">
            <v>2</v>
          </cell>
          <cell r="Y183">
            <v>2</v>
          </cell>
          <cell r="Z183">
            <v>3</v>
          </cell>
          <cell r="AA183">
            <v>4</v>
          </cell>
          <cell r="AB183">
            <v>3</v>
          </cell>
          <cell r="AC183">
            <v>4</v>
          </cell>
          <cell r="AD183">
            <v>17.600000000000001</v>
          </cell>
          <cell r="AE183">
            <v>24</v>
          </cell>
          <cell r="AF183">
            <v>34.9</v>
          </cell>
          <cell r="AG183">
            <v>11.59</v>
          </cell>
          <cell r="AH183">
            <v>5.33</v>
          </cell>
          <cell r="AI183">
            <v>17</v>
          </cell>
          <cell r="AJ183">
            <v>24.8</v>
          </cell>
          <cell r="AK183">
            <v>14.9</v>
          </cell>
          <cell r="AL183">
            <v>22.7</v>
          </cell>
        </row>
        <row r="184">
          <cell r="A184" t="str">
            <v>182</v>
          </cell>
          <cell r="B184">
            <v>20</v>
          </cell>
          <cell r="C184">
            <v>21.7</v>
          </cell>
          <cell r="D184">
            <v>40.4</v>
          </cell>
          <cell r="E184">
            <v>30</v>
          </cell>
          <cell r="F184">
            <v>26.4</v>
          </cell>
          <cell r="G184">
            <v>17.5</v>
          </cell>
          <cell r="H184">
            <v>3</v>
          </cell>
          <cell r="I184">
            <v>9.0299999999999994</v>
          </cell>
          <cell r="J184">
            <v>4.0199999999999996</v>
          </cell>
          <cell r="K184">
            <v>19.2</v>
          </cell>
          <cell r="L184">
            <v>4</v>
          </cell>
          <cell r="M184" t="str">
            <v>13.3</v>
          </cell>
          <cell r="N184">
            <v>3</v>
          </cell>
          <cell r="O184">
            <v>3</v>
          </cell>
          <cell r="P184">
            <v>3</v>
          </cell>
          <cell r="Q184">
            <v>4</v>
          </cell>
          <cell r="R184">
            <v>3</v>
          </cell>
          <cell r="S184">
            <v>3</v>
          </cell>
          <cell r="T184">
            <v>2</v>
          </cell>
          <cell r="U184">
            <v>2</v>
          </cell>
          <cell r="V184">
            <v>2</v>
          </cell>
          <cell r="W184">
            <v>2</v>
          </cell>
          <cell r="X184">
            <v>3</v>
          </cell>
          <cell r="Y184">
            <v>2</v>
          </cell>
          <cell r="Z184">
            <v>2</v>
          </cell>
          <cell r="AA184">
            <v>3</v>
          </cell>
          <cell r="AB184">
            <v>2</v>
          </cell>
          <cell r="AC184">
            <v>3</v>
          </cell>
          <cell r="AD184">
            <v>29</v>
          </cell>
          <cell r="AE184">
            <v>21</v>
          </cell>
          <cell r="AF184">
            <v>41</v>
          </cell>
          <cell r="AG184">
            <v>9.2899999999999991</v>
          </cell>
          <cell r="AH184">
            <v>4.0599999999999996</v>
          </cell>
          <cell r="AI184">
            <v>32</v>
          </cell>
          <cell r="AJ184">
            <v>32.200000000000003</v>
          </cell>
          <cell r="AK184">
            <v>10.9</v>
          </cell>
          <cell r="AL184">
            <v>11.7</v>
          </cell>
        </row>
        <row r="185">
          <cell r="A185" t="str">
            <v>183</v>
          </cell>
          <cell r="B185">
            <v>23.3</v>
          </cell>
          <cell r="C185">
            <v>36.6</v>
          </cell>
          <cell r="D185">
            <v>33.799999999999997</v>
          </cell>
          <cell r="E185">
            <v>39</v>
          </cell>
          <cell r="F185">
            <v>21</v>
          </cell>
          <cell r="G185">
            <v>40.799999999999997</v>
          </cell>
          <cell r="H185" t="str">
            <v>-</v>
          </cell>
          <cell r="I185">
            <v>6.7</v>
          </cell>
          <cell r="J185">
            <v>2.95</v>
          </cell>
          <cell r="K185">
            <v>30.9</v>
          </cell>
          <cell r="L185">
            <v>3</v>
          </cell>
          <cell r="M185" t="str">
            <v>28.4</v>
          </cell>
          <cell r="N185">
            <v>1</v>
          </cell>
          <cell r="O185">
            <v>1</v>
          </cell>
          <cell r="P185">
            <v>1</v>
          </cell>
          <cell r="Q185">
            <v>1</v>
          </cell>
          <cell r="R185">
            <v>1</v>
          </cell>
          <cell r="S185">
            <v>1</v>
          </cell>
          <cell r="T185">
            <v>1</v>
          </cell>
          <cell r="U185">
            <v>1</v>
          </cell>
          <cell r="V185">
            <v>1</v>
          </cell>
          <cell r="W185">
            <v>1</v>
          </cell>
          <cell r="X185">
            <v>4</v>
          </cell>
          <cell r="Y185">
            <v>4</v>
          </cell>
          <cell r="Z185">
            <v>4</v>
          </cell>
          <cell r="AA185">
            <v>5</v>
          </cell>
          <cell r="AB185">
            <v>5</v>
          </cell>
          <cell r="AC185">
            <v>70</v>
          </cell>
          <cell r="AD185">
            <v>20.399999999999999</v>
          </cell>
          <cell r="AE185">
            <v>32</v>
          </cell>
          <cell r="AF185">
            <v>41.5</v>
          </cell>
          <cell r="AG185">
            <v>6.4</v>
          </cell>
          <cell r="AH185">
            <v>3.04</v>
          </cell>
          <cell r="AI185">
            <v>29.9</v>
          </cell>
          <cell r="AJ185">
            <v>25.9</v>
          </cell>
          <cell r="AK185">
            <v>23.9</v>
          </cell>
          <cell r="AL185">
            <v>26.7</v>
          </cell>
        </row>
        <row r="186">
          <cell r="A186" t="str">
            <v>184</v>
          </cell>
          <cell r="B186">
            <v>17.100000000000001</v>
          </cell>
          <cell r="C186">
            <v>26.1</v>
          </cell>
          <cell r="D186">
            <v>30.5</v>
          </cell>
          <cell r="E186">
            <v>28</v>
          </cell>
          <cell r="F186">
            <v>17.600000000000001</v>
          </cell>
          <cell r="G186">
            <v>32.700000000000003</v>
          </cell>
          <cell r="H186">
            <v>70</v>
          </cell>
          <cell r="I186">
            <v>5.12</v>
          </cell>
          <cell r="J186">
            <v>2.74</v>
          </cell>
          <cell r="K186">
            <v>24.7</v>
          </cell>
          <cell r="L186">
            <v>3</v>
          </cell>
          <cell r="M186" t="str">
            <v>30.1</v>
          </cell>
          <cell r="N186">
            <v>5</v>
          </cell>
          <cell r="O186">
            <v>5</v>
          </cell>
          <cell r="P186">
            <v>5</v>
          </cell>
          <cell r="Q186">
            <v>4</v>
          </cell>
          <cell r="R186">
            <v>4</v>
          </cell>
          <cell r="S186">
            <v>3</v>
          </cell>
          <cell r="T186">
            <v>2</v>
          </cell>
          <cell r="U186">
            <v>3</v>
          </cell>
          <cell r="V186">
            <v>5</v>
          </cell>
          <cell r="W186">
            <v>4</v>
          </cell>
          <cell r="X186">
            <v>2</v>
          </cell>
          <cell r="Y186">
            <v>4</v>
          </cell>
          <cell r="Z186">
            <v>3</v>
          </cell>
          <cell r="AA186">
            <v>4</v>
          </cell>
          <cell r="AB186">
            <v>5</v>
          </cell>
          <cell r="AC186">
            <v>16</v>
          </cell>
          <cell r="AD186">
            <v>17.600000000000001</v>
          </cell>
          <cell r="AE186">
            <v>22</v>
          </cell>
          <cell r="AF186">
            <v>35.5</v>
          </cell>
          <cell r="AG186">
            <v>5.16</v>
          </cell>
          <cell r="AH186">
            <v>2.91</v>
          </cell>
          <cell r="AI186">
            <v>28.5</v>
          </cell>
          <cell r="AJ186">
            <v>23.4</v>
          </cell>
          <cell r="AK186">
            <v>18.2</v>
          </cell>
          <cell r="AL186">
            <v>25.8</v>
          </cell>
        </row>
        <row r="187">
          <cell r="A187" t="str">
            <v>185</v>
          </cell>
          <cell r="B187">
            <v>21.8</v>
          </cell>
          <cell r="C187">
            <v>32.9</v>
          </cell>
          <cell r="D187">
            <v>34.799999999999997</v>
          </cell>
          <cell r="E187">
            <v>16</v>
          </cell>
          <cell r="F187">
            <v>20.9</v>
          </cell>
          <cell r="G187">
            <v>38.5</v>
          </cell>
          <cell r="H187" t="str">
            <v>-</v>
          </cell>
          <cell r="I187">
            <v>9.6199999999999992</v>
          </cell>
          <cell r="J187">
            <v>5.54</v>
          </cell>
          <cell r="K187">
            <v>29.4</v>
          </cell>
          <cell r="L187">
            <v>2</v>
          </cell>
          <cell r="M187" t="str">
            <v>34.5</v>
          </cell>
          <cell r="N187">
            <v>3</v>
          </cell>
          <cell r="O187">
            <v>4</v>
          </cell>
          <cell r="P187">
            <v>3</v>
          </cell>
          <cell r="Q187">
            <v>6</v>
          </cell>
          <cell r="R187">
            <v>6</v>
          </cell>
          <cell r="S187">
            <v>4</v>
          </cell>
          <cell r="T187">
            <v>1</v>
          </cell>
          <cell r="U187">
            <v>1</v>
          </cell>
          <cell r="V187">
            <v>1</v>
          </cell>
          <cell r="W187">
            <v>1</v>
          </cell>
          <cell r="X187">
            <v>1</v>
          </cell>
          <cell r="Y187">
            <v>1</v>
          </cell>
          <cell r="Z187">
            <v>1</v>
          </cell>
          <cell r="AA187">
            <v>2</v>
          </cell>
          <cell r="AB187">
            <v>2</v>
          </cell>
          <cell r="AC187" t="str">
            <v>-</v>
          </cell>
          <cell r="AD187">
            <v>20.6</v>
          </cell>
          <cell r="AE187">
            <v>13</v>
          </cell>
          <cell r="AF187">
            <v>38.799999999999997</v>
          </cell>
          <cell r="AG187">
            <v>10.51</v>
          </cell>
          <cell r="AH187">
            <v>6.93</v>
          </cell>
          <cell r="AI187">
            <v>27.1</v>
          </cell>
          <cell r="AJ187">
            <v>29.3</v>
          </cell>
          <cell r="AK187">
            <v>13.3</v>
          </cell>
          <cell r="AL187">
            <v>31.7</v>
          </cell>
        </row>
        <row r="188">
          <cell r="A188" t="str">
            <v>186</v>
          </cell>
          <cell r="B188">
            <v>21</v>
          </cell>
          <cell r="C188">
            <v>27.5</v>
          </cell>
          <cell r="D188">
            <v>33.9</v>
          </cell>
          <cell r="E188">
            <v>17</v>
          </cell>
          <cell r="F188">
            <v>20.399999999999999</v>
          </cell>
          <cell r="G188">
            <v>30.4</v>
          </cell>
          <cell r="H188" t="str">
            <v>-</v>
          </cell>
          <cell r="I188">
            <v>6.9</v>
          </cell>
          <cell r="J188">
            <v>3.78</v>
          </cell>
          <cell r="K188">
            <v>30.6</v>
          </cell>
          <cell r="L188">
            <v>3</v>
          </cell>
          <cell r="M188" t="str">
            <v>27.9</v>
          </cell>
          <cell r="N188">
            <v>4</v>
          </cell>
          <cell r="O188">
            <v>3</v>
          </cell>
          <cell r="P188">
            <v>4</v>
          </cell>
          <cell r="Q188">
            <v>2</v>
          </cell>
          <cell r="R188">
            <v>4</v>
          </cell>
          <cell r="S188">
            <v>2</v>
          </cell>
          <cell r="T188">
            <v>3</v>
          </cell>
          <cell r="U188">
            <v>3</v>
          </cell>
          <cell r="V188">
            <v>4</v>
          </cell>
          <cell r="W188">
            <v>2</v>
          </cell>
          <cell r="X188">
            <v>3</v>
          </cell>
          <cell r="Y188">
            <v>4</v>
          </cell>
          <cell r="Z188">
            <v>3</v>
          </cell>
          <cell r="AA188">
            <v>3</v>
          </cell>
          <cell r="AB188">
            <v>3</v>
          </cell>
          <cell r="AC188">
            <v>70</v>
          </cell>
          <cell r="AD188">
            <v>19.7</v>
          </cell>
          <cell r="AE188">
            <v>16</v>
          </cell>
          <cell r="AF188">
            <v>33.5</v>
          </cell>
          <cell r="AG188">
            <v>7.39</v>
          </cell>
          <cell r="AH188">
            <v>3.3</v>
          </cell>
          <cell r="AI188">
            <v>31</v>
          </cell>
          <cell r="AJ188">
            <v>31.3</v>
          </cell>
          <cell r="AK188">
            <v>24</v>
          </cell>
          <cell r="AL188">
            <v>28.1</v>
          </cell>
        </row>
        <row r="189">
          <cell r="A189" t="str">
            <v>187</v>
          </cell>
          <cell r="B189">
            <v>20.5</v>
          </cell>
          <cell r="C189">
            <v>28.6</v>
          </cell>
          <cell r="D189">
            <v>32.5</v>
          </cell>
          <cell r="E189">
            <v>43</v>
          </cell>
          <cell r="F189">
            <v>24.6</v>
          </cell>
          <cell r="G189">
            <v>28</v>
          </cell>
          <cell r="H189">
            <v>9</v>
          </cell>
          <cell r="I189">
            <v>6.33</v>
          </cell>
          <cell r="J189">
            <v>2.3199999999999998</v>
          </cell>
          <cell r="K189">
            <v>30.1</v>
          </cell>
          <cell r="L189">
            <v>4</v>
          </cell>
          <cell r="M189" t="str">
            <v>25.6</v>
          </cell>
          <cell r="N189">
            <v>5</v>
          </cell>
          <cell r="O189">
            <v>5</v>
          </cell>
          <cell r="P189">
            <v>4</v>
          </cell>
          <cell r="Q189">
            <v>5</v>
          </cell>
          <cell r="R189">
            <v>5</v>
          </cell>
          <cell r="S189">
            <v>4</v>
          </cell>
          <cell r="T189">
            <v>2</v>
          </cell>
          <cell r="U189">
            <v>1</v>
          </cell>
          <cell r="V189">
            <v>2</v>
          </cell>
          <cell r="W189">
            <v>2</v>
          </cell>
          <cell r="X189">
            <v>1</v>
          </cell>
          <cell r="Y189">
            <v>1</v>
          </cell>
          <cell r="Z189">
            <v>2</v>
          </cell>
          <cell r="AA189">
            <v>1</v>
          </cell>
          <cell r="AB189">
            <v>2</v>
          </cell>
          <cell r="AC189">
            <v>13</v>
          </cell>
          <cell r="AD189">
            <v>24.7</v>
          </cell>
          <cell r="AE189">
            <v>38</v>
          </cell>
          <cell r="AF189">
            <v>35</v>
          </cell>
          <cell r="AG189">
            <v>6.73</v>
          </cell>
          <cell r="AH189">
            <v>2.9</v>
          </cell>
          <cell r="AI189">
            <v>30.9</v>
          </cell>
          <cell r="AJ189">
            <v>30.4</v>
          </cell>
          <cell r="AK189">
            <v>27.5</v>
          </cell>
          <cell r="AL189">
            <v>28.3</v>
          </cell>
        </row>
        <row r="190">
          <cell r="A190" t="str">
            <v>188</v>
          </cell>
          <cell r="B190">
            <v>22.7</v>
          </cell>
          <cell r="C190">
            <v>19.600000000000001</v>
          </cell>
          <cell r="D190">
            <v>43</v>
          </cell>
          <cell r="E190">
            <v>17</v>
          </cell>
          <cell r="F190">
            <v>24.3</v>
          </cell>
          <cell r="G190">
            <v>42</v>
          </cell>
          <cell r="H190" t="str">
            <v>-</v>
          </cell>
          <cell r="I190">
            <v>5.53</v>
          </cell>
          <cell r="J190">
            <v>3.07</v>
          </cell>
          <cell r="K190">
            <v>18.8</v>
          </cell>
          <cell r="L190">
            <v>4</v>
          </cell>
          <cell r="M190" t="str">
            <v>31.1</v>
          </cell>
          <cell r="N190">
            <v>4</v>
          </cell>
          <cell r="O190">
            <v>4</v>
          </cell>
          <cell r="P190">
            <v>4</v>
          </cell>
          <cell r="Q190">
            <v>6</v>
          </cell>
          <cell r="R190">
            <v>6</v>
          </cell>
          <cell r="S190">
            <v>6</v>
          </cell>
          <cell r="T190">
            <v>1</v>
          </cell>
          <cell r="U190">
            <v>1</v>
          </cell>
          <cell r="V190">
            <v>2</v>
          </cell>
          <cell r="W190">
            <v>2</v>
          </cell>
          <cell r="X190">
            <v>1</v>
          </cell>
          <cell r="Y190">
            <v>1</v>
          </cell>
          <cell r="Z190">
            <v>1</v>
          </cell>
          <cell r="AA190">
            <v>1</v>
          </cell>
          <cell r="AB190">
            <v>1</v>
          </cell>
          <cell r="AC190">
            <v>70</v>
          </cell>
          <cell r="AD190">
            <v>23.6</v>
          </cell>
          <cell r="AE190">
            <v>10</v>
          </cell>
          <cell r="AF190">
            <v>38</v>
          </cell>
          <cell r="AG190">
            <v>5.3</v>
          </cell>
          <cell r="AH190">
            <v>3.02</v>
          </cell>
          <cell r="AI190">
            <v>20.8</v>
          </cell>
          <cell r="AJ190">
            <v>20.6</v>
          </cell>
          <cell r="AK190">
            <v>31.2</v>
          </cell>
          <cell r="AL190">
            <v>31.5</v>
          </cell>
        </row>
        <row r="191">
          <cell r="A191" t="str">
            <v>189</v>
          </cell>
          <cell r="B191">
            <v>23.6</v>
          </cell>
          <cell r="C191">
            <v>33</v>
          </cell>
          <cell r="D191">
            <v>30.7</v>
          </cell>
          <cell r="E191">
            <v>35</v>
          </cell>
          <cell r="F191">
            <v>23.7</v>
          </cell>
          <cell r="G191">
            <v>35</v>
          </cell>
          <cell r="H191" t="str">
            <v>-</v>
          </cell>
          <cell r="I191">
            <v>5.57</v>
          </cell>
          <cell r="J191">
            <v>3.25</v>
          </cell>
          <cell r="K191">
            <v>31.9</v>
          </cell>
          <cell r="L191">
            <v>4</v>
          </cell>
          <cell r="M191" t="str">
            <v>30.8</v>
          </cell>
          <cell r="N191">
            <v>3</v>
          </cell>
          <cell r="O191">
            <v>3</v>
          </cell>
          <cell r="P191">
            <v>4</v>
          </cell>
          <cell r="Q191">
            <v>4</v>
          </cell>
          <cell r="R191">
            <v>3</v>
          </cell>
          <cell r="S191">
            <v>3</v>
          </cell>
          <cell r="T191">
            <v>2</v>
          </cell>
          <cell r="U191">
            <v>1</v>
          </cell>
          <cell r="V191">
            <v>2</v>
          </cell>
          <cell r="W191">
            <v>2</v>
          </cell>
          <cell r="X191">
            <v>1</v>
          </cell>
          <cell r="Y191">
            <v>2</v>
          </cell>
          <cell r="Z191">
            <v>2</v>
          </cell>
          <cell r="AA191">
            <v>1</v>
          </cell>
          <cell r="AB191">
            <v>2</v>
          </cell>
          <cell r="AC191">
            <v>70</v>
          </cell>
          <cell r="AD191">
            <v>24.6</v>
          </cell>
          <cell r="AE191">
            <v>39</v>
          </cell>
          <cell r="AF191">
            <v>33</v>
          </cell>
          <cell r="AG191">
            <v>4.43</v>
          </cell>
          <cell r="AH191">
            <v>3.28</v>
          </cell>
          <cell r="AI191">
            <v>32.4</v>
          </cell>
          <cell r="AJ191">
            <v>32.1</v>
          </cell>
          <cell r="AK191">
            <v>32.200000000000003</v>
          </cell>
          <cell r="AL191">
            <v>31.2</v>
          </cell>
        </row>
        <row r="192">
          <cell r="A192" t="str">
            <v>190</v>
          </cell>
          <cell r="B192">
            <v>20.5</v>
          </cell>
          <cell r="C192">
            <v>25.9</v>
          </cell>
          <cell r="D192">
            <v>34.9</v>
          </cell>
          <cell r="E192">
            <v>33</v>
          </cell>
          <cell r="F192">
            <v>17.2</v>
          </cell>
          <cell r="G192">
            <v>31</v>
          </cell>
          <cell r="H192">
            <v>24</v>
          </cell>
          <cell r="I192">
            <v>7.82</v>
          </cell>
          <cell r="J192">
            <v>4.37</v>
          </cell>
          <cell r="K192">
            <v>30.6</v>
          </cell>
          <cell r="L192">
            <v>1</v>
          </cell>
          <cell r="M192" t="str">
            <v>25.8</v>
          </cell>
          <cell r="N192">
            <v>4</v>
          </cell>
          <cell r="O192">
            <v>4</v>
          </cell>
          <cell r="P192">
            <v>4</v>
          </cell>
          <cell r="Q192">
            <v>4</v>
          </cell>
          <cell r="R192">
            <v>3</v>
          </cell>
          <cell r="S192">
            <v>3</v>
          </cell>
          <cell r="T192">
            <v>3</v>
          </cell>
          <cell r="U192">
            <v>4</v>
          </cell>
          <cell r="V192">
            <v>2</v>
          </cell>
          <cell r="W192">
            <v>2</v>
          </cell>
          <cell r="X192">
            <v>1</v>
          </cell>
          <cell r="Y192">
            <v>2</v>
          </cell>
          <cell r="Z192">
            <v>2</v>
          </cell>
          <cell r="AA192">
            <v>4</v>
          </cell>
          <cell r="AB192">
            <v>2</v>
          </cell>
          <cell r="AC192">
            <v>15</v>
          </cell>
          <cell r="AD192">
            <v>18.5</v>
          </cell>
          <cell r="AE192">
            <v>28</v>
          </cell>
          <cell r="AF192">
            <v>30</v>
          </cell>
          <cell r="AG192">
            <v>7.6</v>
          </cell>
          <cell r="AH192">
            <v>6.37</v>
          </cell>
          <cell r="AI192">
            <v>28.1</v>
          </cell>
          <cell r="AJ192">
            <v>25.7</v>
          </cell>
          <cell r="AK192">
            <v>24.5</v>
          </cell>
          <cell r="AL192">
            <v>26.7</v>
          </cell>
        </row>
        <row r="193">
          <cell r="A193" t="str">
            <v>191</v>
          </cell>
          <cell r="B193">
            <v>26.2</v>
          </cell>
          <cell r="C193">
            <v>36.4</v>
          </cell>
          <cell r="D193">
            <v>36.9</v>
          </cell>
          <cell r="E193">
            <v>37</v>
          </cell>
          <cell r="F193">
            <v>23</v>
          </cell>
          <cell r="G193">
            <v>33.9</v>
          </cell>
          <cell r="H193">
            <v>21</v>
          </cell>
          <cell r="I193">
            <v>6.68</v>
          </cell>
          <cell r="J193">
            <v>5</v>
          </cell>
          <cell r="K193">
            <v>30.8</v>
          </cell>
          <cell r="L193">
            <v>4</v>
          </cell>
          <cell r="M193" t="str">
            <v>38.6</v>
          </cell>
          <cell r="N193">
            <v>4</v>
          </cell>
          <cell r="O193">
            <v>4</v>
          </cell>
          <cell r="P193">
            <v>4</v>
          </cell>
          <cell r="Q193">
            <v>5</v>
          </cell>
          <cell r="R193">
            <v>4</v>
          </cell>
          <cell r="S193">
            <v>3</v>
          </cell>
          <cell r="T193">
            <v>2</v>
          </cell>
          <cell r="U193">
            <v>2</v>
          </cell>
          <cell r="V193">
            <v>3</v>
          </cell>
          <cell r="W193">
            <v>3</v>
          </cell>
          <cell r="X193">
            <v>2</v>
          </cell>
          <cell r="Y193">
            <v>2</v>
          </cell>
          <cell r="Z193">
            <v>2</v>
          </cell>
          <cell r="AA193">
            <v>3</v>
          </cell>
          <cell r="AB193">
            <v>3</v>
          </cell>
          <cell r="AC193">
            <v>16</v>
          </cell>
          <cell r="AD193">
            <v>21.6</v>
          </cell>
          <cell r="AE193">
            <v>25</v>
          </cell>
          <cell r="AF193">
            <v>32</v>
          </cell>
          <cell r="AG193">
            <v>7.55</v>
          </cell>
          <cell r="AH193">
            <v>4.3600000000000003</v>
          </cell>
          <cell r="AI193">
            <v>32</v>
          </cell>
          <cell r="AJ193">
            <v>31.5</v>
          </cell>
          <cell r="AK193">
            <v>32.4</v>
          </cell>
          <cell r="AL193">
            <v>25.1</v>
          </cell>
        </row>
        <row r="194">
          <cell r="A194" t="str">
            <v>192</v>
          </cell>
          <cell r="B194">
            <v>17.899999999999999</v>
          </cell>
          <cell r="C194">
            <v>14</v>
          </cell>
          <cell r="D194">
            <v>38.5</v>
          </cell>
          <cell r="E194">
            <v>24</v>
          </cell>
          <cell r="F194">
            <v>31.5</v>
          </cell>
          <cell r="G194">
            <v>31</v>
          </cell>
          <cell r="H194" t="str">
            <v>-</v>
          </cell>
          <cell r="I194">
            <v>5.88</v>
          </cell>
          <cell r="J194">
            <v>3.35</v>
          </cell>
          <cell r="K194">
            <v>20.5</v>
          </cell>
          <cell r="L194" t="str">
            <v>-</v>
          </cell>
          <cell r="M194" t="str">
            <v>31.5</v>
          </cell>
          <cell r="N194">
            <v>5</v>
          </cell>
          <cell r="O194">
            <v>4</v>
          </cell>
          <cell r="P194">
            <v>5</v>
          </cell>
          <cell r="Q194">
            <v>4</v>
          </cell>
          <cell r="R194">
            <v>4</v>
          </cell>
          <cell r="S194">
            <v>4</v>
          </cell>
          <cell r="T194">
            <v>1</v>
          </cell>
          <cell r="U194">
            <v>2</v>
          </cell>
          <cell r="V194">
            <v>2</v>
          </cell>
          <cell r="W194">
            <v>2</v>
          </cell>
          <cell r="X194">
            <v>2</v>
          </cell>
          <cell r="Y194">
            <v>4</v>
          </cell>
          <cell r="Z194">
            <v>2</v>
          </cell>
          <cell r="AA194">
            <v>2</v>
          </cell>
          <cell r="AB194">
            <v>4</v>
          </cell>
          <cell r="AC194">
            <v>70</v>
          </cell>
          <cell r="AD194">
            <v>31.8</v>
          </cell>
          <cell r="AE194">
            <v>20.5</v>
          </cell>
          <cell r="AF194">
            <v>24</v>
          </cell>
          <cell r="AG194">
            <v>5.36</v>
          </cell>
          <cell r="AH194">
            <v>2.77</v>
          </cell>
          <cell r="AI194">
            <v>23.9</v>
          </cell>
          <cell r="AJ194">
            <v>21.5</v>
          </cell>
          <cell r="AK194">
            <v>31.6</v>
          </cell>
          <cell r="AL194">
            <v>31.1</v>
          </cell>
        </row>
        <row r="195">
          <cell r="A195" t="str">
            <v>193</v>
          </cell>
          <cell r="B195">
            <v>21.1</v>
          </cell>
          <cell r="C195">
            <v>15.8</v>
          </cell>
          <cell r="D195">
            <v>44.6</v>
          </cell>
          <cell r="E195">
            <v>27</v>
          </cell>
          <cell r="F195">
            <v>32.5</v>
          </cell>
          <cell r="G195">
            <v>27.4</v>
          </cell>
          <cell r="H195" t="str">
            <v>-</v>
          </cell>
          <cell r="I195">
            <v>4.93</v>
          </cell>
          <cell r="J195">
            <v>3.97</v>
          </cell>
          <cell r="K195">
            <v>29.3</v>
          </cell>
          <cell r="L195">
            <v>5</v>
          </cell>
          <cell r="M195" t="str">
            <v>29.8</v>
          </cell>
          <cell r="N195">
            <v>2</v>
          </cell>
          <cell r="O195">
            <v>4</v>
          </cell>
          <cell r="P195">
            <v>4</v>
          </cell>
          <cell r="Q195">
            <v>4</v>
          </cell>
          <cell r="R195">
            <v>4</v>
          </cell>
          <cell r="S195">
            <v>3</v>
          </cell>
          <cell r="T195">
            <v>3</v>
          </cell>
          <cell r="U195">
            <v>4</v>
          </cell>
          <cell r="V195">
            <v>2</v>
          </cell>
          <cell r="W195">
            <v>4</v>
          </cell>
          <cell r="X195">
            <v>4</v>
          </cell>
          <cell r="Y195">
            <v>2</v>
          </cell>
          <cell r="Z195">
            <v>3</v>
          </cell>
          <cell r="AA195">
            <v>4</v>
          </cell>
          <cell r="AB195">
            <v>3</v>
          </cell>
          <cell r="AC195">
            <v>70</v>
          </cell>
          <cell r="AD195">
            <v>32.799999999999997</v>
          </cell>
          <cell r="AE195">
            <v>25</v>
          </cell>
          <cell r="AF195">
            <v>27.7</v>
          </cell>
          <cell r="AG195">
            <v>5</v>
          </cell>
          <cell r="AH195">
            <v>3.68</v>
          </cell>
          <cell r="AI195">
            <v>30.3</v>
          </cell>
          <cell r="AJ195">
            <v>29.1</v>
          </cell>
          <cell r="AK195">
            <v>30.8</v>
          </cell>
          <cell r="AL195">
            <v>30.5</v>
          </cell>
        </row>
        <row r="196">
          <cell r="A196" t="str">
            <v>194</v>
          </cell>
          <cell r="B196">
            <v>20.8</v>
          </cell>
          <cell r="C196">
            <v>32</v>
          </cell>
          <cell r="D196">
            <v>34</v>
          </cell>
          <cell r="E196">
            <v>39</v>
          </cell>
          <cell r="F196">
            <v>17.600000000000001</v>
          </cell>
          <cell r="G196">
            <v>22</v>
          </cell>
          <cell r="H196" t="str">
            <v>-</v>
          </cell>
          <cell r="I196">
            <v>5.62</v>
          </cell>
          <cell r="J196">
            <v>3.78</v>
          </cell>
          <cell r="K196">
            <v>32.9</v>
          </cell>
          <cell r="L196">
            <v>3</v>
          </cell>
          <cell r="M196" t="str">
            <v>26.6</v>
          </cell>
          <cell r="N196">
            <v>4</v>
          </cell>
          <cell r="O196">
            <v>3</v>
          </cell>
          <cell r="P196">
            <v>4</v>
          </cell>
          <cell r="Q196">
            <v>3</v>
          </cell>
          <cell r="R196">
            <v>3</v>
          </cell>
          <cell r="S196">
            <v>3</v>
          </cell>
          <cell r="T196">
            <v>3</v>
          </cell>
          <cell r="U196">
            <v>3</v>
          </cell>
          <cell r="V196">
            <v>3</v>
          </cell>
          <cell r="W196">
            <v>3</v>
          </cell>
          <cell r="X196">
            <v>3</v>
          </cell>
          <cell r="Y196">
            <v>3</v>
          </cell>
          <cell r="Z196">
            <v>2</v>
          </cell>
          <cell r="AA196">
            <v>3</v>
          </cell>
          <cell r="AB196">
            <v>3</v>
          </cell>
          <cell r="AC196">
            <v>70</v>
          </cell>
          <cell r="AD196">
            <v>20.100000000000001</v>
          </cell>
          <cell r="AE196">
            <v>32</v>
          </cell>
          <cell r="AF196">
            <v>29.5</v>
          </cell>
          <cell r="AG196">
            <v>6.41</v>
          </cell>
          <cell r="AH196">
            <v>3.39</v>
          </cell>
          <cell r="AI196">
            <v>32.700000000000003</v>
          </cell>
          <cell r="AJ196">
            <v>33.299999999999997</v>
          </cell>
          <cell r="AK196">
            <v>22.2</v>
          </cell>
          <cell r="AL196">
            <v>25.6</v>
          </cell>
        </row>
        <row r="197">
          <cell r="A197" t="str">
            <v>195</v>
          </cell>
          <cell r="B197">
            <v>19.600000000000001</v>
          </cell>
          <cell r="C197">
            <v>30.2</v>
          </cell>
          <cell r="D197">
            <v>30.6</v>
          </cell>
          <cell r="E197">
            <v>25</v>
          </cell>
          <cell r="F197">
            <v>21.6</v>
          </cell>
          <cell r="G197">
            <v>34</v>
          </cell>
          <cell r="H197" t="str">
            <v>-</v>
          </cell>
          <cell r="I197">
            <v>4.93</v>
          </cell>
          <cell r="J197">
            <v>3.32</v>
          </cell>
          <cell r="K197">
            <v>32.200000000000003</v>
          </cell>
          <cell r="L197">
            <v>4</v>
          </cell>
          <cell r="M197" t="str">
            <v>27.3</v>
          </cell>
          <cell r="N197">
            <v>3</v>
          </cell>
          <cell r="O197">
            <v>1</v>
          </cell>
          <cell r="P197">
            <v>4</v>
          </cell>
          <cell r="Q197">
            <v>3</v>
          </cell>
          <cell r="R197">
            <v>1</v>
          </cell>
          <cell r="S197">
            <v>2</v>
          </cell>
          <cell r="T197">
            <v>3</v>
          </cell>
          <cell r="U197">
            <v>3</v>
          </cell>
          <cell r="V197">
            <v>4</v>
          </cell>
          <cell r="W197">
            <v>2</v>
          </cell>
          <cell r="X197">
            <v>4</v>
          </cell>
          <cell r="Y197">
            <v>3</v>
          </cell>
          <cell r="Z197">
            <v>3</v>
          </cell>
          <cell r="AA197">
            <v>9999</v>
          </cell>
          <cell r="AB197">
            <v>4</v>
          </cell>
          <cell r="AC197">
            <v>70</v>
          </cell>
          <cell r="AD197">
            <v>22.4</v>
          </cell>
          <cell r="AE197">
            <v>24</v>
          </cell>
          <cell r="AF197">
            <v>38</v>
          </cell>
          <cell r="AG197">
            <v>4.4400000000000004</v>
          </cell>
          <cell r="AH197">
            <v>3.68</v>
          </cell>
          <cell r="AI197">
            <v>32.9</v>
          </cell>
          <cell r="AJ197">
            <v>32.4</v>
          </cell>
          <cell r="AK197">
            <v>25.8</v>
          </cell>
          <cell r="AL197">
            <v>27.6</v>
          </cell>
        </row>
        <row r="198">
          <cell r="A198" t="str">
            <v>196</v>
          </cell>
          <cell r="B198">
            <v>22.3</v>
          </cell>
          <cell r="C198">
            <v>22.4</v>
          </cell>
          <cell r="D198">
            <v>40.9</v>
          </cell>
          <cell r="E198">
            <v>25</v>
          </cell>
          <cell r="F198">
            <v>30.1</v>
          </cell>
          <cell r="G198">
            <v>25.5</v>
          </cell>
          <cell r="H198" t="str">
            <v>-</v>
          </cell>
          <cell r="I198">
            <v>4.3099999999999996</v>
          </cell>
          <cell r="J198">
            <v>3.28</v>
          </cell>
          <cell r="K198">
            <v>33.1</v>
          </cell>
          <cell r="L198">
            <v>4</v>
          </cell>
          <cell r="M198" t="str">
            <v>28.1</v>
          </cell>
          <cell r="N198">
            <v>5</v>
          </cell>
          <cell r="O198">
            <v>4</v>
          </cell>
          <cell r="P198">
            <v>3</v>
          </cell>
          <cell r="Q198">
            <v>5</v>
          </cell>
          <cell r="R198">
            <v>4</v>
          </cell>
          <cell r="S198">
            <v>3</v>
          </cell>
          <cell r="T198">
            <v>2</v>
          </cell>
          <cell r="U198">
            <v>3</v>
          </cell>
          <cell r="V198">
            <v>2</v>
          </cell>
          <cell r="W198">
            <v>2</v>
          </cell>
          <cell r="X198">
            <v>2</v>
          </cell>
          <cell r="Y198">
            <v>2</v>
          </cell>
          <cell r="Z198">
            <v>2</v>
          </cell>
          <cell r="AA198">
            <v>3</v>
          </cell>
          <cell r="AB198">
            <v>3</v>
          </cell>
          <cell r="AC198">
            <v>70</v>
          </cell>
          <cell r="AD198">
            <v>31.9</v>
          </cell>
          <cell r="AE198">
            <v>19</v>
          </cell>
          <cell r="AF198">
            <v>27.5</v>
          </cell>
          <cell r="AG198">
            <v>4.7</v>
          </cell>
          <cell r="AH198">
            <v>3.28</v>
          </cell>
          <cell r="AI198">
            <v>31.7</v>
          </cell>
          <cell r="AJ198">
            <v>32</v>
          </cell>
          <cell r="AK198">
            <v>23</v>
          </cell>
          <cell r="AL198">
            <v>26</v>
          </cell>
        </row>
        <row r="199">
          <cell r="A199" t="str">
            <v>197</v>
          </cell>
          <cell r="B199">
            <v>20.2</v>
          </cell>
          <cell r="C199">
            <v>28.9</v>
          </cell>
          <cell r="D199">
            <v>30.3</v>
          </cell>
          <cell r="E199">
            <v>35.5</v>
          </cell>
          <cell r="F199">
            <v>20.6</v>
          </cell>
          <cell r="G199">
            <v>33.5</v>
          </cell>
          <cell r="H199" t="str">
            <v>-</v>
          </cell>
          <cell r="I199">
            <v>5.55</v>
          </cell>
          <cell r="J199">
            <v>3.71</v>
          </cell>
          <cell r="K199">
            <v>29.1</v>
          </cell>
          <cell r="L199">
            <v>3</v>
          </cell>
          <cell r="M199" t="str">
            <v>25.3</v>
          </cell>
          <cell r="N199">
            <v>4</v>
          </cell>
          <cell r="O199">
            <v>4</v>
          </cell>
          <cell r="P199">
            <v>4</v>
          </cell>
          <cell r="Q199">
            <v>4</v>
          </cell>
          <cell r="R199">
            <v>4</v>
          </cell>
          <cell r="S199">
            <v>3</v>
          </cell>
          <cell r="T199">
            <v>2</v>
          </cell>
          <cell r="U199">
            <v>3</v>
          </cell>
          <cell r="V199">
            <v>4</v>
          </cell>
          <cell r="W199">
            <v>2</v>
          </cell>
          <cell r="X199">
            <v>3</v>
          </cell>
          <cell r="Y199">
            <v>1</v>
          </cell>
          <cell r="Z199">
            <v>2</v>
          </cell>
          <cell r="AA199">
            <v>2</v>
          </cell>
          <cell r="AB199">
            <v>2</v>
          </cell>
          <cell r="AC199">
            <v>70</v>
          </cell>
          <cell r="AD199">
            <v>19.399999999999999</v>
          </cell>
          <cell r="AE199">
            <v>33</v>
          </cell>
          <cell r="AF199">
            <v>34.200000000000003</v>
          </cell>
          <cell r="AG199">
            <v>5.5</v>
          </cell>
          <cell r="AH199">
            <v>3.69</v>
          </cell>
          <cell r="AI199">
            <v>29.1</v>
          </cell>
          <cell r="AJ199">
            <v>28.5</v>
          </cell>
          <cell r="AK199">
            <v>22.8</v>
          </cell>
          <cell r="AL199">
            <v>24.9</v>
          </cell>
        </row>
        <row r="200">
          <cell r="A200" t="str">
            <v>198</v>
          </cell>
          <cell r="B200">
            <v>22</v>
          </cell>
          <cell r="C200">
            <v>30.9</v>
          </cell>
          <cell r="D200">
            <v>34.700000000000003</v>
          </cell>
          <cell r="E200">
            <v>37</v>
          </cell>
          <cell r="F200">
            <v>22</v>
          </cell>
          <cell r="G200">
            <v>32.5</v>
          </cell>
          <cell r="H200" t="str">
            <v>-</v>
          </cell>
          <cell r="I200">
            <v>5.07</v>
          </cell>
          <cell r="J200">
            <v>2.77</v>
          </cell>
          <cell r="K200">
            <v>32.1</v>
          </cell>
          <cell r="L200">
            <v>3</v>
          </cell>
          <cell r="M200" t="str">
            <v>34.2</v>
          </cell>
          <cell r="N200">
            <v>2</v>
          </cell>
          <cell r="O200">
            <v>3</v>
          </cell>
          <cell r="P200">
            <v>3</v>
          </cell>
          <cell r="Q200">
            <v>2</v>
          </cell>
          <cell r="R200">
            <v>2</v>
          </cell>
          <cell r="S200">
            <v>1</v>
          </cell>
          <cell r="T200">
            <v>1</v>
          </cell>
          <cell r="U200">
            <v>1</v>
          </cell>
          <cell r="V200">
            <v>2</v>
          </cell>
          <cell r="W200">
            <v>2</v>
          </cell>
          <cell r="X200">
            <v>1</v>
          </cell>
          <cell r="Y200">
            <v>1</v>
          </cell>
          <cell r="Z200">
            <v>2</v>
          </cell>
          <cell r="AA200">
            <v>2</v>
          </cell>
          <cell r="AB200">
            <v>1</v>
          </cell>
          <cell r="AC200">
            <v>70</v>
          </cell>
          <cell r="AD200">
            <v>21.6</v>
          </cell>
          <cell r="AE200">
            <v>33</v>
          </cell>
          <cell r="AF200">
            <v>37</v>
          </cell>
          <cell r="AG200">
            <v>5.29</v>
          </cell>
          <cell r="AH200">
            <v>2.93</v>
          </cell>
          <cell r="AI200">
            <v>32.4</v>
          </cell>
          <cell r="AJ200">
            <v>32.4</v>
          </cell>
          <cell r="AK200">
            <v>31.3</v>
          </cell>
          <cell r="AL200">
            <v>31.9</v>
          </cell>
        </row>
        <row r="201">
          <cell r="A201" t="str">
            <v>199</v>
          </cell>
          <cell r="B201">
            <v>17.8</v>
          </cell>
          <cell r="C201">
            <v>14.3</v>
          </cell>
          <cell r="D201">
            <v>32.5</v>
          </cell>
          <cell r="E201">
            <v>31</v>
          </cell>
          <cell r="F201">
            <v>25</v>
          </cell>
          <cell r="G201">
            <v>40.200000000000003</v>
          </cell>
          <cell r="H201" t="str">
            <v>-</v>
          </cell>
          <cell r="I201">
            <v>3.58</v>
          </cell>
          <cell r="J201">
            <v>2.9</v>
          </cell>
          <cell r="K201">
            <v>30.3</v>
          </cell>
          <cell r="L201">
            <v>4</v>
          </cell>
          <cell r="M201" t="str">
            <v>37.7</v>
          </cell>
          <cell r="N201">
            <v>5</v>
          </cell>
          <cell r="O201">
            <v>2</v>
          </cell>
          <cell r="P201">
            <v>3</v>
          </cell>
          <cell r="Q201">
            <v>3</v>
          </cell>
          <cell r="R201">
            <v>2</v>
          </cell>
          <cell r="S201">
            <v>2</v>
          </cell>
          <cell r="T201">
            <v>2</v>
          </cell>
          <cell r="U201">
            <v>2</v>
          </cell>
          <cell r="V201">
            <v>3</v>
          </cell>
          <cell r="W201">
            <v>2</v>
          </cell>
          <cell r="X201">
            <v>2</v>
          </cell>
          <cell r="Y201">
            <v>2</v>
          </cell>
          <cell r="Z201">
            <v>1</v>
          </cell>
          <cell r="AA201">
            <v>2</v>
          </cell>
          <cell r="AB201">
            <v>3</v>
          </cell>
          <cell r="AC201">
            <v>70</v>
          </cell>
          <cell r="AD201">
            <v>25.6</v>
          </cell>
          <cell r="AE201">
            <v>33</v>
          </cell>
          <cell r="AF201">
            <v>26.3</v>
          </cell>
          <cell r="AG201">
            <v>6.69</v>
          </cell>
          <cell r="AH201">
            <v>3.04</v>
          </cell>
          <cell r="AI201">
            <v>28.1</v>
          </cell>
          <cell r="AJ201">
            <v>30.8</v>
          </cell>
          <cell r="AK201">
            <v>36.700000000000003</v>
          </cell>
          <cell r="AL201">
            <v>41.7</v>
          </cell>
        </row>
        <row r="202">
          <cell r="A202" t="str">
            <v>200</v>
          </cell>
          <cell r="B202">
            <v>15.3</v>
          </cell>
          <cell r="C202">
            <v>5.8</v>
          </cell>
          <cell r="D202">
            <v>35.9</v>
          </cell>
          <cell r="E202">
            <v>44</v>
          </cell>
          <cell r="F202">
            <v>24.1</v>
          </cell>
          <cell r="G202">
            <v>22</v>
          </cell>
          <cell r="H202" t="str">
            <v>-</v>
          </cell>
          <cell r="I202">
            <v>5.68</v>
          </cell>
          <cell r="J202">
            <v>2.96</v>
          </cell>
          <cell r="K202">
            <v>32.5</v>
          </cell>
          <cell r="L202">
            <v>4</v>
          </cell>
          <cell r="M202" t="str">
            <v>34.4</v>
          </cell>
          <cell r="N202">
            <v>1</v>
          </cell>
          <cell r="O202">
            <v>1</v>
          </cell>
          <cell r="P202">
            <v>1</v>
          </cell>
          <cell r="Q202" t="str">
            <v>5inSNS(リアルでは2</v>
          </cell>
          <cell r="R202" t="str">
            <v>5inSNS(リアルでは2</v>
          </cell>
          <cell r="S202">
            <v>4</v>
          </cell>
          <cell r="T202">
            <v>4</v>
          </cell>
          <cell r="U202">
            <v>1</v>
          </cell>
          <cell r="V202">
            <v>3</v>
          </cell>
          <cell r="W202">
            <v>4</v>
          </cell>
          <cell r="X202">
            <v>1</v>
          </cell>
          <cell r="Y202">
            <v>1</v>
          </cell>
          <cell r="Z202">
            <v>5</v>
          </cell>
          <cell r="AA202">
            <v>1</v>
          </cell>
          <cell r="AB202">
            <v>1</v>
          </cell>
          <cell r="AC202">
            <v>70</v>
          </cell>
          <cell r="AD202">
            <v>26.6</v>
          </cell>
          <cell r="AE202">
            <v>44</v>
          </cell>
          <cell r="AF202">
            <v>25</v>
          </cell>
          <cell r="AG202">
            <v>6.1</v>
          </cell>
          <cell r="AH202">
            <v>3</v>
          </cell>
          <cell r="AI202">
            <v>32</v>
          </cell>
          <cell r="AJ202">
            <v>32.799999999999997</v>
          </cell>
          <cell r="AK202">
            <v>34.4</v>
          </cell>
          <cell r="AL202">
            <v>36.200000000000003</v>
          </cell>
        </row>
        <row r="203">
          <cell r="A203" t="str">
            <v>201</v>
          </cell>
          <cell r="B203">
            <v>18.2</v>
          </cell>
          <cell r="C203">
            <v>22.4</v>
          </cell>
          <cell r="D203">
            <v>30.7</v>
          </cell>
          <cell r="E203">
            <v>28</v>
          </cell>
          <cell r="F203">
            <v>22.4</v>
          </cell>
          <cell r="G203">
            <v>27</v>
          </cell>
          <cell r="H203" t="str">
            <v>-</v>
          </cell>
          <cell r="I203">
            <v>6.47</v>
          </cell>
          <cell r="J203">
            <v>3.07</v>
          </cell>
          <cell r="K203">
            <v>31.7</v>
          </cell>
          <cell r="L203">
            <v>3</v>
          </cell>
          <cell r="M203" t="str">
            <v>27.7</v>
          </cell>
          <cell r="N203">
            <v>4</v>
          </cell>
          <cell r="O203">
            <v>2</v>
          </cell>
          <cell r="P203">
            <v>3</v>
          </cell>
          <cell r="Q203">
            <v>3</v>
          </cell>
          <cell r="R203">
            <v>3</v>
          </cell>
          <cell r="S203">
            <v>3</v>
          </cell>
          <cell r="T203">
            <v>1</v>
          </cell>
          <cell r="U203">
            <v>2</v>
          </cell>
          <cell r="V203">
            <v>2</v>
          </cell>
          <cell r="W203">
            <v>2</v>
          </cell>
          <cell r="X203">
            <v>2</v>
          </cell>
          <cell r="Y203">
            <v>1</v>
          </cell>
          <cell r="Z203">
            <v>1</v>
          </cell>
          <cell r="AA203">
            <v>2</v>
          </cell>
          <cell r="AB203">
            <v>2</v>
          </cell>
          <cell r="AC203">
            <v>70</v>
          </cell>
          <cell r="AD203">
            <v>22.1</v>
          </cell>
          <cell r="AE203">
            <v>26</v>
          </cell>
          <cell r="AF203">
            <v>28</v>
          </cell>
          <cell r="AG203">
            <v>6.86</v>
          </cell>
          <cell r="AH203">
            <v>3.13</v>
          </cell>
          <cell r="AI203">
            <v>29.8</v>
          </cell>
          <cell r="AJ203">
            <v>31.6</v>
          </cell>
          <cell r="AK203">
            <v>26.5</v>
          </cell>
          <cell r="AL203">
            <v>30</v>
          </cell>
        </row>
        <row r="204">
          <cell r="A204" t="str">
            <v>202</v>
          </cell>
          <cell r="B204">
            <v>20.5</v>
          </cell>
          <cell r="C204">
            <v>22.6</v>
          </cell>
          <cell r="D204">
            <v>36.799999999999997</v>
          </cell>
          <cell r="E204">
            <v>53</v>
          </cell>
          <cell r="F204">
            <v>25.1</v>
          </cell>
          <cell r="G204">
            <v>12</v>
          </cell>
          <cell r="H204">
            <v>70</v>
          </cell>
          <cell r="I204">
            <v>5.2</v>
          </cell>
          <cell r="J204">
            <v>2.86</v>
          </cell>
          <cell r="K204">
            <v>23.7</v>
          </cell>
          <cell r="L204">
            <v>3</v>
          </cell>
          <cell r="M204" t="str">
            <v>32.8</v>
          </cell>
          <cell r="N204">
            <v>5</v>
          </cell>
          <cell r="O204">
            <v>3</v>
          </cell>
          <cell r="P204">
            <v>3</v>
          </cell>
          <cell r="Q204">
            <v>6</v>
          </cell>
          <cell r="R204">
            <v>4</v>
          </cell>
          <cell r="S204">
            <v>4</v>
          </cell>
          <cell r="T204">
            <v>2</v>
          </cell>
          <cell r="U204">
            <v>2</v>
          </cell>
          <cell r="V204">
            <v>1</v>
          </cell>
          <cell r="W204">
            <v>2</v>
          </cell>
          <cell r="X204">
            <v>2</v>
          </cell>
          <cell r="Y204">
            <v>2</v>
          </cell>
          <cell r="Z204">
            <v>2</v>
          </cell>
          <cell r="AA204">
            <v>2</v>
          </cell>
          <cell r="AB204">
            <v>2</v>
          </cell>
          <cell r="AC204">
            <v>17.23</v>
          </cell>
          <cell r="AD204">
            <v>25.3</v>
          </cell>
          <cell r="AE204">
            <v>50</v>
          </cell>
          <cell r="AF204">
            <v>19</v>
          </cell>
          <cell r="AG204">
            <v>5.21</v>
          </cell>
          <cell r="AH204">
            <v>2.64</v>
          </cell>
          <cell r="AI204">
            <v>31.1</v>
          </cell>
          <cell r="AJ204">
            <v>31</v>
          </cell>
          <cell r="AK204">
            <v>26.4</v>
          </cell>
          <cell r="AL204">
            <v>28.1</v>
          </cell>
        </row>
        <row r="205">
          <cell r="A205" t="str">
            <v>203</v>
          </cell>
          <cell r="B205">
            <v>20.399999999999999</v>
          </cell>
          <cell r="C205">
            <v>22</v>
          </cell>
          <cell r="D205">
            <v>47.6</v>
          </cell>
          <cell r="E205">
            <v>23</v>
          </cell>
          <cell r="F205">
            <v>34.299999999999997</v>
          </cell>
          <cell r="G205">
            <v>11</v>
          </cell>
          <cell r="H205" t="str">
            <v>-</v>
          </cell>
          <cell r="I205">
            <v>6.86</v>
          </cell>
          <cell r="J205">
            <v>2.9</v>
          </cell>
          <cell r="K205">
            <v>28.1</v>
          </cell>
          <cell r="L205">
            <v>5</v>
          </cell>
          <cell r="M205" t="str">
            <v>29.1</v>
          </cell>
          <cell r="N205">
            <v>3</v>
          </cell>
          <cell r="O205">
            <v>3</v>
          </cell>
          <cell r="P205">
            <v>4</v>
          </cell>
          <cell r="Q205">
            <v>1</v>
          </cell>
          <cell r="R205">
            <v>4</v>
          </cell>
          <cell r="S205">
            <v>3</v>
          </cell>
          <cell r="T205">
            <v>2</v>
          </cell>
          <cell r="U205">
            <v>3</v>
          </cell>
          <cell r="V205">
            <v>3</v>
          </cell>
          <cell r="W205">
            <v>3</v>
          </cell>
          <cell r="X205">
            <v>3</v>
          </cell>
          <cell r="Y205">
            <v>2</v>
          </cell>
          <cell r="Z205">
            <v>2</v>
          </cell>
          <cell r="AA205">
            <v>4</v>
          </cell>
          <cell r="AB205">
            <v>3</v>
          </cell>
          <cell r="AC205">
            <v>70</v>
          </cell>
          <cell r="AD205">
            <v>34.1</v>
          </cell>
          <cell r="AE205">
            <v>14</v>
          </cell>
          <cell r="AF205">
            <v>11</v>
          </cell>
          <cell r="AG205">
            <v>6.99</v>
          </cell>
          <cell r="AH205">
            <v>2.87</v>
          </cell>
          <cell r="AI205">
            <v>26.6</v>
          </cell>
          <cell r="AJ205">
            <v>28.8</v>
          </cell>
          <cell r="AK205">
            <v>24</v>
          </cell>
          <cell r="AL205">
            <v>25.7</v>
          </cell>
        </row>
        <row r="206">
          <cell r="A206" t="str">
            <v>204</v>
          </cell>
          <cell r="B206">
            <v>23.7</v>
          </cell>
          <cell r="C206">
            <v>34</v>
          </cell>
          <cell r="D206">
            <v>33.6</v>
          </cell>
          <cell r="E206">
            <v>36</v>
          </cell>
          <cell r="F206">
            <v>18.2</v>
          </cell>
          <cell r="G206">
            <v>22</v>
          </cell>
          <cell r="H206">
            <v>6.79</v>
          </cell>
          <cell r="I206">
            <v>7.02</v>
          </cell>
          <cell r="J206">
            <v>3.49</v>
          </cell>
          <cell r="K206">
            <v>32.5</v>
          </cell>
          <cell r="L206">
            <v>3</v>
          </cell>
          <cell r="M206" t="str">
            <v>23</v>
          </cell>
          <cell r="N206">
            <v>4</v>
          </cell>
          <cell r="O206">
            <v>3</v>
          </cell>
          <cell r="P206">
            <v>2</v>
          </cell>
          <cell r="Q206">
            <v>4</v>
          </cell>
          <cell r="R206">
            <v>3</v>
          </cell>
          <cell r="S206">
            <v>3</v>
          </cell>
          <cell r="T206">
            <v>2</v>
          </cell>
          <cell r="U206">
            <v>5</v>
          </cell>
          <cell r="V206">
            <v>3</v>
          </cell>
          <cell r="W206">
            <v>3</v>
          </cell>
          <cell r="X206">
            <v>2</v>
          </cell>
          <cell r="Y206">
            <v>2</v>
          </cell>
          <cell r="Z206">
            <v>3</v>
          </cell>
          <cell r="AA206">
            <v>3</v>
          </cell>
          <cell r="AB206">
            <v>3</v>
          </cell>
          <cell r="AC206">
            <v>21.94</v>
          </cell>
          <cell r="AD206">
            <v>17.2</v>
          </cell>
          <cell r="AE206">
            <v>33</v>
          </cell>
          <cell r="AF206">
            <v>22</v>
          </cell>
          <cell r="AG206">
            <v>6.94</v>
          </cell>
          <cell r="AH206">
            <v>3.09</v>
          </cell>
          <cell r="AI206">
            <v>32.6</v>
          </cell>
          <cell r="AJ206">
            <v>32.9</v>
          </cell>
          <cell r="AK206">
            <v>22</v>
          </cell>
          <cell r="AL206">
            <v>26.3</v>
          </cell>
        </row>
        <row r="207">
          <cell r="A207" t="str">
            <v>205</v>
          </cell>
          <cell r="B207">
            <v>23</v>
          </cell>
          <cell r="C207">
            <v>24.1</v>
          </cell>
          <cell r="D207">
            <v>42.1</v>
          </cell>
          <cell r="E207">
            <v>26</v>
          </cell>
          <cell r="F207">
            <v>33.1</v>
          </cell>
          <cell r="G207">
            <v>24</v>
          </cell>
          <cell r="H207">
            <v>2.86</v>
          </cell>
          <cell r="I207">
            <v>9.4499999999999993</v>
          </cell>
          <cell r="J207">
            <v>5.0599999999999996</v>
          </cell>
          <cell r="K207">
            <v>30.2</v>
          </cell>
          <cell r="L207" t="str">
            <v>-</v>
          </cell>
          <cell r="M207" t="str">
            <v>27.6</v>
          </cell>
          <cell r="N207">
            <v>4</v>
          </cell>
          <cell r="O207">
            <v>2</v>
          </cell>
          <cell r="P207">
            <v>2</v>
          </cell>
          <cell r="Q207">
            <v>4</v>
          </cell>
          <cell r="R207">
            <v>1</v>
          </cell>
          <cell r="S207">
            <v>1</v>
          </cell>
          <cell r="T207">
            <v>2</v>
          </cell>
          <cell r="U207">
            <v>2</v>
          </cell>
          <cell r="V207">
            <v>4</v>
          </cell>
          <cell r="W207">
            <v>4</v>
          </cell>
          <cell r="X207">
            <v>3</v>
          </cell>
          <cell r="Y207">
            <v>4</v>
          </cell>
          <cell r="Z207">
            <v>4</v>
          </cell>
          <cell r="AA207">
            <v>4</v>
          </cell>
          <cell r="AB207">
            <v>4</v>
          </cell>
          <cell r="AC207">
            <v>3.3</v>
          </cell>
          <cell r="AD207">
            <v>32.799999999999997</v>
          </cell>
          <cell r="AE207">
            <v>26</v>
          </cell>
          <cell r="AF207">
            <v>25</v>
          </cell>
          <cell r="AG207">
            <v>9.85</v>
          </cell>
          <cell r="AH207">
            <v>5.52</v>
          </cell>
          <cell r="AI207">
            <v>30.8</v>
          </cell>
          <cell r="AJ207">
            <v>30.1</v>
          </cell>
          <cell r="AK207">
            <v>30</v>
          </cell>
          <cell r="AL207">
            <v>24.6</v>
          </cell>
        </row>
        <row r="208">
          <cell r="A208" t="str">
            <v>206</v>
          </cell>
          <cell r="B208">
            <v>23.1</v>
          </cell>
          <cell r="C208">
            <v>34.9</v>
          </cell>
          <cell r="D208">
            <v>32.6</v>
          </cell>
          <cell r="E208">
            <v>35</v>
          </cell>
          <cell r="F208">
            <v>15.8</v>
          </cell>
          <cell r="G208">
            <v>24</v>
          </cell>
          <cell r="H208">
            <v>23.62</v>
          </cell>
          <cell r="I208">
            <v>6.68</v>
          </cell>
          <cell r="J208">
            <v>3.02</v>
          </cell>
          <cell r="K208">
            <v>32.299999999999997</v>
          </cell>
          <cell r="L208">
            <v>4</v>
          </cell>
          <cell r="M208" t="str">
            <v>24.5</v>
          </cell>
          <cell r="N208">
            <v>6</v>
          </cell>
          <cell r="O208">
            <v>4</v>
          </cell>
          <cell r="P208">
            <v>4</v>
          </cell>
          <cell r="Q208">
            <v>6</v>
          </cell>
          <cell r="R208">
            <v>1</v>
          </cell>
          <cell r="S208">
            <v>1</v>
          </cell>
          <cell r="T208">
            <v>1</v>
          </cell>
          <cell r="U208">
            <v>3</v>
          </cell>
          <cell r="V208">
            <v>4</v>
          </cell>
          <cell r="W208">
            <v>2</v>
          </cell>
          <cell r="X208">
            <v>2</v>
          </cell>
          <cell r="Y208">
            <v>3</v>
          </cell>
          <cell r="Z208">
            <v>2</v>
          </cell>
          <cell r="AA208">
            <v>4</v>
          </cell>
          <cell r="AB208">
            <v>3</v>
          </cell>
          <cell r="AC208">
            <v>40.58</v>
          </cell>
          <cell r="AD208">
            <v>15.2</v>
          </cell>
          <cell r="AE208">
            <v>30</v>
          </cell>
          <cell r="AF208">
            <v>20</v>
          </cell>
          <cell r="AG208">
            <v>6.64</v>
          </cell>
          <cell r="AH208">
            <v>2.5099999999999998</v>
          </cell>
          <cell r="AI208">
            <v>31.7</v>
          </cell>
          <cell r="AJ208">
            <v>31.5</v>
          </cell>
          <cell r="AK208">
            <v>22.6</v>
          </cell>
          <cell r="AL208">
            <v>19.600000000000001</v>
          </cell>
        </row>
        <row r="209">
          <cell r="A209" t="str">
            <v>207</v>
          </cell>
          <cell r="B209">
            <v>21.4</v>
          </cell>
          <cell r="C209">
            <v>16.600000000000001</v>
          </cell>
          <cell r="D209">
            <v>40</v>
          </cell>
          <cell r="E209">
            <v>34</v>
          </cell>
          <cell r="F209">
            <v>36.5</v>
          </cell>
          <cell r="G209">
            <v>20</v>
          </cell>
          <cell r="H209">
            <v>35.68</v>
          </cell>
          <cell r="I209">
            <v>6.36</v>
          </cell>
          <cell r="J209">
            <v>2.85</v>
          </cell>
          <cell r="K209">
            <v>31.7</v>
          </cell>
          <cell r="L209">
            <v>4</v>
          </cell>
          <cell r="M209" t="str">
            <v>48.1</v>
          </cell>
          <cell r="N209">
            <v>4</v>
          </cell>
          <cell r="O209">
            <v>3</v>
          </cell>
          <cell r="P209">
            <v>3</v>
          </cell>
          <cell r="Q209">
            <v>4</v>
          </cell>
          <cell r="R209">
            <v>3</v>
          </cell>
          <cell r="S209">
            <v>3</v>
          </cell>
          <cell r="T209">
            <v>2</v>
          </cell>
          <cell r="U209">
            <v>2</v>
          </cell>
          <cell r="V209">
            <v>3</v>
          </cell>
          <cell r="W209">
            <v>2</v>
          </cell>
          <cell r="X209">
            <v>1</v>
          </cell>
          <cell r="Y209">
            <v>2</v>
          </cell>
          <cell r="Z209">
            <v>2</v>
          </cell>
          <cell r="AA209">
            <v>2</v>
          </cell>
          <cell r="AB209">
            <v>2</v>
          </cell>
          <cell r="AC209">
            <v>29.52</v>
          </cell>
          <cell r="AD209">
            <v>33.200000000000003</v>
          </cell>
          <cell r="AE209">
            <v>27</v>
          </cell>
          <cell r="AF209">
            <v>21</v>
          </cell>
          <cell r="AG209">
            <v>6.81</v>
          </cell>
          <cell r="AH209">
            <v>2.9</v>
          </cell>
          <cell r="AI209">
            <v>31</v>
          </cell>
          <cell r="AJ209">
            <v>31.6</v>
          </cell>
          <cell r="AK209">
            <v>44.8</v>
          </cell>
          <cell r="AL209">
            <v>48.8</v>
          </cell>
        </row>
        <row r="210">
          <cell r="A210" t="str">
            <v>208</v>
          </cell>
          <cell r="B210">
            <v>24.9</v>
          </cell>
          <cell r="C210">
            <v>34.4</v>
          </cell>
          <cell r="D210">
            <v>31</v>
          </cell>
          <cell r="E210">
            <v>37.5</v>
          </cell>
          <cell r="F210">
            <v>25.6</v>
          </cell>
          <cell r="G210">
            <v>32</v>
          </cell>
          <cell r="H210">
            <v>31.4</v>
          </cell>
          <cell r="I210">
            <v>6.97</v>
          </cell>
          <cell r="J210">
            <v>2.79</v>
          </cell>
          <cell r="K210">
            <v>26.8</v>
          </cell>
          <cell r="L210">
            <v>3</v>
          </cell>
          <cell r="M210" t="str">
            <v>39.1</v>
          </cell>
          <cell r="N210">
            <v>3</v>
          </cell>
          <cell r="O210">
            <v>3</v>
          </cell>
          <cell r="P210">
            <v>3</v>
          </cell>
          <cell r="Q210">
            <v>5</v>
          </cell>
          <cell r="R210">
            <v>4</v>
          </cell>
          <cell r="S210">
            <v>3</v>
          </cell>
          <cell r="T210">
            <v>2</v>
          </cell>
          <cell r="U210">
            <v>3</v>
          </cell>
          <cell r="V210">
            <v>2</v>
          </cell>
          <cell r="W210">
            <v>2</v>
          </cell>
          <cell r="X210">
            <v>2</v>
          </cell>
          <cell r="Y210">
            <v>2</v>
          </cell>
          <cell r="Z210">
            <v>2</v>
          </cell>
          <cell r="AA210">
            <v>3</v>
          </cell>
          <cell r="AB210">
            <v>2</v>
          </cell>
          <cell r="AC210">
            <v>58.5</v>
          </cell>
          <cell r="AD210">
            <v>25.4</v>
          </cell>
          <cell r="AE210">
            <v>35</v>
          </cell>
          <cell r="AF210">
            <v>33</v>
          </cell>
          <cell r="AG210">
            <v>7.55</v>
          </cell>
          <cell r="AH210">
            <v>3.07</v>
          </cell>
          <cell r="AI210">
            <v>27.7</v>
          </cell>
          <cell r="AJ210">
            <v>27.3</v>
          </cell>
          <cell r="AK210">
            <v>42.5</v>
          </cell>
          <cell r="AL210">
            <v>40.299999999999997</v>
          </cell>
        </row>
        <row r="211">
          <cell r="A211" t="str">
            <v>209</v>
          </cell>
          <cell r="B211">
            <v>18.899999999999999</v>
          </cell>
          <cell r="C211">
            <v>23.2</v>
          </cell>
          <cell r="D211">
            <v>33.299999999999997</v>
          </cell>
          <cell r="E211">
            <v>51</v>
          </cell>
          <cell r="F211">
            <v>22.6</v>
          </cell>
          <cell r="G211">
            <v>0</v>
          </cell>
          <cell r="H211" t="str">
            <v>-</v>
          </cell>
          <cell r="I211">
            <v>6.9</v>
          </cell>
          <cell r="J211">
            <v>3.1</v>
          </cell>
          <cell r="K211">
            <v>28.6</v>
          </cell>
          <cell r="L211">
            <v>5</v>
          </cell>
          <cell r="M211" t="str">
            <v>32.7</v>
          </cell>
          <cell r="N211">
            <v>4</v>
          </cell>
          <cell r="O211">
            <v>4</v>
          </cell>
          <cell r="P211">
            <v>4</v>
          </cell>
          <cell r="Q211">
            <v>5</v>
          </cell>
          <cell r="R211">
            <v>1</v>
          </cell>
          <cell r="S211">
            <v>1</v>
          </cell>
          <cell r="T211">
            <v>3</v>
          </cell>
          <cell r="U211">
            <v>3</v>
          </cell>
          <cell r="V211">
            <v>3</v>
          </cell>
          <cell r="W211">
            <v>3</v>
          </cell>
          <cell r="X211">
            <v>2</v>
          </cell>
          <cell r="Y211">
            <v>3</v>
          </cell>
          <cell r="Z211">
            <v>3</v>
          </cell>
          <cell r="AA211">
            <v>3</v>
          </cell>
          <cell r="AB211">
            <v>3</v>
          </cell>
          <cell r="AC211">
            <v>70</v>
          </cell>
          <cell r="AD211">
            <v>25.6</v>
          </cell>
          <cell r="AE211">
            <v>53</v>
          </cell>
          <cell r="AF211">
            <v>10</v>
          </cell>
          <cell r="AG211">
            <v>7.03</v>
          </cell>
          <cell r="AH211">
            <v>3.06</v>
          </cell>
          <cell r="AI211">
            <v>26.8</v>
          </cell>
          <cell r="AJ211">
            <v>25.9</v>
          </cell>
          <cell r="AK211">
            <v>33.1</v>
          </cell>
          <cell r="AL211">
            <v>31.7</v>
          </cell>
        </row>
        <row r="212">
          <cell r="A212" t="str">
            <v>210</v>
          </cell>
          <cell r="B212">
            <v>23.4</v>
          </cell>
          <cell r="C212">
            <v>25.9</v>
          </cell>
          <cell r="D212">
            <v>46.1</v>
          </cell>
          <cell r="E212">
            <v>13</v>
          </cell>
          <cell r="F212">
            <v>33.1</v>
          </cell>
          <cell r="G212">
            <v>11</v>
          </cell>
          <cell r="H212" t="str">
            <v>-</v>
          </cell>
          <cell r="I212">
            <v>6.09</v>
          </cell>
          <cell r="J212">
            <v>2.61</v>
          </cell>
          <cell r="K212">
            <v>30.2</v>
          </cell>
          <cell r="L212">
            <v>4</v>
          </cell>
          <cell r="M212" t="str">
            <v>53.1</v>
          </cell>
          <cell r="N212">
            <v>3</v>
          </cell>
          <cell r="O212">
            <v>3</v>
          </cell>
          <cell r="P212">
            <v>3</v>
          </cell>
          <cell r="Q212">
            <v>4</v>
          </cell>
          <cell r="R212">
            <v>1</v>
          </cell>
          <cell r="S212">
            <v>1</v>
          </cell>
          <cell r="T212">
            <v>2</v>
          </cell>
          <cell r="U212">
            <v>2</v>
          </cell>
          <cell r="V212">
            <v>4</v>
          </cell>
          <cell r="W212">
            <v>2</v>
          </cell>
          <cell r="X212">
            <v>4</v>
          </cell>
          <cell r="Y212">
            <v>4</v>
          </cell>
          <cell r="Z212">
            <v>2</v>
          </cell>
          <cell r="AA212">
            <v>2</v>
          </cell>
          <cell r="AB212">
            <v>4</v>
          </cell>
          <cell r="AC212">
            <v>70</v>
          </cell>
          <cell r="AD212">
            <v>34.4</v>
          </cell>
          <cell r="AE212">
            <v>10</v>
          </cell>
          <cell r="AF212">
            <v>16</v>
          </cell>
          <cell r="AG212">
            <v>7</v>
          </cell>
          <cell r="AH212">
            <v>2.61</v>
          </cell>
          <cell r="AI212">
            <v>30.3</v>
          </cell>
          <cell r="AJ212">
            <v>29.9</v>
          </cell>
          <cell r="AK212">
            <v>48.6</v>
          </cell>
          <cell r="AL212">
            <v>50.6</v>
          </cell>
        </row>
        <row r="213">
          <cell r="A213" t="str">
            <v>211</v>
          </cell>
          <cell r="B213">
            <v>25.8</v>
          </cell>
          <cell r="C213">
            <v>37.299999999999997</v>
          </cell>
          <cell r="D213">
            <v>35.6</v>
          </cell>
          <cell r="E213">
            <v>37.5</v>
          </cell>
          <cell r="F213">
            <v>23.5</v>
          </cell>
          <cell r="G213">
            <v>27</v>
          </cell>
          <cell r="H213">
            <v>4.21</v>
          </cell>
          <cell r="I213">
            <v>9.66</v>
          </cell>
          <cell r="J213">
            <v>4.09</v>
          </cell>
          <cell r="K213">
            <v>33.200000000000003</v>
          </cell>
          <cell r="L213">
            <v>4</v>
          </cell>
          <cell r="M213" t="str">
            <v>17.9</v>
          </cell>
          <cell r="N213">
            <v>5</v>
          </cell>
          <cell r="O213">
            <v>3</v>
          </cell>
          <cell r="P213">
            <v>3</v>
          </cell>
          <cell r="Q213">
            <v>1</v>
          </cell>
          <cell r="R213">
            <v>1</v>
          </cell>
          <cell r="S213">
            <v>1</v>
          </cell>
          <cell r="T213">
            <v>3</v>
          </cell>
          <cell r="U213">
            <v>3</v>
          </cell>
          <cell r="V213">
            <v>5</v>
          </cell>
          <cell r="W213">
            <v>1</v>
          </cell>
          <cell r="X213">
            <v>1</v>
          </cell>
          <cell r="Y213">
            <v>1</v>
          </cell>
          <cell r="Z213">
            <v>1</v>
          </cell>
          <cell r="AA213">
            <v>4</v>
          </cell>
          <cell r="AB213">
            <v>5</v>
          </cell>
          <cell r="AC213">
            <v>2.3199999999999998</v>
          </cell>
          <cell r="AD213">
            <v>21.1</v>
          </cell>
          <cell r="AE213">
            <v>32.5</v>
          </cell>
          <cell r="AF213">
            <v>24</v>
          </cell>
          <cell r="AG213">
            <v>10.67</v>
          </cell>
          <cell r="AH213">
            <v>4.22</v>
          </cell>
          <cell r="AI213">
            <v>28.1</v>
          </cell>
          <cell r="AJ213">
            <v>30.9</v>
          </cell>
          <cell r="AK213">
            <v>11.9</v>
          </cell>
          <cell r="AL213">
            <v>14.8</v>
          </cell>
        </row>
        <row r="214">
          <cell r="A214" t="str">
            <v>212</v>
          </cell>
          <cell r="B214">
            <v>20.5</v>
          </cell>
          <cell r="C214">
            <v>29.1</v>
          </cell>
          <cell r="D214">
            <v>35</v>
          </cell>
          <cell r="E214">
            <v>52</v>
          </cell>
          <cell r="F214">
            <v>21.9</v>
          </cell>
          <cell r="G214">
            <v>18</v>
          </cell>
          <cell r="H214" t="str">
            <v>-</v>
          </cell>
          <cell r="I214">
            <v>7.02</v>
          </cell>
          <cell r="J214">
            <v>3.2</v>
          </cell>
          <cell r="K214">
            <v>33</v>
          </cell>
          <cell r="L214">
            <v>3</v>
          </cell>
          <cell r="M214" t="str">
            <v>36.2</v>
          </cell>
          <cell r="N214">
            <v>4</v>
          </cell>
          <cell r="O214">
            <v>4</v>
          </cell>
          <cell r="P214">
            <v>4</v>
          </cell>
          <cell r="Q214">
            <v>3</v>
          </cell>
          <cell r="R214">
            <v>3</v>
          </cell>
          <cell r="S214">
            <v>2</v>
          </cell>
          <cell r="T214">
            <v>2</v>
          </cell>
          <cell r="U214">
            <v>3</v>
          </cell>
          <cell r="V214">
            <v>4</v>
          </cell>
          <cell r="W214">
            <v>3</v>
          </cell>
          <cell r="X214">
            <v>3</v>
          </cell>
          <cell r="Y214">
            <v>3</v>
          </cell>
          <cell r="Z214">
            <v>2</v>
          </cell>
          <cell r="AA214">
            <v>3</v>
          </cell>
          <cell r="AB214">
            <v>4</v>
          </cell>
          <cell r="AC214">
            <v>70</v>
          </cell>
          <cell r="AD214">
            <v>23.1</v>
          </cell>
          <cell r="AE214">
            <v>52</v>
          </cell>
          <cell r="AF214">
            <v>19</v>
          </cell>
          <cell r="AG214">
            <v>7.23</v>
          </cell>
          <cell r="AH214">
            <v>3.35</v>
          </cell>
          <cell r="AI214">
            <v>33.200000000000003</v>
          </cell>
          <cell r="AJ214">
            <v>33.799999999999997</v>
          </cell>
          <cell r="AK214">
            <v>29.4</v>
          </cell>
          <cell r="AL214">
            <v>34.200000000000003</v>
          </cell>
        </row>
        <row r="215">
          <cell r="A215" t="str">
            <v>213</v>
          </cell>
          <cell r="B215">
            <v>19.399999999999999</v>
          </cell>
          <cell r="C215">
            <v>13.1</v>
          </cell>
          <cell r="D215">
            <v>43.7</v>
          </cell>
          <cell r="E215">
            <v>21</v>
          </cell>
          <cell r="F215">
            <v>36.5</v>
          </cell>
          <cell r="G215">
            <v>20</v>
          </cell>
          <cell r="H215" t="str">
            <v>-</v>
          </cell>
          <cell r="I215">
            <v>7.32</v>
          </cell>
          <cell r="J215">
            <v>3.28</v>
          </cell>
          <cell r="K215">
            <v>34</v>
          </cell>
          <cell r="L215">
            <v>3</v>
          </cell>
          <cell r="M215" t="str">
            <v>26.2</v>
          </cell>
          <cell r="N215">
            <v>4</v>
          </cell>
          <cell r="O215">
            <v>4</v>
          </cell>
          <cell r="P215">
            <v>4</v>
          </cell>
          <cell r="Q215">
            <v>4</v>
          </cell>
          <cell r="R215">
            <v>1</v>
          </cell>
          <cell r="S215">
            <v>1</v>
          </cell>
          <cell r="T215">
            <v>3</v>
          </cell>
          <cell r="U215">
            <v>4</v>
          </cell>
          <cell r="V215">
            <v>3</v>
          </cell>
          <cell r="W215">
            <v>2</v>
          </cell>
          <cell r="X215">
            <v>3</v>
          </cell>
          <cell r="Y215">
            <v>2</v>
          </cell>
          <cell r="Z215">
            <v>3</v>
          </cell>
          <cell r="AA215">
            <v>4</v>
          </cell>
          <cell r="AB215">
            <v>3</v>
          </cell>
          <cell r="AC215">
            <v>70</v>
          </cell>
          <cell r="AD215">
            <v>37.5</v>
          </cell>
          <cell r="AE215">
            <v>12</v>
          </cell>
          <cell r="AF215">
            <v>19</v>
          </cell>
          <cell r="AG215">
            <v>6.78</v>
          </cell>
          <cell r="AH215">
            <v>3.61</v>
          </cell>
          <cell r="AI215">
            <v>32.1</v>
          </cell>
          <cell r="AJ215">
            <v>32.799999999999997</v>
          </cell>
          <cell r="AK215">
            <v>25.6</v>
          </cell>
          <cell r="AL215">
            <v>26.1</v>
          </cell>
        </row>
        <row r="216">
          <cell r="A216" t="str">
            <v>214</v>
          </cell>
          <cell r="B216">
            <v>21.8</v>
          </cell>
          <cell r="C216">
            <v>27.2</v>
          </cell>
          <cell r="D216">
            <v>35.200000000000003</v>
          </cell>
          <cell r="E216">
            <v>34.5</v>
          </cell>
          <cell r="F216">
            <v>22.1</v>
          </cell>
          <cell r="G216">
            <v>22</v>
          </cell>
          <cell r="H216" t="str">
            <v>-</v>
          </cell>
          <cell r="I216">
            <v>8.18</v>
          </cell>
          <cell r="J216">
            <v>2.99</v>
          </cell>
          <cell r="K216">
            <v>34.5</v>
          </cell>
          <cell r="L216">
            <v>4</v>
          </cell>
          <cell r="M216" t="str">
            <v>24.3</v>
          </cell>
          <cell r="N216">
            <v>3</v>
          </cell>
          <cell r="O216">
            <v>2</v>
          </cell>
          <cell r="P216">
            <v>3</v>
          </cell>
          <cell r="Q216">
            <v>3</v>
          </cell>
          <cell r="R216">
            <v>1</v>
          </cell>
          <cell r="S216">
            <v>1</v>
          </cell>
          <cell r="T216">
            <v>3</v>
          </cell>
          <cell r="U216">
            <v>1</v>
          </cell>
          <cell r="V216">
            <v>4</v>
          </cell>
          <cell r="W216">
            <v>3</v>
          </cell>
          <cell r="X216">
            <v>1</v>
          </cell>
          <cell r="Y216">
            <v>3</v>
          </cell>
          <cell r="Z216">
            <v>3</v>
          </cell>
          <cell r="AA216">
            <v>2</v>
          </cell>
          <cell r="AB216">
            <v>3</v>
          </cell>
          <cell r="AC216">
            <v>70</v>
          </cell>
          <cell r="AD216">
            <v>21.7</v>
          </cell>
          <cell r="AE216">
            <v>34</v>
          </cell>
          <cell r="AF216">
            <v>21</v>
          </cell>
          <cell r="AG216">
            <v>8.02</v>
          </cell>
          <cell r="AH216">
            <v>3.16</v>
          </cell>
          <cell r="AI216">
            <v>34.6</v>
          </cell>
          <cell r="AJ216">
            <v>34.4</v>
          </cell>
          <cell r="AK216">
            <v>22.6</v>
          </cell>
          <cell r="AL216">
            <v>29.7</v>
          </cell>
        </row>
        <row r="217">
          <cell r="A217" t="str">
            <v>215</v>
          </cell>
          <cell r="B217">
            <v>23.6</v>
          </cell>
          <cell r="C217">
            <v>32.9</v>
          </cell>
          <cell r="D217">
            <v>34.1</v>
          </cell>
          <cell r="E217">
            <v>34</v>
          </cell>
          <cell r="F217">
            <v>21.4</v>
          </cell>
          <cell r="G217">
            <v>28</v>
          </cell>
          <cell r="H217" t="str">
            <v>-</v>
          </cell>
          <cell r="I217">
            <v>7.12</v>
          </cell>
          <cell r="J217">
            <v>3.39</v>
          </cell>
          <cell r="K217">
            <v>30</v>
          </cell>
          <cell r="L217">
            <v>4</v>
          </cell>
          <cell r="M217" t="str">
            <v>21.2</v>
          </cell>
          <cell r="N217">
            <v>2</v>
          </cell>
          <cell r="O217">
            <v>4</v>
          </cell>
          <cell r="P217">
            <v>4</v>
          </cell>
          <cell r="Q217">
            <v>4</v>
          </cell>
          <cell r="R217">
            <v>3</v>
          </cell>
          <cell r="S217">
            <v>3</v>
          </cell>
          <cell r="T217">
            <v>2</v>
          </cell>
          <cell r="U217">
            <v>2</v>
          </cell>
          <cell r="V217">
            <v>3</v>
          </cell>
          <cell r="W217">
            <v>2</v>
          </cell>
          <cell r="X217">
            <v>2</v>
          </cell>
          <cell r="Y217">
            <v>2</v>
          </cell>
          <cell r="Z217">
            <v>1</v>
          </cell>
          <cell r="AA217">
            <v>1</v>
          </cell>
          <cell r="AB217">
            <v>2</v>
          </cell>
          <cell r="AC217">
            <v>70</v>
          </cell>
          <cell r="AD217">
            <v>21.6</v>
          </cell>
          <cell r="AE217">
            <v>34</v>
          </cell>
          <cell r="AF217">
            <v>29</v>
          </cell>
          <cell r="AG217">
            <v>7.64</v>
          </cell>
          <cell r="AH217">
            <v>3.55</v>
          </cell>
          <cell r="AI217">
            <v>29.8</v>
          </cell>
          <cell r="AJ217">
            <v>29.6</v>
          </cell>
          <cell r="AK217">
            <v>20.9</v>
          </cell>
          <cell r="AL217">
            <v>22.7</v>
          </cell>
        </row>
        <row r="218">
          <cell r="A218" t="str">
            <v>216</v>
          </cell>
          <cell r="B218">
            <v>27.9</v>
          </cell>
          <cell r="C218">
            <v>31.8</v>
          </cell>
          <cell r="D218">
            <v>47</v>
          </cell>
          <cell r="E218">
            <v>10</v>
          </cell>
          <cell r="F218">
            <v>31.8</v>
          </cell>
          <cell r="G218">
            <v>22</v>
          </cell>
          <cell r="H218">
            <v>1.4</v>
          </cell>
          <cell r="I218">
            <v>14.51</v>
          </cell>
          <cell r="J218">
            <v>11.93</v>
          </cell>
          <cell r="K218">
            <v>33.9</v>
          </cell>
          <cell r="L218">
            <v>4</v>
          </cell>
          <cell r="M218" t="str">
            <v>27.2</v>
          </cell>
          <cell r="N218">
            <v>4</v>
          </cell>
          <cell r="O218">
            <v>4</v>
          </cell>
          <cell r="P218">
            <v>4</v>
          </cell>
          <cell r="Q218">
            <v>1</v>
          </cell>
          <cell r="R218">
            <v>4</v>
          </cell>
          <cell r="S218">
            <v>4</v>
          </cell>
          <cell r="T218">
            <v>1</v>
          </cell>
          <cell r="U218">
            <v>1</v>
          </cell>
          <cell r="V218">
            <v>4</v>
          </cell>
          <cell r="W218">
            <v>4</v>
          </cell>
          <cell r="X218">
            <v>1</v>
          </cell>
          <cell r="Y218">
            <v>4</v>
          </cell>
          <cell r="Z218">
            <v>3</v>
          </cell>
          <cell r="AA218">
            <v>1</v>
          </cell>
          <cell r="AB218">
            <v>4</v>
          </cell>
          <cell r="AC218">
            <v>2.5099999999999998</v>
          </cell>
          <cell r="AD218">
            <v>29.1</v>
          </cell>
          <cell r="AE218">
            <v>10</v>
          </cell>
          <cell r="AF218">
            <v>23</v>
          </cell>
          <cell r="AG218">
            <v>15.96</v>
          </cell>
          <cell r="AH218">
            <v>5.84</v>
          </cell>
          <cell r="AI218">
            <v>32.700000000000003</v>
          </cell>
          <cell r="AJ218">
            <v>34</v>
          </cell>
          <cell r="AK218">
            <v>24.4</v>
          </cell>
          <cell r="AL218">
            <v>28.9</v>
          </cell>
        </row>
        <row r="219">
          <cell r="A219" t="str">
            <v>217</v>
          </cell>
          <cell r="B219">
            <v>25.8</v>
          </cell>
          <cell r="C219">
            <v>37.700000000000003</v>
          </cell>
          <cell r="D219">
            <v>32.1</v>
          </cell>
          <cell r="E219">
            <v>31</v>
          </cell>
          <cell r="F219">
            <v>15</v>
          </cell>
          <cell r="G219">
            <v>30</v>
          </cell>
          <cell r="H219">
            <v>52</v>
          </cell>
          <cell r="I219">
            <v>8.31</v>
          </cell>
          <cell r="J219">
            <v>3.65</v>
          </cell>
          <cell r="K219">
            <v>30.8</v>
          </cell>
          <cell r="L219">
            <v>1</v>
          </cell>
          <cell r="M219" t="str">
            <v>20.7</v>
          </cell>
          <cell r="N219">
            <v>5</v>
          </cell>
          <cell r="O219">
            <v>5</v>
          </cell>
          <cell r="P219">
            <v>5</v>
          </cell>
          <cell r="Q219">
            <v>5</v>
          </cell>
          <cell r="R219">
            <v>4</v>
          </cell>
          <cell r="S219">
            <v>4</v>
          </cell>
          <cell r="T219">
            <v>2</v>
          </cell>
          <cell r="U219">
            <v>3</v>
          </cell>
          <cell r="V219">
            <v>3</v>
          </cell>
          <cell r="W219">
            <v>4</v>
          </cell>
          <cell r="X219">
            <v>2</v>
          </cell>
          <cell r="Y219">
            <v>2</v>
          </cell>
          <cell r="Z219">
            <v>3</v>
          </cell>
          <cell r="AA219">
            <v>2</v>
          </cell>
          <cell r="AB219">
            <v>5</v>
          </cell>
          <cell r="AC219">
            <v>43.29</v>
          </cell>
          <cell r="AD219">
            <v>19.899999999999999</v>
          </cell>
          <cell r="AE219">
            <v>32</v>
          </cell>
          <cell r="AF219">
            <v>31</v>
          </cell>
          <cell r="AG219">
            <v>7.98</v>
          </cell>
          <cell r="AH219">
            <v>3.88</v>
          </cell>
          <cell r="AI219">
            <v>31.3</v>
          </cell>
          <cell r="AJ219">
            <v>30.3</v>
          </cell>
          <cell r="AK219">
            <v>20.7</v>
          </cell>
          <cell r="AL219">
            <v>22.2</v>
          </cell>
        </row>
        <row r="220">
          <cell r="A220" t="str">
            <v>218</v>
          </cell>
          <cell r="B220">
            <v>21.7</v>
          </cell>
          <cell r="C220">
            <v>35.299999999999997</v>
          </cell>
          <cell r="D220">
            <v>35.1</v>
          </cell>
          <cell r="E220">
            <v>45.5</v>
          </cell>
          <cell r="F220">
            <v>22.9</v>
          </cell>
          <cell r="G220">
            <v>15</v>
          </cell>
          <cell r="H220">
            <v>70</v>
          </cell>
          <cell r="I220">
            <v>7.18</v>
          </cell>
          <cell r="J220">
            <v>2.58</v>
          </cell>
          <cell r="K220">
            <v>30.1</v>
          </cell>
          <cell r="L220">
            <v>4</v>
          </cell>
          <cell r="M220" t="str">
            <v>34.4</v>
          </cell>
          <cell r="N220">
            <v>2</v>
          </cell>
          <cell r="O220">
            <v>3</v>
          </cell>
          <cell r="P220">
            <v>3</v>
          </cell>
          <cell r="Q220">
            <v>2</v>
          </cell>
          <cell r="R220">
            <v>3</v>
          </cell>
          <cell r="S220">
            <v>2</v>
          </cell>
          <cell r="T220">
            <v>2</v>
          </cell>
          <cell r="U220">
            <v>4</v>
          </cell>
          <cell r="V220">
            <v>5</v>
          </cell>
          <cell r="W220">
            <v>3</v>
          </cell>
          <cell r="X220">
            <v>4</v>
          </cell>
          <cell r="Y220">
            <v>3</v>
          </cell>
          <cell r="Z220">
            <v>3</v>
          </cell>
          <cell r="AA220">
            <v>5</v>
          </cell>
          <cell r="AB220">
            <v>5</v>
          </cell>
          <cell r="AC220">
            <v>3.49</v>
          </cell>
          <cell r="AD220">
            <v>22.6</v>
          </cell>
          <cell r="AE220">
            <v>45.5</v>
          </cell>
          <cell r="AF220">
            <v>18</v>
          </cell>
          <cell r="AG220">
            <v>7.88</v>
          </cell>
          <cell r="AH220">
            <v>2.66</v>
          </cell>
          <cell r="AI220">
            <v>29.4</v>
          </cell>
          <cell r="AJ220">
            <v>29.6</v>
          </cell>
          <cell r="AK220">
            <v>30.4</v>
          </cell>
          <cell r="AL220">
            <v>33.5</v>
          </cell>
        </row>
        <row r="221">
          <cell r="A221" t="str">
            <v>219</v>
          </cell>
          <cell r="B221">
            <v>22.6</v>
          </cell>
          <cell r="C221">
            <v>24.4</v>
          </cell>
          <cell r="D221">
            <v>39.6</v>
          </cell>
          <cell r="E221">
            <v>21.5</v>
          </cell>
          <cell r="F221">
            <v>23.6</v>
          </cell>
          <cell r="G221">
            <v>12</v>
          </cell>
          <cell r="H221">
            <v>24.27</v>
          </cell>
          <cell r="I221">
            <v>8.41</v>
          </cell>
          <cell r="J221">
            <v>4.1100000000000003</v>
          </cell>
          <cell r="K221">
            <v>31.5</v>
          </cell>
          <cell r="L221">
            <v>3</v>
          </cell>
          <cell r="M221" t="str">
            <v>5</v>
          </cell>
          <cell r="N221">
            <v>3</v>
          </cell>
          <cell r="O221">
            <v>4</v>
          </cell>
          <cell r="P221">
            <v>4</v>
          </cell>
          <cell r="Q221">
            <v>2</v>
          </cell>
          <cell r="R221">
            <v>2</v>
          </cell>
          <cell r="S221">
            <v>4</v>
          </cell>
          <cell r="T221">
            <v>3</v>
          </cell>
          <cell r="U221">
            <v>3</v>
          </cell>
          <cell r="V221">
            <v>3</v>
          </cell>
          <cell r="W221">
            <v>3</v>
          </cell>
          <cell r="X221">
            <v>2</v>
          </cell>
          <cell r="Y221">
            <v>2</v>
          </cell>
          <cell r="Z221">
            <v>3</v>
          </cell>
          <cell r="AA221">
            <v>4</v>
          </cell>
          <cell r="AB221">
            <v>5</v>
          </cell>
          <cell r="AC221">
            <v>16.829999999999998</v>
          </cell>
          <cell r="AD221">
            <v>25</v>
          </cell>
          <cell r="AE221">
            <v>24</v>
          </cell>
          <cell r="AF221">
            <v>10</v>
          </cell>
          <cell r="AG221">
            <v>8.92</v>
          </cell>
          <cell r="AH221">
            <v>3.75</v>
          </cell>
          <cell r="AI221">
            <v>32.700000000000003</v>
          </cell>
          <cell r="AJ221">
            <v>32.5</v>
          </cell>
          <cell r="AK221">
            <v>3.3</v>
          </cell>
          <cell r="AL221">
            <v>1.2</v>
          </cell>
        </row>
        <row r="222">
          <cell r="A222" t="str">
            <v>220</v>
          </cell>
          <cell r="B222">
            <v>17.8</v>
          </cell>
          <cell r="C222">
            <v>12.6</v>
          </cell>
          <cell r="D222">
            <v>33.6</v>
          </cell>
          <cell r="E222">
            <v>37.5</v>
          </cell>
          <cell r="F222">
            <v>28.9</v>
          </cell>
          <cell r="G222">
            <v>13</v>
          </cell>
          <cell r="H222" t="str">
            <v>-</v>
          </cell>
          <cell r="I222">
            <v>5.07</v>
          </cell>
          <cell r="J222">
            <v>2.41</v>
          </cell>
          <cell r="K222">
            <v>29.2</v>
          </cell>
          <cell r="L222">
            <v>4</v>
          </cell>
          <cell r="M222" t="str">
            <v>45.9</v>
          </cell>
          <cell r="N222">
            <v>2</v>
          </cell>
          <cell r="O222">
            <v>2</v>
          </cell>
          <cell r="P222">
            <v>4</v>
          </cell>
          <cell r="Q222">
            <v>4</v>
          </cell>
          <cell r="R222">
            <v>4</v>
          </cell>
          <cell r="S222">
            <v>3</v>
          </cell>
          <cell r="T222">
            <v>2</v>
          </cell>
          <cell r="U222">
            <v>2</v>
          </cell>
          <cell r="V222">
            <v>2</v>
          </cell>
          <cell r="W222">
            <v>2</v>
          </cell>
          <cell r="X222">
            <v>2</v>
          </cell>
          <cell r="Y222">
            <v>2</v>
          </cell>
          <cell r="Z222">
            <v>2</v>
          </cell>
          <cell r="AA222">
            <v>2</v>
          </cell>
          <cell r="AB222">
            <v>2</v>
          </cell>
          <cell r="AC222">
            <v>70</v>
          </cell>
          <cell r="AD222">
            <v>28.8</v>
          </cell>
          <cell r="AE222">
            <v>33.5</v>
          </cell>
          <cell r="AF222">
            <v>11</v>
          </cell>
          <cell r="AG222">
            <v>4.8600000000000003</v>
          </cell>
          <cell r="AH222">
            <v>2.54</v>
          </cell>
          <cell r="AI222">
            <v>32.5</v>
          </cell>
          <cell r="AJ222">
            <v>32</v>
          </cell>
          <cell r="AK222">
            <v>37.1</v>
          </cell>
          <cell r="AL222">
            <v>43.6</v>
          </cell>
        </row>
        <row r="223">
          <cell r="A223" t="str">
            <v>221</v>
          </cell>
          <cell r="B223">
            <v>24.2</v>
          </cell>
          <cell r="C223">
            <v>32.6</v>
          </cell>
          <cell r="D223">
            <v>35.5</v>
          </cell>
          <cell r="E223">
            <v>53</v>
          </cell>
          <cell r="F223">
            <v>23.9</v>
          </cell>
          <cell r="G223">
            <v>13</v>
          </cell>
          <cell r="H223" t="str">
            <v>-</v>
          </cell>
          <cell r="I223">
            <v>6</v>
          </cell>
          <cell r="J223">
            <v>2.16</v>
          </cell>
          <cell r="K223">
            <v>29.8</v>
          </cell>
          <cell r="L223">
            <v>4</v>
          </cell>
          <cell r="M223" t="str">
            <v>42.3</v>
          </cell>
          <cell r="N223">
            <v>4</v>
          </cell>
          <cell r="O223">
            <v>4</v>
          </cell>
          <cell r="P223">
            <v>4</v>
          </cell>
          <cell r="Q223">
            <v>4</v>
          </cell>
          <cell r="R223">
            <v>4</v>
          </cell>
          <cell r="S223">
            <v>2</v>
          </cell>
          <cell r="T223">
            <v>1</v>
          </cell>
          <cell r="U223">
            <v>1</v>
          </cell>
          <cell r="V223">
            <v>2</v>
          </cell>
          <cell r="W223">
            <v>2</v>
          </cell>
          <cell r="X223">
            <v>1</v>
          </cell>
          <cell r="Y223">
            <v>1</v>
          </cell>
          <cell r="Z223">
            <v>2</v>
          </cell>
          <cell r="AA223">
            <v>1</v>
          </cell>
          <cell r="AB223">
            <v>2</v>
          </cell>
          <cell r="AC223">
            <v>70</v>
          </cell>
          <cell r="AD223">
            <v>20.399999999999999</v>
          </cell>
          <cell r="AE223">
            <v>52.5</v>
          </cell>
          <cell r="AF223">
            <v>10</v>
          </cell>
          <cell r="AG223">
            <v>6.31</v>
          </cell>
          <cell r="AH223">
            <v>2.61</v>
          </cell>
          <cell r="AI223">
            <v>28.8</v>
          </cell>
          <cell r="AJ223">
            <v>30.1</v>
          </cell>
          <cell r="AK223">
            <v>36.1</v>
          </cell>
          <cell r="AL223">
            <v>30.4</v>
          </cell>
        </row>
        <row r="224">
          <cell r="A224" t="str">
            <v>222</v>
          </cell>
          <cell r="B224">
            <v>20.7</v>
          </cell>
          <cell r="C224">
            <v>27.7</v>
          </cell>
          <cell r="D224">
            <v>33.200000000000003</v>
          </cell>
          <cell r="E224">
            <v>31</v>
          </cell>
          <cell r="F224">
            <v>24.4</v>
          </cell>
          <cell r="G224">
            <v>20</v>
          </cell>
          <cell r="H224" t="str">
            <v>-</v>
          </cell>
          <cell r="I224">
            <v>6.23</v>
          </cell>
          <cell r="J224">
            <v>2.57</v>
          </cell>
          <cell r="K224">
            <v>32.1</v>
          </cell>
          <cell r="L224">
            <v>4</v>
          </cell>
          <cell r="M224" t="str">
            <v>36.9</v>
          </cell>
          <cell r="N224">
            <v>1</v>
          </cell>
          <cell r="O224">
            <v>3</v>
          </cell>
          <cell r="P224">
            <v>3</v>
          </cell>
          <cell r="Q224">
            <v>4</v>
          </cell>
          <cell r="R224">
            <v>3</v>
          </cell>
          <cell r="S224">
            <v>1</v>
          </cell>
          <cell r="T224">
            <v>3</v>
          </cell>
          <cell r="U224">
            <v>2</v>
          </cell>
          <cell r="V224">
            <v>3</v>
          </cell>
          <cell r="W224">
            <v>4</v>
          </cell>
          <cell r="X224">
            <v>1</v>
          </cell>
          <cell r="Y224">
            <v>3</v>
          </cell>
          <cell r="Z224">
            <v>3</v>
          </cell>
          <cell r="AA224">
            <v>2</v>
          </cell>
          <cell r="AB224">
            <v>2</v>
          </cell>
          <cell r="AC224">
            <v>70</v>
          </cell>
          <cell r="AD224">
            <v>24.6</v>
          </cell>
          <cell r="AE224">
            <v>28</v>
          </cell>
          <cell r="AF224">
            <v>19</v>
          </cell>
          <cell r="AG224">
            <v>6.8</v>
          </cell>
          <cell r="AH224">
            <v>2.62</v>
          </cell>
          <cell r="AI224">
            <v>30.1</v>
          </cell>
          <cell r="AJ224">
            <v>29.8</v>
          </cell>
          <cell r="AK224">
            <v>26.9</v>
          </cell>
          <cell r="AL224">
            <v>38.6</v>
          </cell>
        </row>
        <row r="225">
          <cell r="A225" t="str">
            <v>223</v>
          </cell>
          <cell r="B225">
            <v>22.1</v>
          </cell>
          <cell r="C225">
            <v>31.6</v>
          </cell>
          <cell r="D225">
            <v>31.9</v>
          </cell>
          <cell r="E225">
            <v>21</v>
          </cell>
          <cell r="F225">
            <v>22.7</v>
          </cell>
          <cell r="G225">
            <v>22.5</v>
          </cell>
          <cell r="H225">
            <v>38.549999999999997</v>
          </cell>
          <cell r="I225">
            <v>8.14</v>
          </cell>
          <cell r="J225">
            <v>3.49</v>
          </cell>
          <cell r="K225">
            <v>31.5</v>
          </cell>
          <cell r="L225">
            <v>4</v>
          </cell>
          <cell r="M225" t="str">
            <v>28.6</v>
          </cell>
          <cell r="N225">
            <v>4</v>
          </cell>
          <cell r="O225">
            <v>4</v>
          </cell>
          <cell r="P225">
            <v>4</v>
          </cell>
          <cell r="Q225">
            <v>3</v>
          </cell>
          <cell r="R225">
            <v>3</v>
          </cell>
          <cell r="S225">
            <v>1</v>
          </cell>
          <cell r="T225">
            <v>3</v>
          </cell>
          <cell r="U225">
            <v>2</v>
          </cell>
          <cell r="V225">
            <v>3</v>
          </cell>
          <cell r="W225">
            <v>4</v>
          </cell>
          <cell r="X225">
            <v>2</v>
          </cell>
          <cell r="Y225">
            <v>2</v>
          </cell>
          <cell r="Z225">
            <v>4</v>
          </cell>
          <cell r="AA225">
            <v>5</v>
          </cell>
          <cell r="AB225">
            <v>3</v>
          </cell>
          <cell r="AC225">
            <v>20.61</v>
          </cell>
          <cell r="AD225">
            <v>23.7</v>
          </cell>
          <cell r="AE225">
            <v>21</v>
          </cell>
          <cell r="AF225">
            <v>21</v>
          </cell>
          <cell r="AG225">
            <v>7.3</v>
          </cell>
          <cell r="AH225">
            <v>3.58</v>
          </cell>
          <cell r="AI225">
            <v>30.8</v>
          </cell>
          <cell r="AJ225">
            <v>31.4</v>
          </cell>
          <cell r="AK225">
            <v>23.7</v>
          </cell>
          <cell r="AL225">
            <v>29</v>
          </cell>
        </row>
        <row r="226">
          <cell r="A226" t="str">
            <v>224</v>
          </cell>
          <cell r="B226">
            <v>24.5</v>
          </cell>
          <cell r="C226">
            <v>35.9</v>
          </cell>
          <cell r="D226">
            <v>35.1</v>
          </cell>
          <cell r="E226">
            <v>44</v>
          </cell>
          <cell r="F226">
            <v>25.7</v>
          </cell>
          <cell r="G226" t="str">
            <v>11(41)</v>
          </cell>
          <cell r="H226" t="str">
            <v>-</v>
          </cell>
          <cell r="I226">
            <v>4.54</v>
          </cell>
          <cell r="J226">
            <v>3.19</v>
          </cell>
          <cell r="K226">
            <v>30.1</v>
          </cell>
          <cell r="L226">
            <v>4</v>
          </cell>
          <cell r="M226" t="str">
            <v>28.5</v>
          </cell>
          <cell r="N226">
            <v>6</v>
          </cell>
          <cell r="O226">
            <v>4</v>
          </cell>
          <cell r="P226">
            <v>4</v>
          </cell>
          <cell r="Q226">
            <v>5</v>
          </cell>
          <cell r="R226">
            <v>4</v>
          </cell>
          <cell r="S226">
            <v>4</v>
          </cell>
          <cell r="T226">
            <v>1</v>
          </cell>
          <cell r="U226">
            <v>1</v>
          </cell>
          <cell r="V226">
            <v>1</v>
          </cell>
          <cell r="W226">
            <v>1</v>
          </cell>
          <cell r="X226">
            <v>1</v>
          </cell>
          <cell r="Y226">
            <v>1</v>
          </cell>
          <cell r="Z226">
            <v>1</v>
          </cell>
          <cell r="AA226">
            <v>1</v>
          </cell>
          <cell r="AB226">
            <v>1</v>
          </cell>
          <cell r="AC226">
            <v>70</v>
          </cell>
          <cell r="AD226">
            <v>26.1</v>
          </cell>
          <cell r="AE226">
            <v>44.5</v>
          </cell>
          <cell r="AF226" t="str">
            <v>16(36)</v>
          </cell>
          <cell r="AG226">
            <v>4.54</v>
          </cell>
          <cell r="AH226">
            <v>2.0099999999999998</v>
          </cell>
          <cell r="AI226">
            <v>30.8</v>
          </cell>
          <cell r="AJ226">
            <v>29.9</v>
          </cell>
          <cell r="AK226">
            <v>30.3</v>
          </cell>
          <cell r="AL226">
            <v>28.5</v>
          </cell>
        </row>
        <row r="227">
          <cell r="A227" t="str">
            <v>225</v>
          </cell>
          <cell r="B227">
            <v>17.600000000000001</v>
          </cell>
          <cell r="C227">
            <v>17.3</v>
          </cell>
          <cell r="D227">
            <v>36</v>
          </cell>
          <cell r="E227">
            <v>32</v>
          </cell>
          <cell r="F227">
            <v>25.3</v>
          </cell>
          <cell r="G227">
            <v>18</v>
          </cell>
          <cell r="H227">
            <v>16.64</v>
          </cell>
          <cell r="I227">
            <v>6.57</v>
          </cell>
          <cell r="J227">
            <v>2.74</v>
          </cell>
          <cell r="K227">
            <v>32.6</v>
          </cell>
          <cell r="L227">
            <v>3</v>
          </cell>
          <cell r="M227" t="str">
            <v>35.3</v>
          </cell>
          <cell r="N227">
            <v>5</v>
          </cell>
          <cell r="O227">
            <v>5</v>
          </cell>
          <cell r="P227">
            <v>4</v>
          </cell>
          <cell r="Q227">
            <v>5</v>
          </cell>
          <cell r="R227">
            <v>4</v>
          </cell>
          <cell r="S227">
            <v>4</v>
          </cell>
          <cell r="T227">
            <v>2</v>
          </cell>
          <cell r="U227">
            <v>3</v>
          </cell>
          <cell r="V227">
            <v>4</v>
          </cell>
          <cell r="W227">
            <v>3</v>
          </cell>
          <cell r="X227">
            <v>2</v>
          </cell>
          <cell r="Y227">
            <v>2</v>
          </cell>
          <cell r="Z227">
            <v>3</v>
          </cell>
          <cell r="AA227">
            <v>3</v>
          </cell>
          <cell r="AB227">
            <v>3</v>
          </cell>
          <cell r="AC227">
            <v>21.87</v>
          </cell>
          <cell r="AD227">
            <v>24.9</v>
          </cell>
          <cell r="AE227">
            <v>35</v>
          </cell>
          <cell r="AF227">
            <v>18</v>
          </cell>
          <cell r="AG227">
            <v>6.54</v>
          </cell>
          <cell r="AH227">
            <v>2.89</v>
          </cell>
          <cell r="AI227">
            <v>33</v>
          </cell>
          <cell r="AJ227">
            <v>32.799999999999997</v>
          </cell>
          <cell r="AK227">
            <v>34.5</v>
          </cell>
          <cell r="AL227">
            <v>35.299999999999997</v>
          </cell>
        </row>
        <row r="228">
          <cell r="A228" t="str">
            <v>226</v>
          </cell>
          <cell r="B228">
            <v>20</v>
          </cell>
          <cell r="C228">
            <v>32.1</v>
          </cell>
          <cell r="D228">
            <v>26.9</v>
          </cell>
          <cell r="E228">
            <v>28</v>
          </cell>
          <cell r="F228">
            <v>15.4</v>
          </cell>
          <cell r="G228">
            <v>37.5</v>
          </cell>
          <cell r="H228">
            <v>3.46</v>
          </cell>
          <cell r="I228">
            <v>11.44</v>
          </cell>
          <cell r="J228">
            <v>4.4400000000000004</v>
          </cell>
          <cell r="K228">
            <v>29.1</v>
          </cell>
          <cell r="L228">
            <v>4</v>
          </cell>
          <cell r="M228" t="str">
            <v>20</v>
          </cell>
          <cell r="N228">
            <v>4</v>
          </cell>
          <cell r="O228">
            <v>3</v>
          </cell>
          <cell r="P228">
            <v>4</v>
          </cell>
          <cell r="Q228">
            <v>3</v>
          </cell>
          <cell r="R228">
            <v>2</v>
          </cell>
          <cell r="S228">
            <v>2</v>
          </cell>
          <cell r="T228">
            <v>1</v>
          </cell>
          <cell r="U228">
            <v>4</v>
          </cell>
          <cell r="V228">
            <v>3</v>
          </cell>
          <cell r="W228">
            <v>1</v>
          </cell>
          <cell r="X228">
            <v>3</v>
          </cell>
          <cell r="Y228">
            <v>2</v>
          </cell>
          <cell r="Z228">
            <v>2</v>
          </cell>
          <cell r="AA228">
            <v>4</v>
          </cell>
          <cell r="AB228">
            <v>2</v>
          </cell>
          <cell r="AC228">
            <v>4.1500000000000004</v>
          </cell>
          <cell r="AD228">
            <v>15.5</v>
          </cell>
          <cell r="AE228">
            <v>27.5</v>
          </cell>
          <cell r="AF228">
            <v>37</v>
          </cell>
          <cell r="AG228">
            <v>9.09</v>
          </cell>
          <cell r="AH228">
            <v>4.79</v>
          </cell>
          <cell r="AI228">
            <v>29.7</v>
          </cell>
          <cell r="AJ228">
            <v>30.1</v>
          </cell>
          <cell r="AK228">
            <v>21.2</v>
          </cell>
          <cell r="AL228">
            <v>22.2</v>
          </cell>
        </row>
        <row r="229">
          <cell r="A229" t="str">
            <v>227</v>
          </cell>
          <cell r="B229">
            <v>20.3</v>
          </cell>
          <cell r="C229">
            <v>20.7</v>
          </cell>
          <cell r="D229">
            <v>34.6</v>
          </cell>
          <cell r="E229">
            <v>10</v>
          </cell>
          <cell r="F229">
            <v>27.3</v>
          </cell>
          <cell r="G229">
            <v>25</v>
          </cell>
          <cell r="H229">
            <v>17.239999999999998</v>
          </cell>
          <cell r="I229">
            <v>6.48</v>
          </cell>
          <cell r="J229">
            <v>2.8</v>
          </cell>
          <cell r="K229">
            <v>32.5</v>
          </cell>
          <cell r="L229">
            <v>4</v>
          </cell>
          <cell r="M229" t="str">
            <v>4</v>
          </cell>
          <cell r="N229">
            <v>4</v>
          </cell>
          <cell r="O229">
            <v>2</v>
          </cell>
          <cell r="P229">
            <v>3</v>
          </cell>
          <cell r="Q229">
            <v>3</v>
          </cell>
          <cell r="R229">
            <v>1</v>
          </cell>
          <cell r="S229">
            <v>2</v>
          </cell>
          <cell r="T229">
            <v>2</v>
          </cell>
          <cell r="U229">
            <v>4</v>
          </cell>
          <cell r="V229">
            <v>5</v>
          </cell>
          <cell r="W229">
            <v>3</v>
          </cell>
          <cell r="X229">
            <v>2</v>
          </cell>
          <cell r="Y229">
            <v>4</v>
          </cell>
          <cell r="Z229">
            <v>4</v>
          </cell>
          <cell r="AA229">
            <v>4</v>
          </cell>
          <cell r="AB229">
            <v>5</v>
          </cell>
          <cell r="AC229">
            <v>24.57</v>
          </cell>
          <cell r="AD229">
            <v>26.4</v>
          </cell>
          <cell r="AE229">
            <v>7.5</v>
          </cell>
          <cell r="AF229">
            <v>26</v>
          </cell>
          <cell r="AG229">
            <v>7.16</v>
          </cell>
          <cell r="AH229">
            <v>3</v>
          </cell>
          <cell r="AI229">
            <v>32.200000000000003</v>
          </cell>
          <cell r="AJ229">
            <v>31.4</v>
          </cell>
          <cell r="AK229">
            <v>9.1999999999999993</v>
          </cell>
          <cell r="AL229">
            <v>4.5999999999999996</v>
          </cell>
        </row>
        <row r="230">
          <cell r="A230" t="str">
            <v>228</v>
          </cell>
          <cell r="B230">
            <v>27.4</v>
          </cell>
          <cell r="C230">
            <v>32.9</v>
          </cell>
          <cell r="D230">
            <v>57</v>
          </cell>
          <cell r="E230">
            <v>39</v>
          </cell>
          <cell r="F230">
            <v>42.4</v>
          </cell>
          <cell r="G230" t="str">
            <v>-</v>
          </cell>
          <cell r="H230">
            <v>70</v>
          </cell>
          <cell r="I230">
            <v>6.84</v>
          </cell>
          <cell r="J230">
            <v>2.69</v>
          </cell>
          <cell r="K230">
            <v>32.4</v>
          </cell>
          <cell r="L230">
            <v>3</v>
          </cell>
          <cell r="M230" t="str">
            <v>27,9</v>
          </cell>
          <cell r="N230">
            <v>2</v>
          </cell>
          <cell r="O230">
            <v>2</v>
          </cell>
          <cell r="P230">
            <v>3</v>
          </cell>
          <cell r="Q230">
            <v>1</v>
          </cell>
          <cell r="R230">
            <v>1</v>
          </cell>
          <cell r="S230">
            <v>1</v>
          </cell>
          <cell r="T230">
            <v>3</v>
          </cell>
          <cell r="U230">
            <v>4</v>
          </cell>
          <cell r="V230">
            <v>4</v>
          </cell>
          <cell r="W230">
            <v>4</v>
          </cell>
          <cell r="X230">
            <v>4</v>
          </cell>
          <cell r="Y230">
            <v>3</v>
          </cell>
          <cell r="Z230">
            <v>3</v>
          </cell>
          <cell r="AA230">
            <v>4</v>
          </cell>
          <cell r="AB230">
            <v>2</v>
          </cell>
          <cell r="AC230">
            <v>34.119999999999997</v>
          </cell>
          <cell r="AD230">
            <v>44</v>
          </cell>
          <cell r="AE230">
            <v>40.5</v>
          </cell>
          <cell r="AF230" t="str">
            <v>-</v>
          </cell>
          <cell r="AG230">
            <v>7.36</v>
          </cell>
          <cell r="AH230">
            <v>2.86</v>
          </cell>
          <cell r="AI230">
            <v>32.6</v>
          </cell>
          <cell r="AJ230">
            <v>32.799999999999997</v>
          </cell>
          <cell r="AK230">
            <v>30.5</v>
          </cell>
          <cell r="AL230">
            <v>28.3</v>
          </cell>
        </row>
        <row r="231">
          <cell r="A231" t="str">
            <v>229</v>
          </cell>
          <cell r="B231">
            <v>22</v>
          </cell>
          <cell r="C231">
            <v>36.4</v>
          </cell>
          <cell r="D231">
            <v>35.1</v>
          </cell>
          <cell r="E231">
            <v>24</v>
          </cell>
          <cell r="F231">
            <v>19.2</v>
          </cell>
          <cell r="G231">
            <v>22</v>
          </cell>
          <cell r="H231">
            <v>10.6</v>
          </cell>
          <cell r="I231" t="str">
            <v>-</v>
          </cell>
          <cell r="J231" t="str">
            <v>-</v>
          </cell>
          <cell r="K231">
            <v>21</v>
          </cell>
          <cell r="L231">
            <v>4</v>
          </cell>
          <cell r="M231" t="str">
            <v>32.6</v>
          </cell>
          <cell r="N231">
            <v>4</v>
          </cell>
          <cell r="O231">
            <v>3</v>
          </cell>
          <cell r="P231">
            <v>3</v>
          </cell>
          <cell r="Q231">
            <v>2</v>
          </cell>
          <cell r="R231">
            <v>4</v>
          </cell>
          <cell r="S231">
            <v>3</v>
          </cell>
          <cell r="T231">
            <v>3</v>
          </cell>
          <cell r="U231">
            <v>3</v>
          </cell>
          <cell r="V231">
            <v>3</v>
          </cell>
          <cell r="W231">
            <v>3</v>
          </cell>
          <cell r="X231">
            <v>2</v>
          </cell>
          <cell r="Y231">
            <v>2</v>
          </cell>
          <cell r="Z231">
            <v>3</v>
          </cell>
          <cell r="AA231">
            <v>2</v>
          </cell>
          <cell r="AB231">
            <v>2</v>
          </cell>
          <cell r="AC231">
            <v>2.81</v>
          </cell>
          <cell r="AD231">
            <v>21.7</v>
          </cell>
          <cell r="AE231">
            <v>22</v>
          </cell>
          <cell r="AF231">
            <v>19</v>
          </cell>
          <cell r="AG231" t="str">
            <v>-</v>
          </cell>
          <cell r="AH231" t="str">
            <v>-</v>
          </cell>
          <cell r="AI231">
            <v>28.7</v>
          </cell>
          <cell r="AJ231">
            <v>28.5</v>
          </cell>
          <cell r="AK231">
            <v>33.1</v>
          </cell>
          <cell r="AL231">
            <v>33</v>
          </cell>
        </row>
        <row r="232">
          <cell r="A232" t="str">
            <v>230</v>
          </cell>
          <cell r="B232">
            <v>18.399999999999999</v>
          </cell>
          <cell r="C232">
            <v>21.6</v>
          </cell>
          <cell r="D232">
            <v>35.299999999999997</v>
          </cell>
          <cell r="E232">
            <v>31</v>
          </cell>
          <cell r="F232">
            <v>21.9</v>
          </cell>
          <cell r="G232">
            <v>20.5</v>
          </cell>
          <cell r="H232" t="str">
            <v>-</v>
          </cell>
          <cell r="I232">
            <v>7</v>
          </cell>
          <cell r="J232">
            <v>3.3</v>
          </cell>
          <cell r="K232">
            <v>31.9</v>
          </cell>
          <cell r="L232">
            <v>3</v>
          </cell>
          <cell r="M232" t="str">
            <v>31.4</v>
          </cell>
          <cell r="N232">
            <v>4</v>
          </cell>
          <cell r="O232">
            <v>1</v>
          </cell>
          <cell r="P232">
            <v>4</v>
          </cell>
          <cell r="Q232">
            <v>4</v>
          </cell>
          <cell r="R232">
            <v>4</v>
          </cell>
          <cell r="S232">
            <v>1</v>
          </cell>
          <cell r="T232">
            <v>2</v>
          </cell>
          <cell r="U232">
            <v>2</v>
          </cell>
          <cell r="V232">
            <v>1</v>
          </cell>
          <cell r="W232">
            <v>2</v>
          </cell>
          <cell r="X232">
            <v>2</v>
          </cell>
          <cell r="Y232">
            <v>1</v>
          </cell>
          <cell r="Z232">
            <v>2</v>
          </cell>
          <cell r="AA232">
            <v>2</v>
          </cell>
          <cell r="AB232">
            <v>1</v>
          </cell>
          <cell r="AC232">
            <v>70</v>
          </cell>
          <cell r="AD232">
            <v>26.4</v>
          </cell>
          <cell r="AE232">
            <v>31</v>
          </cell>
          <cell r="AF232">
            <v>20</v>
          </cell>
          <cell r="AG232">
            <v>7.95</v>
          </cell>
          <cell r="AH232">
            <v>3.29</v>
          </cell>
          <cell r="AI232">
            <v>31.3</v>
          </cell>
          <cell r="AJ232">
            <v>31.9</v>
          </cell>
          <cell r="AK232">
            <v>37.4</v>
          </cell>
          <cell r="AL232">
            <v>33.799999999999997</v>
          </cell>
        </row>
        <row r="233">
          <cell r="A233" t="str">
            <v>231</v>
          </cell>
          <cell r="B233">
            <v>19.2</v>
          </cell>
          <cell r="C233">
            <v>24.9</v>
          </cell>
          <cell r="D233">
            <v>32.200000000000003</v>
          </cell>
          <cell r="E233">
            <v>26</v>
          </cell>
          <cell r="F233">
            <v>25.3</v>
          </cell>
          <cell r="G233">
            <v>27</v>
          </cell>
          <cell r="H233" t="str">
            <v>-</v>
          </cell>
          <cell r="I233">
            <v>6.11</v>
          </cell>
          <cell r="J233">
            <v>2.6</v>
          </cell>
          <cell r="K233">
            <v>31.1</v>
          </cell>
          <cell r="L233">
            <v>4</v>
          </cell>
          <cell r="M233" t="str">
            <v>45.2</v>
          </cell>
          <cell r="N233">
            <v>2</v>
          </cell>
          <cell r="O233">
            <v>3</v>
          </cell>
          <cell r="P233">
            <v>3</v>
          </cell>
          <cell r="Q233">
            <v>4</v>
          </cell>
          <cell r="R233">
            <v>4</v>
          </cell>
          <cell r="S233">
            <v>4</v>
          </cell>
          <cell r="T233">
            <v>2</v>
          </cell>
          <cell r="U233">
            <v>2</v>
          </cell>
          <cell r="V233">
            <v>9999</v>
          </cell>
          <cell r="W233">
            <v>2</v>
          </cell>
          <cell r="X233">
            <v>2</v>
          </cell>
          <cell r="Y233">
            <v>3</v>
          </cell>
          <cell r="Z233">
            <v>2</v>
          </cell>
          <cell r="AA233">
            <v>2</v>
          </cell>
          <cell r="AB233">
            <v>2</v>
          </cell>
          <cell r="AC233">
            <v>70</v>
          </cell>
          <cell r="AD233">
            <v>25.3</v>
          </cell>
          <cell r="AE233">
            <v>29</v>
          </cell>
          <cell r="AF233">
            <v>28</v>
          </cell>
          <cell r="AG233">
            <v>5.98</v>
          </cell>
          <cell r="AH233">
            <v>2.7</v>
          </cell>
          <cell r="AI233">
            <v>28.8</v>
          </cell>
          <cell r="AJ233">
            <v>30.6</v>
          </cell>
          <cell r="AK233">
            <v>43.3</v>
          </cell>
          <cell r="AL233">
            <v>46.8</v>
          </cell>
        </row>
        <row r="234">
          <cell r="A234" t="str">
            <v>232</v>
          </cell>
          <cell r="B234">
            <v>23.1</v>
          </cell>
          <cell r="C234">
            <v>32.6</v>
          </cell>
          <cell r="D234">
            <v>34.299999999999997</v>
          </cell>
          <cell r="E234">
            <v>46</v>
          </cell>
          <cell r="F234">
            <v>22.1</v>
          </cell>
          <cell r="G234">
            <v>18</v>
          </cell>
          <cell r="H234">
            <v>70</v>
          </cell>
          <cell r="I234">
            <v>7.33</v>
          </cell>
          <cell r="J234">
            <v>3.45</v>
          </cell>
          <cell r="K234">
            <v>31.3</v>
          </cell>
          <cell r="L234">
            <v>3</v>
          </cell>
          <cell r="M234" t="str">
            <v>25.6</v>
          </cell>
          <cell r="N234">
            <v>6</v>
          </cell>
          <cell r="O234">
            <v>6</v>
          </cell>
          <cell r="P234">
            <v>5</v>
          </cell>
          <cell r="Q234">
            <v>6</v>
          </cell>
          <cell r="R234">
            <v>6</v>
          </cell>
          <cell r="S234">
            <v>6</v>
          </cell>
          <cell r="T234">
            <v>1</v>
          </cell>
          <cell r="U234">
            <v>3</v>
          </cell>
          <cell r="V234">
            <v>2</v>
          </cell>
          <cell r="W234">
            <v>2</v>
          </cell>
          <cell r="X234">
            <v>2</v>
          </cell>
          <cell r="Y234">
            <v>2</v>
          </cell>
          <cell r="Z234">
            <v>2</v>
          </cell>
          <cell r="AA234">
            <v>3</v>
          </cell>
          <cell r="AB234">
            <v>3</v>
          </cell>
          <cell r="AC234">
            <v>32.520000000000003</v>
          </cell>
          <cell r="AD234">
            <v>21.3</v>
          </cell>
          <cell r="AE234">
            <v>43</v>
          </cell>
          <cell r="AF234">
            <v>13</v>
          </cell>
          <cell r="AG234">
            <v>6.59</v>
          </cell>
          <cell r="AH234">
            <v>3.33</v>
          </cell>
          <cell r="AI234">
            <v>29</v>
          </cell>
          <cell r="AJ234">
            <v>32.9</v>
          </cell>
          <cell r="AK234">
            <v>26.1</v>
          </cell>
          <cell r="AL234">
            <v>23.5</v>
          </cell>
        </row>
        <row r="235">
          <cell r="A235" t="str">
            <v>233</v>
          </cell>
          <cell r="B235">
            <v>24.1</v>
          </cell>
          <cell r="C235">
            <v>35.200000000000003</v>
          </cell>
          <cell r="D235">
            <v>32.799999999999997</v>
          </cell>
          <cell r="E235">
            <v>39.5</v>
          </cell>
          <cell r="F235">
            <v>26.3</v>
          </cell>
          <cell r="G235">
            <v>23</v>
          </cell>
          <cell r="H235">
            <v>30.37</v>
          </cell>
          <cell r="I235">
            <v>6.8</v>
          </cell>
          <cell r="J235">
            <v>3.62</v>
          </cell>
          <cell r="K235">
            <v>27.4</v>
          </cell>
          <cell r="L235">
            <v>4</v>
          </cell>
          <cell r="M235" t="str">
            <v>20.5</v>
          </cell>
          <cell r="N235">
            <v>3</v>
          </cell>
          <cell r="O235">
            <v>4</v>
          </cell>
          <cell r="P235">
            <v>4</v>
          </cell>
          <cell r="Q235">
            <v>4</v>
          </cell>
          <cell r="R235">
            <v>4</v>
          </cell>
          <cell r="S235">
            <v>3</v>
          </cell>
          <cell r="T235">
            <v>2</v>
          </cell>
          <cell r="U235">
            <v>3</v>
          </cell>
          <cell r="V235">
            <v>5</v>
          </cell>
          <cell r="W235">
            <v>3</v>
          </cell>
          <cell r="X235">
            <v>3</v>
          </cell>
          <cell r="Y235">
            <v>3</v>
          </cell>
          <cell r="Z235">
            <v>3</v>
          </cell>
          <cell r="AA235">
            <v>3</v>
          </cell>
          <cell r="AB235">
            <v>3</v>
          </cell>
          <cell r="AC235">
            <v>3.58</v>
          </cell>
          <cell r="AD235">
            <v>25</v>
          </cell>
          <cell r="AE235">
            <v>37</v>
          </cell>
          <cell r="AF235">
            <v>23</v>
          </cell>
          <cell r="AG235">
            <v>7.23</v>
          </cell>
          <cell r="AH235">
            <v>3.37</v>
          </cell>
          <cell r="AI235">
            <v>29.7</v>
          </cell>
          <cell r="AJ235">
            <v>30.6</v>
          </cell>
          <cell r="AK235">
            <v>12.2</v>
          </cell>
          <cell r="AL235">
            <v>13.9</v>
          </cell>
        </row>
        <row r="236">
          <cell r="A236" t="str">
            <v>234</v>
          </cell>
          <cell r="B236">
            <v>17.3</v>
          </cell>
          <cell r="C236">
            <v>24</v>
          </cell>
          <cell r="D236">
            <v>29.6</v>
          </cell>
          <cell r="E236">
            <v>32</v>
          </cell>
          <cell r="F236">
            <v>19</v>
          </cell>
          <cell r="G236">
            <v>27</v>
          </cell>
          <cell r="H236">
            <v>2.0499999999999998</v>
          </cell>
          <cell r="I236">
            <v>8.2799999999999994</v>
          </cell>
          <cell r="J236">
            <v>3.3</v>
          </cell>
          <cell r="K236">
            <v>30.4</v>
          </cell>
          <cell r="L236">
            <v>3</v>
          </cell>
          <cell r="M236" t="str">
            <v>25.4</v>
          </cell>
          <cell r="N236">
            <v>4</v>
          </cell>
          <cell r="O236">
            <v>4</v>
          </cell>
          <cell r="P236">
            <v>4</v>
          </cell>
          <cell r="Q236">
            <v>4</v>
          </cell>
          <cell r="R236">
            <v>4</v>
          </cell>
          <cell r="S236">
            <v>4</v>
          </cell>
          <cell r="T236">
            <v>1</v>
          </cell>
          <cell r="U236">
            <v>3</v>
          </cell>
          <cell r="V236">
            <v>2</v>
          </cell>
          <cell r="W236">
            <v>1</v>
          </cell>
          <cell r="X236">
            <v>4</v>
          </cell>
          <cell r="Y236">
            <v>3</v>
          </cell>
          <cell r="Z236">
            <v>2</v>
          </cell>
          <cell r="AA236">
            <v>4</v>
          </cell>
          <cell r="AB236">
            <v>2</v>
          </cell>
          <cell r="AC236">
            <v>3.39</v>
          </cell>
          <cell r="AD236">
            <v>16.100000000000001</v>
          </cell>
          <cell r="AE236">
            <v>28.5</v>
          </cell>
          <cell r="AF236">
            <v>28</v>
          </cell>
          <cell r="AG236">
            <v>2.71</v>
          </cell>
          <cell r="AH236">
            <v>4.3</v>
          </cell>
          <cell r="AI236">
            <v>29.3</v>
          </cell>
          <cell r="AJ236">
            <v>28.2</v>
          </cell>
          <cell r="AK236">
            <v>40.4</v>
          </cell>
          <cell r="AL236">
            <v>26.9</v>
          </cell>
        </row>
        <row r="237">
          <cell r="A237" t="str">
            <v>235</v>
          </cell>
          <cell r="B237">
            <v>20</v>
          </cell>
          <cell r="C237">
            <v>22.3</v>
          </cell>
          <cell r="D237">
            <v>29</v>
          </cell>
          <cell r="E237">
            <v>35</v>
          </cell>
          <cell r="F237">
            <v>19.2</v>
          </cell>
          <cell r="G237">
            <v>33</v>
          </cell>
          <cell r="H237">
            <v>57.59</v>
          </cell>
          <cell r="I237">
            <v>8.25</v>
          </cell>
          <cell r="J237">
            <v>3.61</v>
          </cell>
          <cell r="K237">
            <v>29.1</v>
          </cell>
          <cell r="L237" t="str">
            <v>-</v>
          </cell>
          <cell r="M237" t="str">
            <v>35.8</v>
          </cell>
          <cell r="N237">
            <v>4</v>
          </cell>
          <cell r="O237">
            <v>4</v>
          </cell>
          <cell r="P237">
            <v>4</v>
          </cell>
          <cell r="Q237">
            <v>4</v>
          </cell>
          <cell r="R237">
            <v>4</v>
          </cell>
          <cell r="S237">
            <v>4</v>
          </cell>
          <cell r="T237">
            <v>2</v>
          </cell>
          <cell r="U237">
            <v>1</v>
          </cell>
          <cell r="V237">
            <v>2</v>
          </cell>
          <cell r="W237">
            <v>2</v>
          </cell>
          <cell r="X237">
            <v>1</v>
          </cell>
          <cell r="Y237">
            <v>1</v>
          </cell>
          <cell r="Z237">
            <v>2</v>
          </cell>
          <cell r="AA237">
            <v>2</v>
          </cell>
          <cell r="AB237">
            <v>2</v>
          </cell>
          <cell r="AC237">
            <v>3.27</v>
          </cell>
          <cell r="AD237">
            <v>19.399999999999999</v>
          </cell>
          <cell r="AE237">
            <v>30</v>
          </cell>
          <cell r="AF237">
            <v>30</v>
          </cell>
          <cell r="AG237">
            <v>8.89</v>
          </cell>
          <cell r="AH237">
            <v>3.65</v>
          </cell>
          <cell r="AI237">
            <v>29.3</v>
          </cell>
          <cell r="AJ237">
            <v>29</v>
          </cell>
          <cell r="AK237">
            <v>24.4</v>
          </cell>
          <cell r="AL237">
            <v>37.4</v>
          </cell>
        </row>
        <row r="238">
          <cell r="A238" t="str">
            <v>236</v>
          </cell>
          <cell r="B238">
            <v>21.3</v>
          </cell>
          <cell r="C238">
            <v>31.5</v>
          </cell>
          <cell r="D238">
            <v>32</v>
          </cell>
          <cell r="E238">
            <v>27</v>
          </cell>
          <cell r="F238">
            <v>16.2</v>
          </cell>
          <cell r="G238">
            <v>20</v>
          </cell>
          <cell r="H238">
            <v>22.95</v>
          </cell>
          <cell r="I238">
            <v>11.16</v>
          </cell>
          <cell r="J238">
            <v>4.45</v>
          </cell>
          <cell r="K238">
            <v>28.2</v>
          </cell>
          <cell r="L238">
            <v>5</v>
          </cell>
          <cell r="M238" t="str">
            <v>34.2</v>
          </cell>
          <cell r="N238">
            <v>2</v>
          </cell>
          <cell r="O238">
            <v>2</v>
          </cell>
          <cell r="P238">
            <v>2</v>
          </cell>
          <cell r="Q238">
            <v>4</v>
          </cell>
          <cell r="R238">
            <v>3</v>
          </cell>
          <cell r="S238">
            <v>2</v>
          </cell>
          <cell r="T238">
            <v>5</v>
          </cell>
          <cell r="U238">
            <v>5</v>
          </cell>
          <cell r="V238">
            <v>5</v>
          </cell>
          <cell r="W238">
            <v>5</v>
          </cell>
          <cell r="X238">
            <v>5</v>
          </cell>
          <cell r="Y238">
            <v>5</v>
          </cell>
          <cell r="Z238">
            <v>4</v>
          </cell>
          <cell r="AA238">
            <v>4</v>
          </cell>
          <cell r="AB238">
            <v>4</v>
          </cell>
          <cell r="AC238">
            <v>15.91</v>
          </cell>
          <cell r="AD238">
            <v>17.3</v>
          </cell>
          <cell r="AE238">
            <v>27.5</v>
          </cell>
          <cell r="AF238">
            <v>19</v>
          </cell>
          <cell r="AG238">
            <v>10.15</v>
          </cell>
          <cell r="AH238">
            <v>7.55</v>
          </cell>
          <cell r="AI238">
            <v>27.2</v>
          </cell>
          <cell r="AJ238">
            <v>27.4</v>
          </cell>
          <cell r="AK238">
            <v>29.5</v>
          </cell>
          <cell r="AL238">
            <v>35.200000000000003</v>
          </cell>
        </row>
        <row r="239">
          <cell r="A239" t="str">
            <v>237</v>
          </cell>
          <cell r="B239">
            <v>21.2</v>
          </cell>
          <cell r="C239">
            <v>30.7</v>
          </cell>
          <cell r="D239">
            <v>32.4</v>
          </cell>
          <cell r="E239">
            <v>25</v>
          </cell>
          <cell r="F239">
            <v>18.8</v>
          </cell>
          <cell r="G239">
            <v>17</v>
          </cell>
          <cell r="H239">
            <v>17.71</v>
          </cell>
          <cell r="I239">
            <v>6.41</v>
          </cell>
          <cell r="J239">
            <v>3.03</v>
          </cell>
          <cell r="K239">
            <v>29.6</v>
          </cell>
          <cell r="L239">
            <v>4</v>
          </cell>
          <cell r="M239" t="str">
            <v>23.4</v>
          </cell>
          <cell r="N239">
            <v>4</v>
          </cell>
          <cell r="O239">
            <v>4</v>
          </cell>
          <cell r="P239">
            <v>4</v>
          </cell>
          <cell r="Q239">
            <v>3</v>
          </cell>
          <cell r="R239">
            <v>3</v>
          </cell>
          <cell r="S239">
            <v>3</v>
          </cell>
          <cell r="T239">
            <v>3</v>
          </cell>
          <cell r="U239">
            <v>3</v>
          </cell>
          <cell r="V239">
            <v>4</v>
          </cell>
          <cell r="W239">
            <v>3</v>
          </cell>
          <cell r="X239">
            <v>4</v>
          </cell>
          <cell r="Y239">
            <v>4</v>
          </cell>
          <cell r="Z239">
            <v>3</v>
          </cell>
          <cell r="AA239">
            <v>4</v>
          </cell>
          <cell r="AB239">
            <v>4</v>
          </cell>
          <cell r="AC239">
            <v>24.41</v>
          </cell>
          <cell r="AD239">
            <v>20.399999999999999</v>
          </cell>
          <cell r="AE239">
            <v>25.5</v>
          </cell>
          <cell r="AF239">
            <v>17</v>
          </cell>
          <cell r="AG239">
            <v>6.32</v>
          </cell>
          <cell r="AH239">
            <v>3.16</v>
          </cell>
          <cell r="AI239">
            <v>30.2</v>
          </cell>
          <cell r="AJ239">
            <v>31.9</v>
          </cell>
          <cell r="AK239">
            <v>21</v>
          </cell>
          <cell r="AL239">
            <v>21.3</v>
          </cell>
        </row>
        <row r="240">
          <cell r="A240" t="str">
            <v>238</v>
          </cell>
          <cell r="B240">
            <v>22.3</v>
          </cell>
          <cell r="C240">
            <v>29.9</v>
          </cell>
          <cell r="D240">
            <v>32.5</v>
          </cell>
          <cell r="E240">
            <v>20.5</v>
          </cell>
          <cell r="F240">
            <v>18.2</v>
          </cell>
          <cell r="G240">
            <v>28</v>
          </cell>
          <cell r="H240" t="str">
            <v>-</v>
          </cell>
          <cell r="I240">
            <v>7.69</v>
          </cell>
          <cell r="J240">
            <v>3.49</v>
          </cell>
          <cell r="K240">
            <v>28.4</v>
          </cell>
          <cell r="L240">
            <v>3</v>
          </cell>
          <cell r="M240" t="str">
            <v>37.5</v>
          </cell>
          <cell r="N240">
            <v>3</v>
          </cell>
          <cell r="O240">
            <v>3</v>
          </cell>
          <cell r="P240">
            <v>3</v>
          </cell>
          <cell r="Q240">
            <v>3</v>
          </cell>
          <cell r="R240">
            <v>2</v>
          </cell>
          <cell r="S240">
            <v>3</v>
          </cell>
          <cell r="T240">
            <v>3</v>
          </cell>
          <cell r="U240">
            <v>3</v>
          </cell>
          <cell r="V240">
            <v>3</v>
          </cell>
          <cell r="W240">
            <v>3</v>
          </cell>
          <cell r="X240">
            <v>4</v>
          </cell>
          <cell r="Y240">
            <v>3</v>
          </cell>
          <cell r="Z240">
            <v>4</v>
          </cell>
          <cell r="AA240">
            <v>4</v>
          </cell>
          <cell r="AB240">
            <v>3</v>
          </cell>
          <cell r="AC240">
            <v>70</v>
          </cell>
          <cell r="AD240">
            <v>18.8</v>
          </cell>
          <cell r="AE240">
            <v>14</v>
          </cell>
          <cell r="AF240">
            <v>33</v>
          </cell>
          <cell r="AG240">
            <v>7.63</v>
          </cell>
          <cell r="AH240">
            <v>3.39</v>
          </cell>
          <cell r="AI240">
            <v>26.2</v>
          </cell>
          <cell r="AJ240">
            <v>28.2</v>
          </cell>
          <cell r="AK240">
            <v>23.1</v>
          </cell>
          <cell r="AL240">
            <v>34.799999999999997</v>
          </cell>
        </row>
        <row r="241">
          <cell r="A241" t="str">
            <v>239</v>
          </cell>
          <cell r="B241">
            <v>23.1</v>
          </cell>
          <cell r="C241">
            <v>36.299999999999997</v>
          </cell>
          <cell r="D241">
            <v>34.700000000000003</v>
          </cell>
          <cell r="E241">
            <v>35</v>
          </cell>
          <cell r="F241">
            <v>26.3</v>
          </cell>
          <cell r="G241">
            <v>13</v>
          </cell>
          <cell r="H241" t="str">
            <v>-</v>
          </cell>
          <cell r="I241">
            <v>5.88</v>
          </cell>
          <cell r="J241">
            <v>2.62</v>
          </cell>
          <cell r="K241">
            <v>32</v>
          </cell>
          <cell r="L241">
            <v>4</v>
          </cell>
          <cell r="M241" t="str">
            <v>45</v>
          </cell>
          <cell r="N241">
            <v>4</v>
          </cell>
          <cell r="O241">
            <v>3</v>
          </cell>
          <cell r="P241">
            <v>3</v>
          </cell>
          <cell r="Q241">
            <v>1</v>
          </cell>
          <cell r="R241">
            <v>1</v>
          </cell>
          <cell r="S241">
            <v>1</v>
          </cell>
          <cell r="T241">
            <v>3</v>
          </cell>
          <cell r="U241">
            <v>3</v>
          </cell>
          <cell r="V241">
            <v>3</v>
          </cell>
          <cell r="W241">
            <v>3</v>
          </cell>
          <cell r="X241">
            <v>3</v>
          </cell>
          <cell r="Y241">
            <v>3</v>
          </cell>
          <cell r="Z241">
            <v>3</v>
          </cell>
          <cell r="AA241">
            <v>3</v>
          </cell>
          <cell r="AB241">
            <v>3</v>
          </cell>
          <cell r="AC241">
            <v>70</v>
          </cell>
          <cell r="AD241">
            <v>26.6</v>
          </cell>
          <cell r="AE241">
            <v>29</v>
          </cell>
          <cell r="AF241">
            <v>12</v>
          </cell>
          <cell r="AG241">
            <v>6.77</v>
          </cell>
          <cell r="AH241">
            <v>2.77</v>
          </cell>
          <cell r="AI241">
            <v>31.5</v>
          </cell>
          <cell r="AJ241">
            <v>32.1</v>
          </cell>
          <cell r="AK241">
            <v>47.1</v>
          </cell>
          <cell r="AL241">
            <v>52</v>
          </cell>
        </row>
        <row r="242">
          <cell r="A242" t="str">
            <v>240</v>
          </cell>
          <cell r="B242">
            <v>22.6</v>
          </cell>
          <cell r="C242">
            <v>36.1</v>
          </cell>
          <cell r="D242">
            <v>30.9</v>
          </cell>
          <cell r="E242">
            <v>29</v>
          </cell>
          <cell r="F242">
            <v>13.3</v>
          </cell>
          <cell r="G242">
            <v>32</v>
          </cell>
          <cell r="H242">
            <v>2.2799999999999998</v>
          </cell>
          <cell r="I242">
            <v>14.97</v>
          </cell>
          <cell r="J242">
            <v>4.04</v>
          </cell>
          <cell r="K242">
            <v>30.3</v>
          </cell>
          <cell r="L242" t="str">
            <v>-</v>
          </cell>
          <cell r="M242" t="str">
            <v>26.8</v>
          </cell>
          <cell r="N242">
            <v>2</v>
          </cell>
          <cell r="O242">
            <v>3</v>
          </cell>
          <cell r="P242">
            <v>4</v>
          </cell>
          <cell r="Q242">
            <v>1</v>
          </cell>
          <cell r="R242">
            <v>2</v>
          </cell>
          <cell r="S242">
            <v>1</v>
          </cell>
          <cell r="T242">
            <v>3</v>
          </cell>
          <cell r="U242">
            <v>1</v>
          </cell>
          <cell r="V242">
            <v>4</v>
          </cell>
          <cell r="W242">
            <v>4</v>
          </cell>
          <cell r="X242">
            <v>2</v>
          </cell>
          <cell r="Y242">
            <v>3</v>
          </cell>
          <cell r="Z242">
            <v>3</v>
          </cell>
          <cell r="AA242">
            <v>4</v>
          </cell>
          <cell r="AB242">
            <v>4</v>
          </cell>
          <cell r="AC242">
            <v>1.68</v>
          </cell>
          <cell r="AD242">
            <v>13.6</v>
          </cell>
          <cell r="AE242">
            <v>23</v>
          </cell>
          <cell r="AF242">
            <v>26</v>
          </cell>
          <cell r="AG242">
            <v>16.329999999999998</v>
          </cell>
          <cell r="AH242">
            <v>3.31</v>
          </cell>
          <cell r="AI242">
            <v>31</v>
          </cell>
          <cell r="AJ242">
            <v>28.1</v>
          </cell>
          <cell r="AK242">
            <v>21.7</v>
          </cell>
          <cell r="AL242">
            <v>24.1</v>
          </cell>
        </row>
        <row r="243">
          <cell r="A243" t="str">
            <v>241</v>
          </cell>
          <cell r="B243">
            <v>25.5</v>
          </cell>
          <cell r="C243">
            <v>32.200000000000003</v>
          </cell>
          <cell r="D243">
            <v>38.4</v>
          </cell>
          <cell r="E243">
            <v>42</v>
          </cell>
          <cell r="F243">
            <v>20.9</v>
          </cell>
          <cell r="G243">
            <v>25</v>
          </cell>
          <cell r="H243">
            <v>32.020000000000003</v>
          </cell>
          <cell r="I243">
            <v>5.25</v>
          </cell>
          <cell r="J243">
            <v>2.76</v>
          </cell>
          <cell r="K243">
            <v>31.8</v>
          </cell>
          <cell r="L243">
            <v>4</v>
          </cell>
          <cell r="M243" t="str">
            <v>23.2</v>
          </cell>
          <cell r="N243">
            <v>2</v>
          </cell>
          <cell r="O243">
            <v>4</v>
          </cell>
          <cell r="P243">
            <v>3</v>
          </cell>
          <cell r="Q243">
            <v>4</v>
          </cell>
          <cell r="R243">
            <v>4</v>
          </cell>
          <cell r="S243">
            <v>3</v>
          </cell>
          <cell r="T243">
            <v>1</v>
          </cell>
          <cell r="U243">
            <v>2</v>
          </cell>
          <cell r="V243">
            <v>2</v>
          </cell>
          <cell r="W243">
            <v>1</v>
          </cell>
          <cell r="X243">
            <v>2</v>
          </cell>
          <cell r="Y243">
            <v>1</v>
          </cell>
          <cell r="Z243">
            <v>2</v>
          </cell>
          <cell r="AA243">
            <v>1</v>
          </cell>
          <cell r="AB243">
            <v>2</v>
          </cell>
          <cell r="AC243">
            <v>34.15</v>
          </cell>
          <cell r="AD243">
            <v>22.7</v>
          </cell>
          <cell r="AE243">
            <v>38</v>
          </cell>
          <cell r="AF243">
            <v>31</v>
          </cell>
          <cell r="AG243">
            <v>6.87</v>
          </cell>
          <cell r="AH243">
            <v>3.26</v>
          </cell>
          <cell r="AI243">
            <v>30.2</v>
          </cell>
          <cell r="AJ243">
            <v>31.2</v>
          </cell>
          <cell r="AK243">
            <v>20.100000000000001</v>
          </cell>
          <cell r="AL243">
            <v>22.8</v>
          </cell>
        </row>
        <row r="244">
          <cell r="A244" t="str">
            <v>242</v>
          </cell>
          <cell r="B244">
            <v>24.4</v>
          </cell>
          <cell r="C244">
            <v>36.9</v>
          </cell>
          <cell r="D244">
            <v>29.8</v>
          </cell>
          <cell r="E244" t="str">
            <v>-</v>
          </cell>
          <cell r="F244">
            <v>17.8</v>
          </cell>
          <cell r="G244">
            <v>29</v>
          </cell>
          <cell r="H244">
            <v>43</v>
          </cell>
          <cell r="I244">
            <v>8.57</v>
          </cell>
          <cell r="J244">
            <v>3.91</v>
          </cell>
          <cell r="K244">
            <v>31</v>
          </cell>
          <cell r="L244">
            <v>3</v>
          </cell>
          <cell r="M244" t="str">
            <v>4.5</v>
          </cell>
          <cell r="N244">
            <v>5</v>
          </cell>
          <cell r="O244">
            <v>4</v>
          </cell>
          <cell r="P244">
            <v>4</v>
          </cell>
          <cell r="Q244">
            <v>4</v>
          </cell>
          <cell r="R244">
            <v>4</v>
          </cell>
          <cell r="S244">
            <v>4</v>
          </cell>
          <cell r="T244">
            <v>1</v>
          </cell>
          <cell r="U244">
            <v>5</v>
          </cell>
          <cell r="V244">
            <v>5</v>
          </cell>
          <cell r="W244">
            <v>3</v>
          </cell>
          <cell r="X244">
            <v>1</v>
          </cell>
          <cell r="Y244">
            <v>5</v>
          </cell>
          <cell r="Z244">
            <v>3</v>
          </cell>
          <cell r="AA244">
            <v>4</v>
          </cell>
          <cell r="AB244">
            <v>4</v>
          </cell>
          <cell r="AC244">
            <v>6.74</v>
          </cell>
          <cell r="AD244">
            <v>18.8</v>
          </cell>
          <cell r="AE244" t="str">
            <v>-</v>
          </cell>
          <cell r="AF244">
            <v>34</v>
          </cell>
          <cell r="AG244">
            <v>8.77</v>
          </cell>
          <cell r="AH244">
            <v>4</v>
          </cell>
          <cell r="AI244">
            <v>28.6</v>
          </cell>
          <cell r="AJ244">
            <v>29.3</v>
          </cell>
          <cell r="AK244">
            <v>7.2</v>
          </cell>
          <cell r="AL244">
            <v>4.5999999999999996</v>
          </cell>
        </row>
        <row r="245">
          <cell r="A245" t="str">
            <v>243</v>
          </cell>
          <cell r="B245">
            <v>22.6</v>
          </cell>
          <cell r="C245">
            <v>35.5</v>
          </cell>
          <cell r="D245">
            <v>33.9</v>
          </cell>
          <cell r="E245">
            <v>28</v>
          </cell>
          <cell r="F245">
            <v>15</v>
          </cell>
          <cell r="G245">
            <v>28</v>
          </cell>
          <cell r="H245">
            <v>3.55</v>
          </cell>
          <cell r="I245">
            <v>7.58</v>
          </cell>
          <cell r="J245">
            <v>5.53</v>
          </cell>
          <cell r="K245">
            <v>29</v>
          </cell>
          <cell r="L245" t="str">
            <v>-</v>
          </cell>
          <cell r="M245" t="str">
            <v>34.5</v>
          </cell>
          <cell r="N245">
            <v>4</v>
          </cell>
          <cell r="O245">
            <v>3</v>
          </cell>
          <cell r="P245">
            <v>4</v>
          </cell>
          <cell r="Q245">
            <v>2</v>
          </cell>
          <cell r="R245">
            <v>4</v>
          </cell>
          <cell r="S245">
            <v>3</v>
          </cell>
          <cell r="T245">
            <v>2</v>
          </cell>
          <cell r="U245">
            <v>2</v>
          </cell>
          <cell r="V245">
            <v>3</v>
          </cell>
          <cell r="W245">
            <v>2</v>
          </cell>
          <cell r="X245">
            <v>1</v>
          </cell>
          <cell r="Y245">
            <v>1</v>
          </cell>
          <cell r="Z245">
            <v>2</v>
          </cell>
          <cell r="AA245">
            <v>2</v>
          </cell>
          <cell r="AB245">
            <v>2</v>
          </cell>
          <cell r="AC245">
            <v>6.45</v>
          </cell>
          <cell r="AD245">
            <v>17.2</v>
          </cell>
          <cell r="AE245">
            <v>25</v>
          </cell>
          <cell r="AF245">
            <v>30</v>
          </cell>
          <cell r="AG245">
            <v>8.67</v>
          </cell>
          <cell r="AH245">
            <v>4.54</v>
          </cell>
          <cell r="AI245">
            <v>29.1</v>
          </cell>
          <cell r="AJ245">
            <v>31.1</v>
          </cell>
          <cell r="AK245">
            <v>28.3</v>
          </cell>
          <cell r="AL245">
            <v>41.2</v>
          </cell>
        </row>
        <row r="246">
          <cell r="A246" t="str">
            <v>244</v>
          </cell>
          <cell r="B246">
            <v>26.8</v>
          </cell>
          <cell r="C246">
            <v>40.6</v>
          </cell>
          <cell r="D246">
            <v>31.1</v>
          </cell>
          <cell r="E246" t="str">
            <v>-</v>
          </cell>
          <cell r="F246">
            <v>12.2</v>
          </cell>
          <cell r="G246">
            <v>25</v>
          </cell>
          <cell r="H246">
            <v>7.39</v>
          </cell>
          <cell r="I246" t="str">
            <v>-</v>
          </cell>
          <cell r="J246">
            <v>5.7</v>
          </cell>
          <cell r="K246">
            <v>31.5</v>
          </cell>
          <cell r="L246">
            <v>4</v>
          </cell>
          <cell r="M246" t="str">
            <v>32.7</v>
          </cell>
          <cell r="N246">
            <v>5</v>
          </cell>
          <cell r="O246">
            <v>5</v>
          </cell>
          <cell r="P246">
            <v>5</v>
          </cell>
          <cell r="Q246">
            <v>4</v>
          </cell>
          <cell r="R246">
            <v>4</v>
          </cell>
          <cell r="S246">
            <v>4</v>
          </cell>
          <cell r="T246">
            <v>3</v>
          </cell>
          <cell r="U246">
            <v>1</v>
          </cell>
          <cell r="V246">
            <v>1</v>
          </cell>
          <cell r="W246">
            <v>3</v>
          </cell>
          <cell r="X246">
            <v>1</v>
          </cell>
          <cell r="Y246">
            <v>1</v>
          </cell>
          <cell r="Z246">
            <v>3</v>
          </cell>
          <cell r="AA246">
            <v>3</v>
          </cell>
          <cell r="AB246">
            <v>1</v>
          </cell>
          <cell r="AC246">
            <v>8</v>
          </cell>
          <cell r="AD246">
            <v>11.7</v>
          </cell>
          <cell r="AE246" t="str">
            <v>-</v>
          </cell>
          <cell r="AF246">
            <v>24</v>
          </cell>
          <cell r="AG246" t="str">
            <v>-</v>
          </cell>
          <cell r="AH246">
            <v>5.82</v>
          </cell>
          <cell r="AI246">
            <v>31.2</v>
          </cell>
          <cell r="AJ246">
            <v>31</v>
          </cell>
          <cell r="AK246">
            <v>22.4</v>
          </cell>
          <cell r="AL246">
            <v>29.6</v>
          </cell>
        </row>
        <row r="247">
          <cell r="A247" t="str">
            <v>245</v>
          </cell>
          <cell r="B247" t="str">
            <v>-</v>
          </cell>
          <cell r="C247">
            <v>38.4</v>
          </cell>
          <cell r="D247">
            <v>30.8</v>
          </cell>
          <cell r="E247">
            <v>33</v>
          </cell>
          <cell r="F247">
            <v>12.4</v>
          </cell>
          <cell r="G247">
            <v>23</v>
          </cell>
          <cell r="H247" t="str">
            <v>-</v>
          </cell>
          <cell r="I247" t="str">
            <v>-</v>
          </cell>
          <cell r="J247">
            <v>9.0299999999999994</v>
          </cell>
          <cell r="K247">
            <v>29.4</v>
          </cell>
          <cell r="L247">
            <v>4</v>
          </cell>
          <cell r="M247" t="str">
            <v>40.7</v>
          </cell>
          <cell r="N247">
            <v>3</v>
          </cell>
          <cell r="O247">
            <v>4</v>
          </cell>
          <cell r="P247">
            <v>4</v>
          </cell>
          <cell r="Q247">
            <v>3</v>
          </cell>
          <cell r="R247">
            <v>3</v>
          </cell>
          <cell r="S247">
            <v>2</v>
          </cell>
          <cell r="T247">
            <v>2</v>
          </cell>
          <cell r="U247">
            <v>3</v>
          </cell>
          <cell r="V247">
            <v>4</v>
          </cell>
          <cell r="W247">
            <v>3</v>
          </cell>
          <cell r="X247">
            <v>3</v>
          </cell>
          <cell r="Y247">
            <v>2</v>
          </cell>
          <cell r="Z247">
            <v>2</v>
          </cell>
          <cell r="AA247">
            <v>3</v>
          </cell>
          <cell r="AB247">
            <v>3</v>
          </cell>
          <cell r="AC247" t="str">
            <v>-</v>
          </cell>
          <cell r="AD247">
            <v>12.7</v>
          </cell>
          <cell r="AE247">
            <v>28</v>
          </cell>
          <cell r="AF247">
            <v>27</v>
          </cell>
          <cell r="AG247" t="str">
            <v>-</v>
          </cell>
          <cell r="AH247">
            <v>9.59</v>
          </cell>
          <cell r="AI247">
            <v>29.2</v>
          </cell>
          <cell r="AJ247">
            <v>29.5</v>
          </cell>
          <cell r="AK247">
            <v>48.6</v>
          </cell>
          <cell r="AL247">
            <v>46.5</v>
          </cell>
        </row>
        <row r="248">
          <cell r="A248" t="str">
            <v>246</v>
          </cell>
          <cell r="B248">
            <v>21</v>
          </cell>
          <cell r="C248">
            <v>24.2</v>
          </cell>
          <cell r="D248">
            <v>33.1</v>
          </cell>
          <cell r="E248">
            <v>32</v>
          </cell>
          <cell r="F248">
            <v>18.8</v>
          </cell>
          <cell r="G248">
            <v>27</v>
          </cell>
          <cell r="H248">
            <v>21.76</v>
          </cell>
          <cell r="I248">
            <v>11.1</v>
          </cell>
          <cell r="J248">
            <v>5.07</v>
          </cell>
          <cell r="K248">
            <v>27.5</v>
          </cell>
          <cell r="L248">
            <v>4</v>
          </cell>
          <cell r="M248" t="str">
            <v>17.9</v>
          </cell>
          <cell r="N248">
            <v>3</v>
          </cell>
          <cell r="O248">
            <v>1</v>
          </cell>
          <cell r="P248">
            <v>1</v>
          </cell>
          <cell r="Q248">
            <v>3</v>
          </cell>
          <cell r="R248">
            <v>3</v>
          </cell>
          <cell r="S248">
            <v>3</v>
          </cell>
          <cell r="T248">
            <v>3</v>
          </cell>
          <cell r="U248">
            <v>3</v>
          </cell>
          <cell r="V248">
            <v>3</v>
          </cell>
          <cell r="W248">
            <v>3</v>
          </cell>
          <cell r="X248">
            <v>1</v>
          </cell>
          <cell r="Y248">
            <v>3</v>
          </cell>
          <cell r="Z248">
            <v>3</v>
          </cell>
          <cell r="AA248">
            <v>3</v>
          </cell>
          <cell r="AB248">
            <v>3</v>
          </cell>
          <cell r="AC248">
            <v>12.6</v>
          </cell>
          <cell r="AD248">
            <v>20</v>
          </cell>
          <cell r="AE248">
            <v>30</v>
          </cell>
          <cell r="AF248">
            <v>24</v>
          </cell>
          <cell r="AG248">
            <v>11.52</v>
          </cell>
          <cell r="AH248">
            <v>5.49</v>
          </cell>
          <cell r="AI248">
            <v>28.3</v>
          </cell>
          <cell r="AJ248">
            <v>30.6</v>
          </cell>
          <cell r="AK248">
            <v>7.3</v>
          </cell>
          <cell r="AL248">
            <v>13.3</v>
          </cell>
        </row>
        <row r="249">
          <cell r="A249" t="str">
            <v>247</v>
          </cell>
          <cell r="B249">
            <v>23</v>
          </cell>
          <cell r="C249">
            <v>34.299999999999997</v>
          </cell>
          <cell r="D249">
            <v>31.6</v>
          </cell>
          <cell r="E249">
            <v>35</v>
          </cell>
          <cell r="F249">
            <v>22.7</v>
          </cell>
          <cell r="G249">
            <v>20</v>
          </cell>
          <cell r="H249">
            <v>70</v>
          </cell>
          <cell r="I249">
            <v>5.88</v>
          </cell>
          <cell r="J249">
            <v>2.73</v>
          </cell>
          <cell r="K249">
            <v>29.7</v>
          </cell>
          <cell r="L249" t="str">
            <v>-</v>
          </cell>
          <cell r="M249" t="str">
            <v>27.8</v>
          </cell>
          <cell r="N249">
            <v>4</v>
          </cell>
          <cell r="O249">
            <v>4</v>
          </cell>
          <cell r="P249">
            <v>3</v>
          </cell>
          <cell r="Q249">
            <v>5</v>
          </cell>
          <cell r="R249">
            <v>3</v>
          </cell>
          <cell r="S249">
            <v>1</v>
          </cell>
          <cell r="T249">
            <v>2</v>
          </cell>
          <cell r="U249">
            <v>1</v>
          </cell>
          <cell r="V249">
            <v>3</v>
          </cell>
          <cell r="W249">
            <v>3</v>
          </cell>
          <cell r="X249">
            <v>2</v>
          </cell>
          <cell r="Y249">
            <v>3</v>
          </cell>
          <cell r="Z249">
            <v>3</v>
          </cell>
          <cell r="AA249">
            <v>4</v>
          </cell>
          <cell r="AB249">
            <v>3</v>
          </cell>
          <cell r="AC249">
            <v>37.39</v>
          </cell>
          <cell r="AD249">
            <v>22.7</v>
          </cell>
          <cell r="AE249">
            <v>36</v>
          </cell>
          <cell r="AF249">
            <v>19</v>
          </cell>
          <cell r="AG249">
            <v>5.96</v>
          </cell>
          <cell r="AH249">
            <v>2.77</v>
          </cell>
          <cell r="AI249">
            <v>30</v>
          </cell>
          <cell r="AJ249">
            <v>30.4</v>
          </cell>
          <cell r="AK249">
            <v>22.9</v>
          </cell>
          <cell r="AL249">
            <v>22.4</v>
          </cell>
        </row>
        <row r="250">
          <cell r="A250" t="str">
            <v>248</v>
          </cell>
          <cell r="B250">
            <v>21.9</v>
          </cell>
          <cell r="C250">
            <v>32.1</v>
          </cell>
          <cell r="D250">
            <v>32.1</v>
          </cell>
          <cell r="E250">
            <v>44</v>
          </cell>
          <cell r="F250">
            <v>17.3</v>
          </cell>
          <cell r="G250">
            <v>32</v>
          </cell>
          <cell r="H250">
            <v>1.59</v>
          </cell>
          <cell r="I250">
            <v>13.71</v>
          </cell>
          <cell r="J250">
            <v>6.11</v>
          </cell>
          <cell r="K250">
            <v>30.9</v>
          </cell>
          <cell r="L250">
            <v>3</v>
          </cell>
          <cell r="M250" t="str">
            <v>-</v>
          </cell>
          <cell r="N250">
            <v>2</v>
          </cell>
          <cell r="O250">
            <v>2</v>
          </cell>
          <cell r="P250">
            <v>2</v>
          </cell>
          <cell r="Q250">
            <v>3</v>
          </cell>
          <cell r="R250">
            <v>3</v>
          </cell>
          <cell r="S250">
            <v>2</v>
          </cell>
          <cell r="T250">
            <v>2</v>
          </cell>
          <cell r="U250">
            <v>5</v>
          </cell>
          <cell r="V250">
            <v>4</v>
          </cell>
          <cell r="W250">
            <v>2</v>
          </cell>
          <cell r="X250">
            <v>4</v>
          </cell>
          <cell r="Y250">
            <v>4</v>
          </cell>
          <cell r="Z250">
            <v>2</v>
          </cell>
          <cell r="AA250">
            <v>4</v>
          </cell>
          <cell r="AB250">
            <v>4</v>
          </cell>
          <cell r="AC250">
            <v>2.14</v>
          </cell>
          <cell r="AD250">
            <v>17.3</v>
          </cell>
          <cell r="AE250">
            <v>46</v>
          </cell>
          <cell r="AF250">
            <v>33</v>
          </cell>
          <cell r="AG250">
            <v>13.27</v>
          </cell>
          <cell r="AH250">
            <v>5.75</v>
          </cell>
          <cell r="AI250">
            <v>29.7</v>
          </cell>
          <cell r="AJ250">
            <v>31.2</v>
          </cell>
          <cell r="AK250" t="str">
            <v>-</v>
          </cell>
          <cell r="AL250" t="str">
            <v>-</v>
          </cell>
        </row>
        <row r="251">
          <cell r="A251" t="str">
            <v>249</v>
          </cell>
          <cell r="B251">
            <v>21.3</v>
          </cell>
          <cell r="C251">
            <v>32.799999999999997</v>
          </cell>
          <cell r="D251">
            <v>31.1</v>
          </cell>
          <cell r="E251">
            <v>22</v>
          </cell>
          <cell r="F251">
            <v>14.8</v>
          </cell>
          <cell r="G251">
            <v>29</v>
          </cell>
          <cell r="H251">
            <v>34.18</v>
          </cell>
          <cell r="I251">
            <v>9.81</v>
          </cell>
          <cell r="J251">
            <v>3.82</v>
          </cell>
          <cell r="K251">
            <v>30.5</v>
          </cell>
          <cell r="L251">
            <v>4</v>
          </cell>
          <cell r="M251" t="str">
            <v>23</v>
          </cell>
          <cell r="N251">
            <v>3</v>
          </cell>
          <cell r="O251">
            <v>3</v>
          </cell>
          <cell r="P251">
            <v>3</v>
          </cell>
          <cell r="Q251">
            <v>5</v>
          </cell>
          <cell r="R251">
            <v>4</v>
          </cell>
          <cell r="S251">
            <v>3</v>
          </cell>
          <cell r="T251">
            <v>2</v>
          </cell>
          <cell r="U251">
            <v>3</v>
          </cell>
          <cell r="V251">
            <v>4</v>
          </cell>
          <cell r="W251">
            <v>2</v>
          </cell>
          <cell r="X251">
            <v>3</v>
          </cell>
          <cell r="Y251">
            <v>2</v>
          </cell>
          <cell r="Z251">
            <v>2</v>
          </cell>
          <cell r="AA251">
            <v>3</v>
          </cell>
          <cell r="AB251">
            <v>3</v>
          </cell>
          <cell r="AC251">
            <v>55.04</v>
          </cell>
          <cell r="AD251">
            <v>14.6</v>
          </cell>
          <cell r="AE251">
            <v>19</v>
          </cell>
          <cell r="AF251">
            <v>23</v>
          </cell>
          <cell r="AG251">
            <v>9.85</v>
          </cell>
          <cell r="AH251">
            <v>3.41</v>
          </cell>
          <cell r="AI251">
            <v>28.3</v>
          </cell>
          <cell r="AJ251">
            <v>30.3</v>
          </cell>
          <cell r="AK251">
            <v>25.1</v>
          </cell>
          <cell r="AL251">
            <v>25.3</v>
          </cell>
        </row>
        <row r="252">
          <cell r="A252" t="str">
            <v>250</v>
          </cell>
          <cell r="B252">
            <v>22.7</v>
          </cell>
          <cell r="C252">
            <v>36.299999999999997</v>
          </cell>
          <cell r="D252">
            <v>30.3</v>
          </cell>
          <cell r="E252">
            <v>23</v>
          </cell>
          <cell r="F252">
            <v>15.5</v>
          </cell>
          <cell r="G252">
            <v>18</v>
          </cell>
          <cell r="H252">
            <v>52.6</v>
          </cell>
          <cell r="I252">
            <v>7.45</v>
          </cell>
          <cell r="J252">
            <v>3.98</v>
          </cell>
          <cell r="K252">
            <v>28.3</v>
          </cell>
          <cell r="L252">
            <v>4</v>
          </cell>
          <cell r="M252" t="str">
            <v>27.9</v>
          </cell>
          <cell r="N252">
            <v>4</v>
          </cell>
          <cell r="O252">
            <v>4</v>
          </cell>
          <cell r="P252">
            <v>3</v>
          </cell>
          <cell r="Q252">
            <v>4</v>
          </cell>
          <cell r="R252">
            <v>4</v>
          </cell>
          <cell r="S252">
            <v>3</v>
          </cell>
          <cell r="T252">
            <v>3</v>
          </cell>
          <cell r="U252">
            <v>2</v>
          </cell>
          <cell r="V252">
            <v>4</v>
          </cell>
          <cell r="W252">
            <v>3</v>
          </cell>
          <cell r="X252">
            <v>3</v>
          </cell>
          <cell r="Y252">
            <v>2</v>
          </cell>
          <cell r="Z252">
            <v>3</v>
          </cell>
          <cell r="AA252">
            <v>4</v>
          </cell>
          <cell r="AB252">
            <v>3</v>
          </cell>
          <cell r="AC252">
            <v>53.29</v>
          </cell>
          <cell r="AD252">
            <v>16.899999999999999</v>
          </cell>
          <cell r="AE252">
            <v>20</v>
          </cell>
          <cell r="AF252">
            <v>19</v>
          </cell>
          <cell r="AG252">
            <v>8.76</v>
          </cell>
          <cell r="AH252">
            <v>3.85</v>
          </cell>
          <cell r="AI252">
            <v>31.4</v>
          </cell>
          <cell r="AJ252">
            <v>31.2</v>
          </cell>
          <cell r="AK252">
            <v>28.5</v>
          </cell>
          <cell r="AL252">
            <v>36.299999999999997</v>
          </cell>
        </row>
        <row r="253">
          <cell r="A253" t="str">
            <v>251</v>
          </cell>
          <cell r="B253">
            <v>19.399999999999999</v>
          </cell>
          <cell r="C253">
            <v>27.1</v>
          </cell>
          <cell r="D253">
            <v>29.2</v>
          </cell>
          <cell r="E253">
            <v>30</v>
          </cell>
          <cell r="F253">
            <v>15.7</v>
          </cell>
          <cell r="G253">
            <v>23</v>
          </cell>
          <cell r="H253">
            <v>70</v>
          </cell>
          <cell r="I253">
            <v>10.17</v>
          </cell>
          <cell r="J253">
            <v>4.8</v>
          </cell>
          <cell r="K253">
            <v>31.6</v>
          </cell>
          <cell r="L253">
            <v>4</v>
          </cell>
          <cell r="M253" t="str">
            <v>15.5</v>
          </cell>
          <cell r="N253">
            <v>5</v>
          </cell>
          <cell r="O253">
            <v>5</v>
          </cell>
          <cell r="P253">
            <v>5</v>
          </cell>
          <cell r="Q253">
            <v>4</v>
          </cell>
          <cell r="R253">
            <v>4</v>
          </cell>
          <cell r="S253">
            <v>4</v>
          </cell>
          <cell r="T253">
            <v>2</v>
          </cell>
          <cell r="U253">
            <v>3</v>
          </cell>
          <cell r="V253">
            <v>4</v>
          </cell>
          <cell r="W253">
            <v>3</v>
          </cell>
          <cell r="X253">
            <v>3</v>
          </cell>
          <cell r="Y253">
            <v>4</v>
          </cell>
          <cell r="Z253">
            <v>3</v>
          </cell>
          <cell r="AA253">
            <v>4</v>
          </cell>
          <cell r="AB253">
            <v>4</v>
          </cell>
          <cell r="AC253">
            <v>61</v>
          </cell>
          <cell r="AD253">
            <v>16.899999999999999</v>
          </cell>
          <cell r="AE253">
            <v>31</v>
          </cell>
          <cell r="AF253">
            <v>23</v>
          </cell>
          <cell r="AG253">
            <v>9.49</v>
          </cell>
          <cell r="AH253">
            <v>5.17</v>
          </cell>
          <cell r="AI253">
            <v>31.7</v>
          </cell>
          <cell r="AJ253">
            <v>31.6</v>
          </cell>
          <cell r="AK253">
            <v>15.1</v>
          </cell>
          <cell r="AL253">
            <v>17.600000000000001</v>
          </cell>
        </row>
        <row r="254">
          <cell r="A254" t="str">
            <v>252</v>
          </cell>
          <cell r="B254">
            <v>27.5</v>
          </cell>
          <cell r="C254">
            <v>27.2</v>
          </cell>
          <cell r="D254">
            <v>57.6</v>
          </cell>
          <cell r="E254">
            <v>8</v>
          </cell>
          <cell r="F254">
            <v>39.6</v>
          </cell>
          <cell r="G254">
            <v>11.5</v>
          </cell>
          <cell r="H254" t="str">
            <v>-</v>
          </cell>
          <cell r="I254">
            <v>5.81</v>
          </cell>
          <cell r="J254">
            <v>3</v>
          </cell>
          <cell r="K254">
            <v>29.2</v>
          </cell>
          <cell r="L254">
            <v>4</v>
          </cell>
          <cell r="M254" t="str">
            <v>36.4</v>
          </cell>
          <cell r="N254">
            <v>2</v>
          </cell>
          <cell r="O254">
            <v>2</v>
          </cell>
          <cell r="P254">
            <v>2</v>
          </cell>
          <cell r="Q254">
            <v>4</v>
          </cell>
          <cell r="R254">
            <v>4</v>
          </cell>
          <cell r="S254">
            <v>3</v>
          </cell>
          <cell r="T254">
            <v>1</v>
          </cell>
          <cell r="U254">
            <v>2</v>
          </cell>
          <cell r="V254">
            <v>2</v>
          </cell>
          <cell r="W254">
            <v>2</v>
          </cell>
          <cell r="X254">
            <v>2</v>
          </cell>
          <cell r="Y254">
            <v>2</v>
          </cell>
          <cell r="Z254">
            <v>2</v>
          </cell>
          <cell r="AA254">
            <v>3</v>
          </cell>
          <cell r="AB254">
            <v>2</v>
          </cell>
          <cell r="AC254">
            <v>70</v>
          </cell>
          <cell r="AD254">
            <v>36.9</v>
          </cell>
          <cell r="AE254">
            <v>8</v>
          </cell>
          <cell r="AF254">
            <v>13</v>
          </cell>
          <cell r="AG254">
            <v>5.81</v>
          </cell>
          <cell r="AH254">
            <v>3.13</v>
          </cell>
          <cell r="AI254">
            <v>31.8</v>
          </cell>
          <cell r="AJ254">
            <v>30.3</v>
          </cell>
          <cell r="AK254">
            <v>41.3</v>
          </cell>
          <cell r="AL254">
            <v>41.1</v>
          </cell>
        </row>
        <row r="255">
          <cell r="A255" t="str">
            <v>253</v>
          </cell>
          <cell r="B255">
            <v>17.8</v>
          </cell>
          <cell r="C255">
            <v>21.6</v>
          </cell>
          <cell r="D255">
            <v>32.799999999999997</v>
          </cell>
          <cell r="E255">
            <v>57</v>
          </cell>
          <cell r="F255">
            <v>19.100000000000001</v>
          </cell>
          <cell r="G255">
            <v>27</v>
          </cell>
          <cell r="H255">
            <v>62.29</v>
          </cell>
          <cell r="I255">
            <v>7.94</v>
          </cell>
          <cell r="J255">
            <v>4.53</v>
          </cell>
          <cell r="K255">
            <v>32.200000000000003</v>
          </cell>
          <cell r="L255">
            <v>4</v>
          </cell>
          <cell r="M255" t="str">
            <v>24.2</v>
          </cell>
          <cell r="N255">
            <v>1</v>
          </cell>
          <cell r="O255">
            <v>2</v>
          </cell>
          <cell r="P255">
            <v>3</v>
          </cell>
          <cell r="Q255">
            <v>3</v>
          </cell>
          <cell r="R255">
            <v>3</v>
          </cell>
          <cell r="S255">
            <v>4</v>
          </cell>
          <cell r="T255">
            <v>1</v>
          </cell>
          <cell r="U255">
            <v>2</v>
          </cell>
          <cell r="V255">
            <v>2</v>
          </cell>
          <cell r="W255">
            <v>2</v>
          </cell>
          <cell r="X255">
            <v>2</v>
          </cell>
          <cell r="Y255">
            <v>1</v>
          </cell>
          <cell r="Z255">
            <v>2</v>
          </cell>
          <cell r="AA255">
            <v>2</v>
          </cell>
          <cell r="AB255">
            <v>2</v>
          </cell>
          <cell r="AC255">
            <v>34.729999999999997</v>
          </cell>
          <cell r="AD255">
            <v>19.3</v>
          </cell>
          <cell r="AE255">
            <v>55</v>
          </cell>
          <cell r="AF255">
            <v>30</v>
          </cell>
          <cell r="AG255">
            <v>8.18</v>
          </cell>
          <cell r="AH255">
            <v>3.71</v>
          </cell>
          <cell r="AI255">
            <v>30.4</v>
          </cell>
          <cell r="AJ255">
            <v>31.2</v>
          </cell>
          <cell r="AK255">
            <v>18.3</v>
          </cell>
          <cell r="AL255">
            <v>21.6</v>
          </cell>
        </row>
        <row r="256">
          <cell r="A256" t="str">
            <v>254</v>
          </cell>
          <cell r="B256">
            <v>22.8</v>
          </cell>
          <cell r="C256">
            <v>30.4</v>
          </cell>
          <cell r="D256">
            <v>31.7</v>
          </cell>
          <cell r="E256">
            <v>33</v>
          </cell>
          <cell r="F256">
            <v>21</v>
          </cell>
          <cell r="G256">
            <v>19</v>
          </cell>
          <cell r="H256">
            <v>61.66</v>
          </cell>
          <cell r="I256">
            <v>7.37</v>
          </cell>
          <cell r="J256">
            <v>3.45</v>
          </cell>
          <cell r="K256">
            <v>30.7</v>
          </cell>
          <cell r="L256">
            <v>4</v>
          </cell>
          <cell r="M256" t="str">
            <v>9</v>
          </cell>
          <cell r="N256">
            <v>4</v>
          </cell>
          <cell r="O256">
            <v>4</v>
          </cell>
          <cell r="P256">
            <v>4</v>
          </cell>
          <cell r="Q256">
            <v>5</v>
          </cell>
          <cell r="R256">
            <v>4</v>
          </cell>
          <cell r="S256">
            <v>4</v>
          </cell>
          <cell r="T256">
            <v>2</v>
          </cell>
          <cell r="U256">
            <v>2</v>
          </cell>
          <cell r="V256">
            <v>3</v>
          </cell>
          <cell r="W256">
            <v>2</v>
          </cell>
          <cell r="X256">
            <v>2</v>
          </cell>
          <cell r="Y256">
            <v>2</v>
          </cell>
          <cell r="Z256">
            <v>2</v>
          </cell>
          <cell r="AA256">
            <v>2</v>
          </cell>
          <cell r="AB256">
            <v>2</v>
          </cell>
          <cell r="AC256">
            <v>47.45</v>
          </cell>
          <cell r="AD256">
            <v>18.8</v>
          </cell>
          <cell r="AE256">
            <v>33</v>
          </cell>
          <cell r="AF256">
            <v>18</v>
          </cell>
          <cell r="AG256">
            <v>7.42</v>
          </cell>
          <cell r="AH256">
            <v>3.52</v>
          </cell>
          <cell r="AI256">
            <v>28.1</v>
          </cell>
          <cell r="AJ256">
            <v>31.3</v>
          </cell>
          <cell r="AK256">
            <v>34.4</v>
          </cell>
          <cell r="AL256">
            <v>35</v>
          </cell>
        </row>
        <row r="257">
          <cell r="A257" t="str">
            <v>255</v>
          </cell>
          <cell r="B257">
            <v>20.399999999999999</v>
          </cell>
          <cell r="C257">
            <v>29.9</v>
          </cell>
          <cell r="D257">
            <v>32.5</v>
          </cell>
          <cell r="E257">
            <v>55.5</v>
          </cell>
          <cell r="F257">
            <v>25</v>
          </cell>
          <cell r="G257">
            <v>14</v>
          </cell>
          <cell r="H257" t="str">
            <v>-</v>
          </cell>
          <cell r="I257">
            <v>6.44</v>
          </cell>
          <cell r="J257">
            <v>2.98</v>
          </cell>
          <cell r="K257">
            <v>32.299999999999997</v>
          </cell>
          <cell r="L257">
            <v>3</v>
          </cell>
          <cell r="M257" t="str">
            <v>25.7</v>
          </cell>
          <cell r="N257">
            <v>1</v>
          </cell>
          <cell r="O257">
            <v>1</v>
          </cell>
          <cell r="P257">
            <v>1</v>
          </cell>
          <cell r="Q257">
            <v>3</v>
          </cell>
          <cell r="R257">
            <v>3</v>
          </cell>
          <cell r="S257">
            <v>4</v>
          </cell>
          <cell r="T257">
            <v>4</v>
          </cell>
          <cell r="U257">
            <v>5</v>
          </cell>
          <cell r="V257">
            <v>3</v>
          </cell>
          <cell r="W257">
            <v>3</v>
          </cell>
          <cell r="X257">
            <v>4</v>
          </cell>
          <cell r="Y257">
            <v>3</v>
          </cell>
          <cell r="Z257">
            <v>4</v>
          </cell>
          <cell r="AA257">
            <v>4</v>
          </cell>
          <cell r="AB257">
            <v>4</v>
          </cell>
          <cell r="AC257">
            <v>70</v>
          </cell>
          <cell r="AD257">
            <v>24.8</v>
          </cell>
          <cell r="AE257">
            <v>40</v>
          </cell>
          <cell r="AF257">
            <v>15</v>
          </cell>
          <cell r="AG257">
            <v>6.78</v>
          </cell>
          <cell r="AH257">
            <v>3.09</v>
          </cell>
          <cell r="AI257">
            <v>31.7</v>
          </cell>
          <cell r="AJ257">
            <v>32</v>
          </cell>
          <cell r="AK257">
            <v>26.8</v>
          </cell>
          <cell r="AL257">
            <v>25.3</v>
          </cell>
        </row>
        <row r="258">
          <cell r="A258" t="str">
            <v>256</v>
          </cell>
          <cell r="B258">
            <v>19.100000000000001</v>
          </cell>
          <cell r="C258">
            <v>25.8</v>
          </cell>
          <cell r="D258">
            <v>33.299999999999997</v>
          </cell>
          <cell r="E258">
            <v>34</v>
          </cell>
          <cell r="F258">
            <v>22.6</v>
          </cell>
          <cell r="G258">
            <v>27</v>
          </cell>
          <cell r="H258" t="str">
            <v>-</v>
          </cell>
          <cell r="I258">
            <v>6.73</v>
          </cell>
          <cell r="J258">
            <v>3.27</v>
          </cell>
          <cell r="K258">
            <v>32.299999999999997</v>
          </cell>
          <cell r="L258">
            <v>4</v>
          </cell>
          <cell r="M258" t="str">
            <v>30.5</v>
          </cell>
          <cell r="N258">
            <v>2</v>
          </cell>
          <cell r="O258">
            <v>4</v>
          </cell>
          <cell r="P258">
            <v>3</v>
          </cell>
          <cell r="Q258">
            <v>2</v>
          </cell>
          <cell r="R258">
            <v>2</v>
          </cell>
          <cell r="S258">
            <v>2</v>
          </cell>
          <cell r="T258">
            <v>3</v>
          </cell>
          <cell r="U258">
            <v>3</v>
          </cell>
          <cell r="V258">
            <v>3</v>
          </cell>
          <cell r="W258">
            <v>3</v>
          </cell>
          <cell r="X258">
            <v>4</v>
          </cell>
          <cell r="Y258">
            <v>3</v>
          </cell>
          <cell r="Z258">
            <v>4</v>
          </cell>
          <cell r="AA258">
            <v>3</v>
          </cell>
          <cell r="AB258">
            <v>4</v>
          </cell>
          <cell r="AC258">
            <v>70</v>
          </cell>
          <cell r="AD258">
            <v>22.3</v>
          </cell>
          <cell r="AE258">
            <v>28</v>
          </cell>
          <cell r="AF258">
            <v>29</v>
          </cell>
          <cell r="AG258">
            <v>6.66</v>
          </cell>
          <cell r="AH258">
            <v>3.18</v>
          </cell>
          <cell r="AI258">
            <v>30.6</v>
          </cell>
          <cell r="AJ258">
            <v>32.700000000000003</v>
          </cell>
          <cell r="AK258">
            <v>30.4</v>
          </cell>
          <cell r="AL258">
            <v>32.200000000000003</v>
          </cell>
        </row>
        <row r="259">
          <cell r="A259" t="str">
            <v>257</v>
          </cell>
          <cell r="B259">
            <v>20.3</v>
          </cell>
          <cell r="C259">
            <v>28.2</v>
          </cell>
          <cell r="D259">
            <v>27.3</v>
          </cell>
          <cell r="E259">
            <v>29</v>
          </cell>
          <cell r="F259">
            <v>15.5</v>
          </cell>
          <cell r="G259">
            <v>27</v>
          </cell>
          <cell r="H259">
            <v>60.13</v>
          </cell>
          <cell r="I259">
            <v>8.4</v>
          </cell>
          <cell r="J259">
            <v>4.3899999999999997</v>
          </cell>
          <cell r="K259">
            <v>31.7</v>
          </cell>
          <cell r="L259">
            <v>4</v>
          </cell>
          <cell r="M259" t="str">
            <v>25.9</v>
          </cell>
          <cell r="N259">
            <v>4</v>
          </cell>
          <cell r="O259">
            <v>4</v>
          </cell>
          <cell r="P259">
            <v>5</v>
          </cell>
          <cell r="Q259">
            <v>4</v>
          </cell>
          <cell r="R259">
            <v>4</v>
          </cell>
          <cell r="S259">
            <v>3</v>
          </cell>
          <cell r="T259">
            <v>2</v>
          </cell>
          <cell r="U259">
            <v>1</v>
          </cell>
          <cell r="V259">
            <v>2</v>
          </cell>
          <cell r="W259">
            <v>2</v>
          </cell>
          <cell r="X259">
            <v>1</v>
          </cell>
          <cell r="Y259">
            <v>3</v>
          </cell>
          <cell r="Z259">
            <v>2</v>
          </cell>
          <cell r="AA259">
            <v>2</v>
          </cell>
          <cell r="AB259">
            <v>1</v>
          </cell>
          <cell r="AC259">
            <v>21.86</v>
          </cell>
          <cell r="AD259">
            <v>14.8</v>
          </cell>
          <cell r="AE259">
            <v>25</v>
          </cell>
          <cell r="AF259">
            <v>25</v>
          </cell>
          <cell r="AG259">
            <v>9.3699999999999992</v>
          </cell>
          <cell r="AH259">
            <v>4.0199999999999996</v>
          </cell>
          <cell r="AI259">
            <v>32.4</v>
          </cell>
          <cell r="AJ259">
            <v>31.8</v>
          </cell>
          <cell r="AK259">
            <v>24.6</v>
          </cell>
          <cell r="AL259">
            <v>22</v>
          </cell>
        </row>
        <row r="260">
          <cell r="A260" t="str">
            <v>258</v>
          </cell>
          <cell r="B260">
            <v>20.100000000000001</v>
          </cell>
          <cell r="C260">
            <v>28.1</v>
          </cell>
          <cell r="D260">
            <v>30.9</v>
          </cell>
          <cell r="E260">
            <v>30</v>
          </cell>
          <cell r="F260">
            <v>20</v>
          </cell>
          <cell r="G260">
            <v>14</v>
          </cell>
          <cell r="H260" t="str">
            <v>-</v>
          </cell>
          <cell r="I260">
            <v>6.41</v>
          </cell>
          <cell r="J260">
            <v>3.56</v>
          </cell>
          <cell r="K260">
            <v>31.8</v>
          </cell>
          <cell r="L260">
            <v>4</v>
          </cell>
          <cell r="M260" t="str">
            <v>31</v>
          </cell>
          <cell r="N260">
            <v>5</v>
          </cell>
          <cell r="O260">
            <v>3</v>
          </cell>
          <cell r="P260">
            <v>3</v>
          </cell>
          <cell r="Q260">
            <v>1</v>
          </cell>
          <cell r="R260">
            <v>1</v>
          </cell>
          <cell r="S260">
            <v>1</v>
          </cell>
          <cell r="T260">
            <v>3</v>
          </cell>
          <cell r="U260">
            <v>5</v>
          </cell>
          <cell r="V260">
            <v>4</v>
          </cell>
          <cell r="W260">
            <v>5</v>
          </cell>
          <cell r="X260">
            <v>3</v>
          </cell>
          <cell r="Y260">
            <v>3</v>
          </cell>
          <cell r="Z260">
            <v>4</v>
          </cell>
          <cell r="AA260">
            <v>5</v>
          </cell>
          <cell r="AB260">
            <v>4</v>
          </cell>
          <cell r="AC260">
            <v>70</v>
          </cell>
          <cell r="AD260">
            <v>19.3</v>
          </cell>
          <cell r="AE260">
            <v>25</v>
          </cell>
          <cell r="AF260">
            <v>11</v>
          </cell>
          <cell r="AG260">
            <v>7.4</v>
          </cell>
          <cell r="AH260">
            <v>3.19</v>
          </cell>
          <cell r="AI260">
            <v>29.5</v>
          </cell>
          <cell r="AJ260">
            <v>31.2</v>
          </cell>
          <cell r="AK260">
            <v>30.8</v>
          </cell>
          <cell r="AL260">
            <v>36.6</v>
          </cell>
        </row>
        <row r="261">
          <cell r="A261" t="str">
            <v>259</v>
          </cell>
          <cell r="B261">
            <v>19.399999999999999</v>
          </cell>
          <cell r="C261">
            <v>26</v>
          </cell>
          <cell r="D261">
            <v>30.4</v>
          </cell>
          <cell r="E261">
            <v>25</v>
          </cell>
          <cell r="F261">
            <v>20.3</v>
          </cell>
          <cell r="G261">
            <v>26</v>
          </cell>
          <cell r="H261">
            <v>62.58</v>
          </cell>
          <cell r="I261">
            <v>9.2799999999999994</v>
          </cell>
          <cell r="J261">
            <v>3.62</v>
          </cell>
          <cell r="K261">
            <v>31.3</v>
          </cell>
          <cell r="L261">
            <v>4</v>
          </cell>
          <cell r="M261" t="str">
            <v>20.8</v>
          </cell>
          <cell r="N261">
            <v>2</v>
          </cell>
          <cell r="O261">
            <v>2</v>
          </cell>
          <cell r="P261">
            <v>3</v>
          </cell>
          <cell r="Q261">
            <v>4</v>
          </cell>
          <cell r="R261">
            <v>3</v>
          </cell>
          <cell r="S261">
            <v>3</v>
          </cell>
          <cell r="T261">
            <v>2</v>
          </cell>
          <cell r="U261">
            <v>1</v>
          </cell>
          <cell r="V261">
            <v>3</v>
          </cell>
          <cell r="W261">
            <v>3</v>
          </cell>
          <cell r="X261">
            <v>1</v>
          </cell>
          <cell r="Y261">
            <v>3</v>
          </cell>
          <cell r="Z261">
            <v>2</v>
          </cell>
          <cell r="AA261">
            <v>1</v>
          </cell>
          <cell r="AB261">
            <v>3</v>
          </cell>
          <cell r="AC261">
            <v>2.21</v>
          </cell>
          <cell r="AD261">
            <v>20.100000000000001</v>
          </cell>
          <cell r="AE261">
            <v>20</v>
          </cell>
          <cell r="AF261">
            <v>24</v>
          </cell>
          <cell r="AG261">
            <v>9.91</v>
          </cell>
          <cell r="AH261">
            <v>3.78</v>
          </cell>
          <cell r="AI261">
            <v>29.1</v>
          </cell>
          <cell r="AJ261">
            <v>31.5</v>
          </cell>
          <cell r="AK261">
            <v>20.100000000000001</v>
          </cell>
          <cell r="AL261">
            <v>22.3</v>
          </cell>
        </row>
        <row r="262">
          <cell r="A262" t="str">
            <v>260</v>
          </cell>
          <cell r="B262">
            <v>25.1</v>
          </cell>
          <cell r="C262">
            <v>35.700000000000003</v>
          </cell>
          <cell r="D262">
            <v>33.6</v>
          </cell>
          <cell r="E262">
            <v>36</v>
          </cell>
          <cell r="F262">
            <v>22.1</v>
          </cell>
          <cell r="G262">
            <v>22</v>
          </cell>
          <cell r="H262" t="str">
            <v>-</v>
          </cell>
          <cell r="I262">
            <v>6.34</v>
          </cell>
          <cell r="J262">
            <v>4.25</v>
          </cell>
          <cell r="K262">
            <v>30</v>
          </cell>
          <cell r="L262">
            <v>4</v>
          </cell>
          <cell r="M262" t="str">
            <v>34.3</v>
          </cell>
          <cell r="N262">
            <v>4</v>
          </cell>
          <cell r="O262">
            <v>4</v>
          </cell>
          <cell r="P262">
            <v>4</v>
          </cell>
          <cell r="Q262">
            <v>5</v>
          </cell>
          <cell r="R262">
            <v>5</v>
          </cell>
          <cell r="S262">
            <v>4</v>
          </cell>
          <cell r="T262">
            <v>3</v>
          </cell>
          <cell r="U262">
            <v>3</v>
          </cell>
          <cell r="V262">
            <v>2</v>
          </cell>
          <cell r="W262">
            <v>3</v>
          </cell>
          <cell r="X262">
            <v>2</v>
          </cell>
          <cell r="Y262">
            <v>3</v>
          </cell>
          <cell r="Z262">
            <v>3</v>
          </cell>
          <cell r="AA262">
            <v>2</v>
          </cell>
          <cell r="AB262">
            <v>3</v>
          </cell>
          <cell r="AC262">
            <v>70</v>
          </cell>
          <cell r="AD262">
            <v>21.8</v>
          </cell>
          <cell r="AE262">
            <v>34</v>
          </cell>
          <cell r="AF262">
            <v>29.5</v>
          </cell>
          <cell r="AG262">
            <v>6.09</v>
          </cell>
          <cell r="AH262">
            <v>4.12</v>
          </cell>
          <cell r="AI262">
            <v>30</v>
          </cell>
          <cell r="AJ262">
            <v>30.9</v>
          </cell>
          <cell r="AK262">
            <v>35</v>
          </cell>
          <cell r="AL262">
            <v>37.700000000000003</v>
          </cell>
        </row>
        <row r="263">
          <cell r="A263" t="str">
            <v>261</v>
          </cell>
          <cell r="B263">
            <v>24.5</v>
          </cell>
          <cell r="C263">
            <v>33.1</v>
          </cell>
          <cell r="D263">
            <v>34.299999999999997</v>
          </cell>
          <cell r="E263">
            <v>44</v>
          </cell>
          <cell r="F263">
            <v>20.3</v>
          </cell>
          <cell r="G263">
            <v>25</v>
          </cell>
          <cell r="H263">
            <v>58.76</v>
          </cell>
          <cell r="I263">
            <v>8.09</v>
          </cell>
          <cell r="J263">
            <v>3.79</v>
          </cell>
          <cell r="K263">
            <v>32.299999999999997</v>
          </cell>
          <cell r="L263">
            <v>3</v>
          </cell>
          <cell r="M263" t="str">
            <v>21.9</v>
          </cell>
          <cell r="N263">
            <v>5</v>
          </cell>
          <cell r="O263">
            <v>4</v>
          </cell>
          <cell r="P263">
            <v>6</v>
          </cell>
          <cell r="Q263">
            <v>6</v>
          </cell>
          <cell r="R263">
            <v>4</v>
          </cell>
          <cell r="S263">
            <v>4</v>
          </cell>
          <cell r="T263">
            <v>1</v>
          </cell>
          <cell r="U263">
            <v>4</v>
          </cell>
          <cell r="V263">
            <v>3</v>
          </cell>
          <cell r="W263">
            <v>3</v>
          </cell>
          <cell r="X263">
            <v>2</v>
          </cell>
          <cell r="Y263">
            <v>4</v>
          </cell>
          <cell r="Z263">
            <v>2</v>
          </cell>
          <cell r="AA263">
            <v>4</v>
          </cell>
          <cell r="AB263">
            <v>4</v>
          </cell>
          <cell r="AC263">
            <v>31.65</v>
          </cell>
          <cell r="AD263">
            <v>18.8</v>
          </cell>
          <cell r="AE263">
            <v>36</v>
          </cell>
          <cell r="AF263">
            <v>27</v>
          </cell>
          <cell r="AG263">
            <v>8.3699999999999992</v>
          </cell>
          <cell r="AH263">
            <v>4.07</v>
          </cell>
          <cell r="AI263">
            <v>28.9</v>
          </cell>
          <cell r="AJ263">
            <v>29.5</v>
          </cell>
          <cell r="AK263">
            <v>19.3</v>
          </cell>
          <cell r="AL263">
            <v>24.9</v>
          </cell>
        </row>
        <row r="264">
          <cell r="A264" t="str">
            <v>262</v>
          </cell>
          <cell r="B264">
            <v>19</v>
          </cell>
          <cell r="C264">
            <v>28.4</v>
          </cell>
          <cell r="D264">
            <v>31</v>
          </cell>
          <cell r="E264">
            <v>36</v>
          </cell>
          <cell r="F264">
            <v>15.5</v>
          </cell>
          <cell r="G264">
            <v>12</v>
          </cell>
          <cell r="H264" t="str">
            <v>-</v>
          </cell>
          <cell r="I264">
            <v>6.7</v>
          </cell>
          <cell r="J264">
            <v>3.07</v>
          </cell>
          <cell r="K264">
            <v>30</v>
          </cell>
          <cell r="L264">
            <v>3</v>
          </cell>
          <cell r="M264" t="str">
            <v>20</v>
          </cell>
          <cell r="N264">
            <v>4</v>
          </cell>
          <cell r="O264">
            <v>3</v>
          </cell>
          <cell r="P264">
            <v>3</v>
          </cell>
          <cell r="Q264">
            <v>1</v>
          </cell>
          <cell r="R264">
            <v>3</v>
          </cell>
          <cell r="S264">
            <v>2</v>
          </cell>
          <cell r="T264">
            <v>3</v>
          </cell>
          <cell r="U264">
            <v>2</v>
          </cell>
          <cell r="V264">
            <v>2</v>
          </cell>
          <cell r="W264">
            <v>2</v>
          </cell>
          <cell r="X264">
            <v>1</v>
          </cell>
          <cell r="Y264">
            <v>2</v>
          </cell>
          <cell r="Z264">
            <v>2</v>
          </cell>
          <cell r="AA264">
            <v>3</v>
          </cell>
          <cell r="AB264">
            <v>2</v>
          </cell>
          <cell r="AC264">
            <v>70</v>
          </cell>
          <cell r="AD264">
            <v>14.3</v>
          </cell>
          <cell r="AE264">
            <v>35</v>
          </cell>
          <cell r="AF264">
            <v>10.5</v>
          </cell>
          <cell r="AG264">
            <v>7.89</v>
          </cell>
          <cell r="AH264">
            <v>3.23</v>
          </cell>
          <cell r="AI264">
            <v>29</v>
          </cell>
          <cell r="AJ264">
            <v>28</v>
          </cell>
          <cell r="AK264">
            <v>21.1</v>
          </cell>
          <cell r="AL264">
            <v>22</v>
          </cell>
        </row>
        <row r="265">
          <cell r="A265" t="str">
            <v>263</v>
          </cell>
          <cell r="B265">
            <v>20.5</v>
          </cell>
          <cell r="C265">
            <v>24.7</v>
          </cell>
          <cell r="D265">
            <v>37.4</v>
          </cell>
          <cell r="E265">
            <v>49</v>
          </cell>
          <cell r="F265">
            <v>27.6</v>
          </cell>
          <cell r="G265">
            <v>0</v>
          </cell>
          <cell r="H265">
            <v>20</v>
          </cell>
          <cell r="I265">
            <v>6.25</v>
          </cell>
          <cell r="J265">
            <v>3.03</v>
          </cell>
          <cell r="K265">
            <v>21.7</v>
          </cell>
          <cell r="L265">
            <v>1</v>
          </cell>
          <cell r="M265" t="str">
            <v>33.9</v>
          </cell>
          <cell r="N265">
            <v>4</v>
          </cell>
          <cell r="O265">
            <v>4</v>
          </cell>
          <cell r="P265">
            <v>4</v>
          </cell>
          <cell r="Q265">
            <v>4</v>
          </cell>
          <cell r="R265">
            <v>4</v>
          </cell>
          <cell r="S265">
            <v>4</v>
          </cell>
          <cell r="T265">
            <v>2</v>
          </cell>
          <cell r="U265">
            <v>1</v>
          </cell>
          <cell r="V265">
            <v>1</v>
          </cell>
          <cell r="W265">
            <v>1</v>
          </cell>
          <cell r="X265">
            <v>1</v>
          </cell>
          <cell r="Y265">
            <v>1</v>
          </cell>
          <cell r="Z265">
            <v>2</v>
          </cell>
          <cell r="AA265">
            <v>3</v>
          </cell>
          <cell r="AB265">
            <v>2</v>
          </cell>
          <cell r="AC265">
            <v>7</v>
          </cell>
          <cell r="AD265">
            <v>26.1</v>
          </cell>
          <cell r="AE265">
            <v>37</v>
          </cell>
          <cell r="AF265">
            <v>0</v>
          </cell>
          <cell r="AG265">
            <v>7.2</v>
          </cell>
          <cell r="AH265">
            <v>2.02</v>
          </cell>
          <cell r="AI265">
            <v>17.2</v>
          </cell>
          <cell r="AJ265">
            <v>18.399999999999999</v>
          </cell>
          <cell r="AK265">
            <v>36.200000000000003</v>
          </cell>
          <cell r="AL265">
            <v>32.200000000000003</v>
          </cell>
        </row>
        <row r="266">
          <cell r="A266" t="str">
            <v>264</v>
          </cell>
          <cell r="B266">
            <v>23.5</v>
          </cell>
          <cell r="C266">
            <v>26.8</v>
          </cell>
          <cell r="D266">
            <v>42.5</v>
          </cell>
          <cell r="E266">
            <v>26</v>
          </cell>
          <cell r="F266">
            <v>28</v>
          </cell>
          <cell r="G266">
            <v>21</v>
          </cell>
          <cell r="H266">
            <v>3.78</v>
          </cell>
          <cell r="I266">
            <v>15.06</v>
          </cell>
          <cell r="J266">
            <v>7</v>
          </cell>
          <cell r="K266">
            <v>29.7</v>
          </cell>
          <cell r="L266">
            <v>4</v>
          </cell>
          <cell r="M266" t="str">
            <v>18.2</v>
          </cell>
          <cell r="N266">
            <v>3</v>
          </cell>
          <cell r="O266">
            <v>4</v>
          </cell>
          <cell r="P266">
            <v>4</v>
          </cell>
          <cell r="Q266">
            <v>4</v>
          </cell>
          <cell r="R266">
            <v>4</v>
          </cell>
          <cell r="S266">
            <v>4</v>
          </cell>
          <cell r="T266">
            <v>4</v>
          </cell>
          <cell r="U266">
            <v>1</v>
          </cell>
          <cell r="V266">
            <v>4</v>
          </cell>
          <cell r="W266">
            <v>4</v>
          </cell>
          <cell r="X266">
            <v>3</v>
          </cell>
          <cell r="Y266">
            <v>4</v>
          </cell>
          <cell r="Z266">
            <v>4</v>
          </cell>
          <cell r="AA266">
            <v>4</v>
          </cell>
          <cell r="AB266">
            <v>4</v>
          </cell>
          <cell r="AC266">
            <v>2.5099999999999998</v>
          </cell>
          <cell r="AD266">
            <v>23.3</v>
          </cell>
          <cell r="AE266">
            <v>27</v>
          </cell>
          <cell r="AF266">
            <v>23</v>
          </cell>
          <cell r="AG266">
            <v>15.94</v>
          </cell>
          <cell r="AH266">
            <v>8.58</v>
          </cell>
          <cell r="AI266">
            <v>30.2</v>
          </cell>
          <cell r="AJ266">
            <v>31</v>
          </cell>
          <cell r="AK266">
            <v>12.8</v>
          </cell>
          <cell r="AL266">
            <v>18.3</v>
          </cell>
        </row>
        <row r="267">
          <cell r="A267" t="str">
            <v>265</v>
          </cell>
          <cell r="B267">
            <v>21.9</v>
          </cell>
          <cell r="C267">
            <v>9.4</v>
          </cell>
          <cell r="D267">
            <v>46.2</v>
          </cell>
          <cell r="E267">
            <v>40</v>
          </cell>
          <cell r="F267">
            <v>23.4</v>
          </cell>
          <cell r="G267">
            <v>28</v>
          </cell>
          <cell r="H267">
            <v>11.49</v>
          </cell>
          <cell r="I267">
            <v>11.58</v>
          </cell>
          <cell r="J267">
            <v>5.3</v>
          </cell>
          <cell r="K267">
            <v>30.3</v>
          </cell>
          <cell r="L267">
            <v>4</v>
          </cell>
          <cell r="M267" t="str">
            <v>19.3</v>
          </cell>
          <cell r="N267">
            <v>4</v>
          </cell>
          <cell r="O267">
            <v>3</v>
          </cell>
          <cell r="P267">
            <v>3</v>
          </cell>
          <cell r="Q267">
            <v>4</v>
          </cell>
          <cell r="R267">
            <v>4</v>
          </cell>
          <cell r="S267">
            <v>3</v>
          </cell>
          <cell r="T267">
            <v>3</v>
          </cell>
          <cell r="U267">
            <v>3</v>
          </cell>
          <cell r="V267">
            <v>2</v>
          </cell>
          <cell r="W267">
            <v>3</v>
          </cell>
          <cell r="X267">
            <v>1</v>
          </cell>
          <cell r="Y267">
            <v>2</v>
          </cell>
          <cell r="Z267">
            <v>2</v>
          </cell>
          <cell r="AA267">
            <v>2</v>
          </cell>
          <cell r="AB267">
            <v>2</v>
          </cell>
          <cell r="AC267">
            <v>26.57</v>
          </cell>
          <cell r="AD267">
            <v>25</v>
          </cell>
          <cell r="AE267">
            <v>31</v>
          </cell>
          <cell r="AF267">
            <v>26</v>
          </cell>
          <cell r="AG267">
            <v>10.69</v>
          </cell>
          <cell r="AH267">
            <v>4.25</v>
          </cell>
          <cell r="AI267">
            <v>29.2</v>
          </cell>
          <cell r="AJ267">
            <v>30.5</v>
          </cell>
          <cell r="AK267">
            <v>21.2</v>
          </cell>
          <cell r="AL267">
            <v>20.2</v>
          </cell>
        </row>
        <row r="268">
          <cell r="A268" t="str">
            <v>266</v>
          </cell>
          <cell r="B268">
            <v>20.7</v>
          </cell>
          <cell r="C268">
            <v>28.7</v>
          </cell>
          <cell r="D268">
            <v>33.200000000000003</v>
          </cell>
          <cell r="E268">
            <v>22</v>
          </cell>
          <cell r="F268">
            <v>22.9</v>
          </cell>
          <cell r="G268">
            <v>21</v>
          </cell>
          <cell r="H268">
            <v>4.54</v>
          </cell>
          <cell r="I268">
            <v>5.49</v>
          </cell>
          <cell r="J268">
            <v>3.1</v>
          </cell>
          <cell r="K268">
            <v>31.1</v>
          </cell>
          <cell r="L268">
            <v>4</v>
          </cell>
          <cell r="M268" t="str">
            <v>28.3</v>
          </cell>
          <cell r="N268">
            <v>3</v>
          </cell>
          <cell r="O268">
            <v>3</v>
          </cell>
          <cell r="P268">
            <v>4</v>
          </cell>
          <cell r="Q268">
            <v>6</v>
          </cell>
          <cell r="R268">
            <v>3</v>
          </cell>
          <cell r="S268">
            <v>3</v>
          </cell>
          <cell r="T268">
            <v>2</v>
          </cell>
          <cell r="U268">
            <v>4</v>
          </cell>
          <cell r="V268">
            <v>2</v>
          </cell>
          <cell r="W268">
            <v>3</v>
          </cell>
          <cell r="X268">
            <v>1</v>
          </cell>
          <cell r="Y268">
            <v>1</v>
          </cell>
          <cell r="Z268">
            <v>2</v>
          </cell>
          <cell r="AA268">
            <v>2</v>
          </cell>
          <cell r="AB268">
            <v>2</v>
          </cell>
          <cell r="AC268">
            <v>2.15</v>
          </cell>
          <cell r="AD268">
            <v>25.4</v>
          </cell>
          <cell r="AE268">
            <v>21</v>
          </cell>
          <cell r="AF268">
            <v>24</v>
          </cell>
          <cell r="AG268">
            <v>6.54</v>
          </cell>
          <cell r="AH268">
            <v>2.76</v>
          </cell>
          <cell r="AI268">
            <v>31</v>
          </cell>
          <cell r="AJ268">
            <v>31.2</v>
          </cell>
          <cell r="AK268">
            <v>33.299999999999997</v>
          </cell>
          <cell r="AL268">
            <v>29.4</v>
          </cell>
        </row>
        <row r="269">
          <cell r="A269" t="str">
            <v>267</v>
          </cell>
          <cell r="B269">
            <v>24.9</v>
          </cell>
          <cell r="C269">
            <v>39.700000000000003</v>
          </cell>
          <cell r="D269">
            <v>33.5</v>
          </cell>
          <cell r="E269">
            <v>24.5</v>
          </cell>
          <cell r="F269">
            <v>24.1</v>
          </cell>
          <cell r="G269">
            <v>24.2</v>
          </cell>
          <cell r="H269">
            <v>29.15</v>
          </cell>
          <cell r="I269">
            <v>7.09</v>
          </cell>
          <cell r="J269">
            <v>3.45</v>
          </cell>
          <cell r="K269">
            <v>28.1</v>
          </cell>
          <cell r="L269">
            <v>4</v>
          </cell>
          <cell r="M269" t="str">
            <v>21.4</v>
          </cell>
          <cell r="N269">
            <v>3</v>
          </cell>
          <cell r="O269">
            <v>3</v>
          </cell>
          <cell r="P269">
            <v>3</v>
          </cell>
          <cell r="Q269">
            <v>3</v>
          </cell>
          <cell r="R269">
            <v>3</v>
          </cell>
          <cell r="S269">
            <v>2</v>
          </cell>
          <cell r="T269">
            <v>1</v>
          </cell>
          <cell r="U269">
            <v>3</v>
          </cell>
          <cell r="V269">
            <v>3</v>
          </cell>
          <cell r="W269">
            <v>3</v>
          </cell>
          <cell r="X269">
            <v>3</v>
          </cell>
          <cell r="Y269">
            <v>3</v>
          </cell>
          <cell r="Z269">
            <v>3</v>
          </cell>
          <cell r="AA269">
            <v>3</v>
          </cell>
          <cell r="AB269">
            <v>3</v>
          </cell>
          <cell r="AC269">
            <v>43.89</v>
          </cell>
          <cell r="AD269">
            <v>23.9</v>
          </cell>
          <cell r="AE269">
            <v>24</v>
          </cell>
          <cell r="AF269">
            <v>24.1</v>
          </cell>
          <cell r="AG269">
            <v>7.62</v>
          </cell>
          <cell r="AH269">
            <v>3.39</v>
          </cell>
          <cell r="AI269">
            <v>27.6</v>
          </cell>
          <cell r="AJ269">
            <v>28.1</v>
          </cell>
          <cell r="AK269">
            <v>23.1</v>
          </cell>
          <cell r="AL269">
            <v>23.9</v>
          </cell>
        </row>
        <row r="270">
          <cell r="A270" t="str">
            <v>268</v>
          </cell>
          <cell r="B270">
            <v>22.6</v>
          </cell>
          <cell r="C270">
            <v>18.8</v>
          </cell>
          <cell r="D270">
            <v>44.1</v>
          </cell>
          <cell r="E270">
            <v>12</v>
          </cell>
          <cell r="F270">
            <v>31</v>
          </cell>
          <cell r="G270">
            <v>33</v>
          </cell>
          <cell r="H270" t="str">
            <v>-</v>
          </cell>
          <cell r="I270">
            <v>7.3</v>
          </cell>
          <cell r="J270">
            <v>2.73</v>
          </cell>
          <cell r="K270">
            <v>32.4</v>
          </cell>
          <cell r="L270">
            <v>4</v>
          </cell>
          <cell r="M270" t="str">
            <v>30.3</v>
          </cell>
          <cell r="N270">
            <v>5</v>
          </cell>
          <cell r="O270">
            <v>5</v>
          </cell>
          <cell r="P270">
            <v>3</v>
          </cell>
          <cell r="Q270">
            <v>3</v>
          </cell>
          <cell r="R270">
            <v>4</v>
          </cell>
          <cell r="S270">
            <v>3</v>
          </cell>
          <cell r="T270">
            <v>3</v>
          </cell>
          <cell r="U270">
            <v>2</v>
          </cell>
          <cell r="V270">
            <v>1</v>
          </cell>
          <cell r="W270">
            <v>2</v>
          </cell>
          <cell r="X270">
            <v>1</v>
          </cell>
          <cell r="Y270">
            <v>1</v>
          </cell>
          <cell r="Z270">
            <v>2</v>
          </cell>
          <cell r="AA270">
            <v>3</v>
          </cell>
          <cell r="AB270">
            <v>1</v>
          </cell>
          <cell r="AC270">
            <v>70</v>
          </cell>
          <cell r="AD270">
            <v>29.9</v>
          </cell>
          <cell r="AE270">
            <v>9</v>
          </cell>
          <cell r="AF270">
            <v>27</v>
          </cell>
          <cell r="AG270">
            <v>8.48</v>
          </cell>
          <cell r="AH270">
            <v>3.62</v>
          </cell>
          <cell r="AI270">
            <v>32.9</v>
          </cell>
          <cell r="AJ270">
            <v>33.1</v>
          </cell>
          <cell r="AK270">
            <v>17.3</v>
          </cell>
          <cell r="AL270">
            <v>29.7</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9042F-7E86-4D1F-9169-FD1630514353}">
  <dimension ref="A1:O50"/>
  <sheetViews>
    <sheetView topLeftCell="A14" zoomScale="70" zoomScaleNormal="70" workbookViewId="0">
      <selection activeCell="A43" sqref="A43"/>
    </sheetView>
  </sheetViews>
  <sheetFormatPr defaultColWidth="8.77734375" defaultRowHeight="14.4"/>
  <cols>
    <col min="1" max="1" width="36.109375" style="1" customWidth="1"/>
    <col min="2" max="2" width="45" style="2" customWidth="1"/>
    <col min="3" max="3" width="25.33203125" style="2" customWidth="1"/>
    <col min="4" max="4" width="19.5546875" customWidth="1"/>
    <col min="5" max="8" width="17.5546875" customWidth="1"/>
  </cols>
  <sheetData>
    <row r="1" spans="1:15">
      <c r="A1" s="2"/>
    </row>
    <row r="2" spans="1:15" ht="15" thickBot="1">
      <c r="A2" s="7"/>
      <c r="B2" s="47"/>
      <c r="C2" s="47"/>
      <c r="D2" s="6"/>
      <c r="E2" s="6"/>
      <c r="F2" s="6"/>
      <c r="G2" s="6"/>
      <c r="H2" s="6"/>
      <c r="I2" s="6"/>
      <c r="J2" s="6"/>
      <c r="K2" s="6"/>
      <c r="L2" s="6"/>
      <c r="M2" s="6"/>
      <c r="N2" s="6"/>
      <c r="O2" s="6"/>
    </row>
    <row r="3" spans="1:15" ht="72">
      <c r="A3" s="35" t="s">
        <v>2</v>
      </c>
      <c r="B3" s="18" t="s">
        <v>36</v>
      </c>
      <c r="C3" s="19" t="s">
        <v>37</v>
      </c>
    </row>
    <row r="4" spans="1:15" ht="72">
      <c r="A4" s="35" t="s">
        <v>22</v>
      </c>
      <c r="B4" s="20" t="s">
        <v>38</v>
      </c>
      <c r="C4" s="21" t="s">
        <v>39</v>
      </c>
    </row>
    <row r="5" spans="1:15" ht="90.75" customHeight="1">
      <c r="A5" s="35" t="s">
        <v>42</v>
      </c>
      <c r="B5" s="20" t="s">
        <v>44</v>
      </c>
      <c r="C5" s="24"/>
    </row>
    <row r="6" spans="1:15" ht="104.25" customHeight="1">
      <c r="A6" s="35" t="s">
        <v>3</v>
      </c>
      <c r="B6" s="20" t="s">
        <v>40</v>
      </c>
      <c r="C6" s="21" t="s">
        <v>41</v>
      </c>
      <c r="D6" s="3" t="s">
        <v>212</v>
      </c>
      <c r="E6" s="161" t="s">
        <v>213</v>
      </c>
    </row>
    <row r="7" spans="1:15" ht="105.75" customHeight="1">
      <c r="A7" s="37" t="s">
        <v>5</v>
      </c>
      <c r="B7" s="20" t="s">
        <v>34</v>
      </c>
      <c r="C7" s="21" t="s">
        <v>35</v>
      </c>
    </row>
    <row r="8" spans="1:15" ht="72">
      <c r="A8" s="34" t="s">
        <v>20</v>
      </c>
      <c r="B8" s="20" t="s">
        <v>32</v>
      </c>
      <c r="C8" s="21" t="s">
        <v>33</v>
      </c>
    </row>
    <row r="9" spans="1:15" ht="72">
      <c r="A9" s="34" t="s">
        <v>19</v>
      </c>
      <c r="B9" s="38" t="s">
        <v>17</v>
      </c>
      <c r="C9" s="39" t="s">
        <v>18</v>
      </c>
    </row>
    <row r="10" spans="1:15" ht="101.4" thickBot="1">
      <c r="A10" s="34" t="s">
        <v>23</v>
      </c>
      <c r="B10" s="22" t="s">
        <v>56</v>
      </c>
      <c r="C10" s="23" t="s">
        <v>57</v>
      </c>
      <c r="D10" s="44" t="s">
        <v>70</v>
      </c>
    </row>
    <row r="11" spans="1:15" ht="15.6">
      <c r="A11" s="34"/>
      <c r="B11" s="51"/>
      <c r="C11" s="51"/>
      <c r="D11" s="44"/>
    </row>
    <row r="12" spans="1:15" ht="21">
      <c r="A12" s="160" t="s">
        <v>211</v>
      </c>
      <c r="B12" s="6"/>
      <c r="C12" s="6"/>
      <c r="D12" s="6"/>
      <c r="E12" s="6"/>
      <c r="F12" s="6"/>
      <c r="G12" s="6"/>
      <c r="H12" s="6"/>
      <c r="I12" s="6"/>
      <c r="J12" s="6"/>
      <c r="K12" s="6"/>
      <c r="L12" s="6"/>
      <c r="M12" s="6"/>
    </row>
    <row r="13" spans="1:15" ht="153.75" customHeight="1">
      <c r="A13" s="34" t="s">
        <v>6</v>
      </c>
      <c r="B13" s="3" t="s">
        <v>160</v>
      </c>
      <c r="C13"/>
    </row>
    <row r="14" spans="1:15" ht="224.25" customHeight="1">
      <c r="A14" s="34" t="s">
        <v>7</v>
      </c>
      <c r="B14" s="3" t="s">
        <v>151</v>
      </c>
      <c r="C14" t="s">
        <v>89</v>
      </c>
      <c r="H14" t="s">
        <v>299</v>
      </c>
    </row>
    <row r="15" spans="1:15" ht="96" customHeight="1">
      <c r="A15" s="34" t="s">
        <v>50</v>
      </c>
      <c r="B15" s="44" t="s">
        <v>175</v>
      </c>
      <c r="C15"/>
    </row>
    <row r="16" spans="1:15" ht="198.75" customHeight="1">
      <c r="A16" s="34" t="s">
        <v>8</v>
      </c>
      <c r="B16" s="3" t="s">
        <v>174</v>
      </c>
      <c r="C16"/>
    </row>
    <row r="17" spans="1:8" ht="172.5" customHeight="1">
      <c r="A17" s="34" t="s">
        <v>9</v>
      </c>
      <c r="B17" s="3" t="s">
        <v>88</v>
      </c>
      <c r="C17" s="132" t="s">
        <v>158</v>
      </c>
    </row>
    <row r="18" spans="1:8" ht="73.5" customHeight="1">
      <c r="A18" s="34" t="s">
        <v>51</v>
      </c>
      <c r="B18" t="s">
        <v>80</v>
      </c>
      <c r="C18"/>
    </row>
    <row r="19" spans="1:8" ht="16.2" thickBot="1">
      <c r="A19" s="34"/>
      <c r="B19"/>
      <c r="C19"/>
    </row>
    <row r="20" spans="1:8" ht="18">
      <c r="A20" s="131" t="s">
        <v>214</v>
      </c>
      <c r="B20" s="162" t="s">
        <v>71</v>
      </c>
      <c r="C20" s="176" t="s">
        <v>77</v>
      </c>
      <c r="D20" s="177">
        <v>1</v>
      </c>
      <c r="E20" s="177">
        <v>2</v>
      </c>
      <c r="F20" s="177">
        <v>3</v>
      </c>
      <c r="G20" s="177">
        <v>4</v>
      </c>
      <c r="H20" s="178">
        <v>5</v>
      </c>
    </row>
    <row r="21" spans="1:8" ht="15.6">
      <c r="A21" s="34"/>
      <c r="B21" s="163"/>
      <c r="C21" s="141" t="s">
        <v>173</v>
      </c>
      <c r="D21" s="136" t="s">
        <v>176</v>
      </c>
      <c r="E21" s="136" t="s">
        <v>177</v>
      </c>
      <c r="F21" s="136" t="s">
        <v>178</v>
      </c>
      <c r="G21" s="136" t="s">
        <v>179</v>
      </c>
      <c r="H21" s="164" t="s">
        <v>97</v>
      </c>
    </row>
    <row r="22" spans="1:8" ht="15.6">
      <c r="A22" s="34"/>
      <c r="B22" s="165"/>
      <c r="C22" s="140" t="s">
        <v>204</v>
      </c>
      <c r="D22" s="54" t="s">
        <v>101</v>
      </c>
      <c r="E22" s="54" t="s">
        <v>100</v>
      </c>
      <c r="F22" s="54" t="s">
        <v>99</v>
      </c>
      <c r="G22" s="54" t="s">
        <v>98</v>
      </c>
      <c r="H22" s="166" t="s">
        <v>97</v>
      </c>
    </row>
    <row r="23" spans="1:8" ht="15.6">
      <c r="A23" s="34"/>
      <c r="B23" s="167" t="s">
        <v>72</v>
      </c>
      <c r="C23" s="137" t="s">
        <v>77</v>
      </c>
      <c r="D23" s="138">
        <v>1</v>
      </c>
      <c r="E23" s="138">
        <v>2</v>
      </c>
      <c r="F23" s="138">
        <v>3</v>
      </c>
      <c r="G23" s="138">
        <v>4</v>
      </c>
      <c r="H23" s="168">
        <v>5</v>
      </c>
    </row>
    <row r="24" spans="1:8" ht="15.6">
      <c r="A24" s="34"/>
      <c r="B24" s="163"/>
      <c r="C24" s="139" t="s">
        <v>205</v>
      </c>
      <c r="D24" s="136" t="s">
        <v>181</v>
      </c>
      <c r="E24" s="136" t="s">
        <v>184</v>
      </c>
      <c r="F24" s="136" t="s">
        <v>185</v>
      </c>
      <c r="G24" s="136" t="s">
        <v>186</v>
      </c>
      <c r="H24" s="164" t="s">
        <v>180</v>
      </c>
    </row>
    <row r="25" spans="1:8" ht="15.6">
      <c r="A25" s="34"/>
      <c r="B25" s="163"/>
      <c r="C25" s="139" t="s">
        <v>206</v>
      </c>
      <c r="D25" s="136" t="s">
        <v>182</v>
      </c>
      <c r="E25" s="136" t="s">
        <v>189</v>
      </c>
      <c r="F25" s="136" t="s">
        <v>190</v>
      </c>
      <c r="G25" s="136" t="s">
        <v>191</v>
      </c>
      <c r="H25" s="164" t="s">
        <v>187</v>
      </c>
    </row>
    <row r="26" spans="1:8" ht="15.6">
      <c r="A26" s="34"/>
      <c r="B26" s="163"/>
      <c r="C26" s="139" t="s">
        <v>207</v>
      </c>
      <c r="D26" s="136" t="s">
        <v>183</v>
      </c>
      <c r="E26" s="136" t="s">
        <v>192</v>
      </c>
      <c r="F26" s="136" t="s">
        <v>193</v>
      </c>
      <c r="G26" s="136" t="s">
        <v>194</v>
      </c>
      <c r="H26" s="164" t="s">
        <v>188</v>
      </c>
    </row>
    <row r="27" spans="1:8" ht="15.6">
      <c r="A27" s="34"/>
      <c r="B27" s="163"/>
      <c r="C27" s="139" t="s">
        <v>208</v>
      </c>
      <c r="D27" s="136" t="s">
        <v>195</v>
      </c>
      <c r="E27" s="136" t="s">
        <v>196</v>
      </c>
      <c r="F27" s="136" t="s">
        <v>198</v>
      </c>
      <c r="G27" s="136" t="s">
        <v>199</v>
      </c>
      <c r="H27" s="164" t="s">
        <v>200</v>
      </c>
    </row>
    <row r="28" spans="1:8" ht="15.6">
      <c r="A28" s="34"/>
      <c r="B28" s="163"/>
      <c r="C28" s="139" t="s">
        <v>209</v>
      </c>
      <c r="D28" s="136" t="s">
        <v>195</v>
      </c>
      <c r="E28" s="136" t="s">
        <v>197</v>
      </c>
      <c r="F28" s="136" t="s">
        <v>202</v>
      </c>
      <c r="G28" s="136" t="s">
        <v>203</v>
      </c>
      <c r="H28" s="164" t="s">
        <v>201</v>
      </c>
    </row>
    <row r="29" spans="1:8" ht="43.2">
      <c r="A29" s="34"/>
      <c r="B29" s="165"/>
      <c r="C29" s="140" t="s">
        <v>210</v>
      </c>
      <c r="D29" s="56" t="s">
        <v>90</v>
      </c>
      <c r="E29" s="56" t="s">
        <v>91</v>
      </c>
      <c r="F29" s="56" t="s">
        <v>92</v>
      </c>
      <c r="G29" s="56" t="s">
        <v>93</v>
      </c>
      <c r="H29" s="169" t="s">
        <v>94</v>
      </c>
    </row>
    <row r="30" spans="1:8" ht="31.2">
      <c r="A30" s="34"/>
      <c r="B30" s="167" t="s">
        <v>73</v>
      </c>
      <c r="C30" s="179" t="s">
        <v>77</v>
      </c>
      <c r="D30" s="180">
        <v>1</v>
      </c>
      <c r="E30" s="180">
        <v>2</v>
      </c>
      <c r="F30" s="180">
        <v>3</v>
      </c>
      <c r="G30" s="180">
        <v>4</v>
      </c>
      <c r="H30" s="181">
        <v>5</v>
      </c>
    </row>
    <row r="31" spans="1:8" ht="15.6">
      <c r="A31" s="34"/>
      <c r="B31" s="165"/>
      <c r="C31" s="55" t="s">
        <v>28</v>
      </c>
      <c r="D31" s="54" t="s">
        <v>83</v>
      </c>
      <c r="E31" s="54" t="s">
        <v>84</v>
      </c>
      <c r="F31" s="54" t="s">
        <v>85</v>
      </c>
      <c r="G31" s="54" t="s">
        <v>86</v>
      </c>
      <c r="H31" s="166" t="s">
        <v>87</v>
      </c>
    </row>
    <row r="32" spans="1:8" ht="15.6">
      <c r="A32" s="34"/>
      <c r="B32" s="167" t="s">
        <v>74</v>
      </c>
      <c r="C32" s="179" t="s">
        <v>77</v>
      </c>
      <c r="D32" s="180">
        <v>1</v>
      </c>
      <c r="E32" s="180">
        <v>2</v>
      </c>
      <c r="F32" s="180">
        <v>3</v>
      </c>
      <c r="G32" s="180">
        <v>4</v>
      </c>
      <c r="H32" s="181">
        <v>5</v>
      </c>
    </row>
    <row r="33" spans="1:13" ht="15.6">
      <c r="A33" s="34"/>
      <c r="B33" s="163"/>
      <c r="C33" t="s">
        <v>172</v>
      </c>
      <c r="D33" s="136" t="s">
        <v>167</v>
      </c>
      <c r="E33" s="136" t="s">
        <v>168</v>
      </c>
      <c r="F33" s="136" t="s">
        <v>169</v>
      </c>
      <c r="G33" s="136" t="s">
        <v>170</v>
      </c>
      <c r="H33" s="164" t="s">
        <v>171</v>
      </c>
    </row>
    <row r="34" spans="1:13" ht="15.6">
      <c r="A34" s="34"/>
      <c r="B34" s="165"/>
      <c r="C34" s="55" t="s">
        <v>166</v>
      </c>
      <c r="D34" s="54" t="s">
        <v>161</v>
      </c>
      <c r="E34" s="54" t="s">
        <v>162</v>
      </c>
      <c r="F34" s="54" t="s">
        <v>163</v>
      </c>
      <c r="G34" s="54" t="s">
        <v>164</v>
      </c>
      <c r="H34" s="166" t="s">
        <v>165</v>
      </c>
    </row>
    <row r="35" spans="1:13" ht="15.6">
      <c r="A35" s="34"/>
      <c r="B35" s="167" t="s">
        <v>75</v>
      </c>
      <c r="C35" s="52" t="s">
        <v>77</v>
      </c>
      <c r="D35" s="53">
        <v>1</v>
      </c>
      <c r="E35" s="53">
        <v>2</v>
      </c>
      <c r="F35" s="53">
        <v>3</v>
      </c>
      <c r="G35" s="53">
        <v>4</v>
      </c>
      <c r="H35" s="170">
        <v>5</v>
      </c>
    </row>
    <row r="36" spans="1:13" ht="15.6">
      <c r="A36" s="34"/>
      <c r="B36" s="165"/>
      <c r="C36" s="55" t="s">
        <v>28</v>
      </c>
      <c r="D36" s="54"/>
      <c r="E36" s="54"/>
      <c r="F36" s="54"/>
      <c r="G36" s="54"/>
      <c r="H36" s="166"/>
    </row>
    <row r="37" spans="1:13" ht="31.2">
      <c r="A37" s="34"/>
      <c r="B37" s="167" t="s">
        <v>76</v>
      </c>
      <c r="C37" s="179" t="s">
        <v>77</v>
      </c>
      <c r="D37" s="180">
        <v>1</v>
      </c>
      <c r="E37" s="180">
        <v>2</v>
      </c>
      <c r="F37" s="180">
        <v>3</v>
      </c>
      <c r="G37" s="180">
        <v>4</v>
      </c>
      <c r="H37" s="181">
        <v>5</v>
      </c>
    </row>
    <row r="38" spans="1:13" ht="43.8" thickBot="1">
      <c r="A38" s="34"/>
      <c r="B38" s="171"/>
      <c r="C38" s="172" t="s">
        <v>28</v>
      </c>
      <c r="D38" s="173"/>
      <c r="E38" s="174" t="s">
        <v>82</v>
      </c>
      <c r="F38" s="174" t="s">
        <v>81</v>
      </c>
      <c r="G38" s="174" t="s">
        <v>79</v>
      </c>
      <c r="H38" s="175" t="s">
        <v>78</v>
      </c>
    </row>
    <row r="39" spans="1:13" ht="15.6">
      <c r="A39" s="34"/>
      <c r="B39"/>
      <c r="C39"/>
    </row>
    <row r="40" spans="1:13">
      <c r="A40" s="30"/>
      <c r="B40" s="6"/>
      <c r="C40" s="6"/>
      <c r="D40" s="6"/>
      <c r="E40" s="6"/>
      <c r="F40" s="6"/>
      <c r="G40" s="6"/>
      <c r="H40" s="6"/>
      <c r="I40" s="6"/>
      <c r="J40" s="6"/>
      <c r="K40" s="6"/>
      <c r="L40" s="6"/>
      <c r="M40" s="6"/>
    </row>
    <row r="41" spans="1:13" ht="69.75" customHeight="1">
      <c r="A41" s="34" t="s">
        <v>10</v>
      </c>
      <c r="B41" s="3" t="s">
        <v>29</v>
      </c>
      <c r="C41"/>
    </row>
    <row r="42" spans="1:13" ht="51.75" customHeight="1">
      <c r="A42" s="34" t="s">
        <v>11</v>
      </c>
      <c r="B42" t="s">
        <v>152</v>
      </c>
      <c r="C42"/>
    </row>
    <row r="43" spans="1:13" ht="72">
      <c r="A43" s="34" t="s">
        <v>14</v>
      </c>
      <c r="B43" s="133" t="s">
        <v>159</v>
      </c>
      <c r="C43" s="65" t="s">
        <v>157</v>
      </c>
    </row>
    <row r="44" spans="1:13" ht="15.6">
      <c r="A44" s="7"/>
      <c r="B44" s="134"/>
      <c r="C44" s="6"/>
      <c r="D44" s="6"/>
      <c r="E44" s="6"/>
      <c r="F44" s="6"/>
      <c r="G44" s="6"/>
      <c r="H44" s="6"/>
      <c r="I44" s="6"/>
      <c r="J44" s="6"/>
      <c r="K44" s="6"/>
      <c r="L44" s="6"/>
      <c r="M44" s="6"/>
    </row>
    <row r="45" spans="1:13" ht="54">
      <c r="A45" s="31" t="s">
        <v>46</v>
      </c>
      <c r="B45" s="135" t="s">
        <v>156</v>
      </c>
      <c r="C45" s="131" t="s">
        <v>155</v>
      </c>
    </row>
    <row r="46" spans="1:13" ht="54">
      <c r="A46" s="32" t="s">
        <v>12</v>
      </c>
      <c r="B46" s="135" t="s">
        <v>154</v>
      </c>
      <c r="C46" s="131" t="s">
        <v>153</v>
      </c>
    </row>
    <row r="47" spans="1:13" ht="198" customHeight="1">
      <c r="A47" s="32" t="s">
        <v>13</v>
      </c>
      <c r="B47" s="3" t="s">
        <v>68</v>
      </c>
      <c r="C47" s="44" t="s">
        <v>69</v>
      </c>
    </row>
    <row r="50" spans="1:1">
      <c r="A50" s="17"/>
    </row>
  </sheetData>
  <phoneticPr fontId="2"/>
  <hyperlinks>
    <hyperlink ref="C47" display="https://www.tyojyu.or.jp/net/topics/tokushu/kenkochojyu-hiketsu/kenkochoju-shokuji-eiyo.html" xr:uid="{9F3B74E5-4B1F-41E8-8582-A054F8F2AB16}"/>
    <hyperlink ref="D10" display="https://safe.menlosecurity.com/doc/docview/viewer/docNEF2B1EB425C7414f8fcf523f56594865b2d78d09c658e77a77dc95ec671bb092fb109d376a8c" xr:uid="{372EEE18-F9F3-482D-8988-E2D29E7A8E23}"/>
    <hyperlink ref="B15" display="https://safe.menlosecurity.com/doc/docview/viewer/docN1B7DDA037579b1e37357b97746702ba485563ff2c2669b1fd5a49be248fe67fd7f2e842f8629" xr:uid="{60B84993-EAF0-4235-8DC0-4CF09808C59A}"/>
    <hyperlink ref="E6" display="https://www.mhlw.go.jp/content/000711007.pdf" xr:uid="{9910C197-B56D-4006-968F-3FD16FD9CBC5}"/>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505A9-1EDC-46F1-B58A-866B37F103E9}">
  <sheetPr>
    <pageSetUpPr fitToPage="1"/>
  </sheetPr>
  <dimension ref="A1:N43"/>
  <sheetViews>
    <sheetView showWhiteSpace="0" view="pageBreakPreview" zoomScale="25" zoomScaleNormal="100" zoomScaleSheetLayoutView="25" workbookViewId="0">
      <selection activeCell="C23" sqref="C23"/>
    </sheetView>
  </sheetViews>
  <sheetFormatPr defaultColWidth="8.77734375" defaultRowHeight="14.4"/>
  <cols>
    <col min="1" max="1" width="4.33203125" style="2" customWidth="1"/>
    <col min="2" max="2" width="66.5546875" style="1" customWidth="1"/>
    <col min="3" max="3" width="17" style="2" customWidth="1"/>
    <col min="4" max="4" width="20.5546875" style="8" customWidth="1"/>
    <col min="5" max="5" width="120.5546875" style="2" customWidth="1"/>
    <col min="6" max="6" width="26.33203125" style="11" customWidth="1"/>
    <col min="7" max="7" width="30.77734375" style="2" customWidth="1"/>
    <col min="8" max="8" width="31.5546875" style="2" customWidth="1"/>
    <col min="9" max="9" width="21.5546875" style="2" customWidth="1"/>
    <col min="10" max="10" width="28.109375" style="2" customWidth="1"/>
    <col min="11" max="13" width="9" style="2"/>
    <col min="14" max="14" width="28" style="2" customWidth="1"/>
    <col min="15" max="256" width="9" style="2"/>
    <col min="257" max="257" width="29.109375" style="2" customWidth="1"/>
    <col min="258" max="259" width="26" style="2" customWidth="1"/>
    <col min="260" max="260" width="28.33203125" style="2" customWidth="1"/>
    <col min="261" max="261" width="22.77734375" style="2" customWidth="1"/>
    <col min="262" max="512" width="9" style="2"/>
    <col min="513" max="513" width="29.109375" style="2" customWidth="1"/>
    <col min="514" max="515" width="26" style="2" customWidth="1"/>
    <col min="516" max="516" width="28.33203125" style="2" customWidth="1"/>
    <col min="517" max="517" width="22.77734375" style="2" customWidth="1"/>
    <col min="518" max="768" width="9" style="2"/>
    <col min="769" max="769" width="29.109375" style="2" customWidth="1"/>
    <col min="770" max="771" width="26" style="2" customWidth="1"/>
    <col min="772" max="772" width="28.33203125" style="2" customWidth="1"/>
    <col min="773" max="773" width="22.77734375" style="2" customWidth="1"/>
    <col min="774" max="1024" width="9" style="2"/>
    <col min="1025" max="1025" width="29.109375" style="2" customWidth="1"/>
    <col min="1026" max="1027" width="26" style="2" customWidth="1"/>
    <col min="1028" max="1028" width="28.33203125" style="2" customWidth="1"/>
    <col min="1029" max="1029" width="22.77734375" style="2" customWidth="1"/>
    <col min="1030" max="1280" width="9" style="2"/>
    <col min="1281" max="1281" width="29.109375" style="2" customWidth="1"/>
    <col min="1282" max="1283" width="26" style="2" customWidth="1"/>
    <col min="1284" max="1284" width="28.33203125" style="2" customWidth="1"/>
    <col min="1285" max="1285" width="22.77734375" style="2" customWidth="1"/>
    <col min="1286" max="1536" width="9" style="2"/>
    <col min="1537" max="1537" width="29.109375" style="2" customWidth="1"/>
    <col min="1538" max="1539" width="26" style="2" customWidth="1"/>
    <col min="1540" max="1540" width="28.33203125" style="2" customWidth="1"/>
    <col min="1541" max="1541" width="22.77734375" style="2" customWidth="1"/>
    <col min="1542" max="1792" width="9" style="2"/>
    <col min="1793" max="1793" width="29.109375" style="2" customWidth="1"/>
    <col min="1794" max="1795" width="26" style="2" customWidth="1"/>
    <col min="1796" max="1796" width="28.33203125" style="2" customWidth="1"/>
    <col min="1797" max="1797" width="22.77734375" style="2" customWidth="1"/>
    <col min="1798" max="2048" width="9" style="2"/>
    <col min="2049" max="2049" width="29.109375" style="2" customWidth="1"/>
    <col min="2050" max="2051" width="26" style="2" customWidth="1"/>
    <col min="2052" max="2052" width="28.33203125" style="2" customWidth="1"/>
    <col min="2053" max="2053" width="22.77734375" style="2" customWidth="1"/>
    <col min="2054" max="2304" width="9" style="2"/>
    <col min="2305" max="2305" width="29.109375" style="2" customWidth="1"/>
    <col min="2306" max="2307" width="26" style="2" customWidth="1"/>
    <col min="2308" max="2308" width="28.33203125" style="2" customWidth="1"/>
    <col min="2309" max="2309" width="22.77734375" style="2" customWidth="1"/>
    <col min="2310" max="2560" width="9" style="2"/>
    <col min="2561" max="2561" width="29.109375" style="2" customWidth="1"/>
    <col min="2562" max="2563" width="26" style="2" customWidth="1"/>
    <col min="2564" max="2564" width="28.33203125" style="2" customWidth="1"/>
    <col min="2565" max="2565" width="22.77734375" style="2" customWidth="1"/>
    <col min="2566" max="2816" width="9" style="2"/>
    <col min="2817" max="2817" width="29.109375" style="2" customWidth="1"/>
    <col min="2818" max="2819" width="26" style="2" customWidth="1"/>
    <col min="2820" max="2820" width="28.33203125" style="2" customWidth="1"/>
    <col min="2821" max="2821" width="22.77734375" style="2" customWidth="1"/>
    <col min="2822" max="3072" width="9" style="2"/>
    <col min="3073" max="3073" width="29.109375" style="2" customWidth="1"/>
    <col min="3074" max="3075" width="26" style="2" customWidth="1"/>
    <col min="3076" max="3076" width="28.33203125" style="2" customWidth="1"/>
    <col min="3077" max="3077" width="22.77734375" style="2" customWidth="1"/>
    <col min="3078" max="3328" width="9" style="2"/>
    <col min="3329" max="3329" width="29.109375" style="2" customWidth="1"/>
    <col min="3330" max="3331" width="26" style="2" customWidth="1"/>
    <col min="3332" max="3332" width="28.33203125" style="2" customWidth="1"/>
    <col min="3333" max="3333" width="22.77734375" style="2" customWidth="1"/>
    <col min="3334" max="3584" width="9" style="2"/>
    <col min="3585" max="3585" width="29.109375" style="2" customWidth="1"/>
    <col min="3586" max="3587" width="26" style="2" customWidth="1"/>
    <col min="3588" max="3588" width="28.33203125" style="2" customWidth="1"/>
    <col min="3589" max="3589" width="22.77734375" style="2" customWidth="1"/>
    <col min="3590" max="3840" width="9" style="2"/>
    <col min="3841" max="3841" width="29.109375" style="2" customWidth="1"/>
    <col min="3842" max="3843" width="26" style="2" customWidth="1"/>
    <col min="3844" max="3844" width="28.33203125" style="2" customWidth="1"/>
    <col min="3845" max="3845" width="22.77734375" style="2" customWidth="1"/>
    <col min="3846" max="4096" width="9" style="2"/>
    <col min="4097" max="4097" width="29.109375" style="2" customWidth="1"/>
    <col min="4098" max="4099" width="26" style="2" customWidth="1"/>
    <col min="4100" max="4100" width="28.33203125" style="2" customWidth="1"/>
    <col min="4101" max="4101" width="22.77734375" style="2" customWidth="1"/>
    <col min="4102" max="4352" width="9" style="2"/>
    <col min="4353" max="4353" width="29.109375" style="2" customWidth="1"/>
    <col min="4354" max="4355" width="26" style="2" customWidth="1"/>
    <col min="4356" max="4356" width="28.33203125" style="2" customWidth="1"/>
    <col min="4357" max="4357" width="22.77734375" style="2" customWidth="1"/>
    <col min="4358" max="4608" width="9" style="2"/>
    <col min="4609" max="4609" width="29.109375" style="2" customWidth="1"/>
    <col min="4610" max="4611" width="26" style="2" customWidth="1"/>
    <col min="4612" max="4612" width="28.33203125" style="2" customWidth="1"/>
    <col min="4613" max="4613" width="22.77734375" style="2" customWidth="1"/>
    <col min="4614" max="4864" width="9" style="2"/>
    <col min="4865" max="4865" width="29.109375" style="2" customWidth="1"/>
    <col min="4866" max="4867" width="26" style="2" customWidth="1"/>
    <col min="4868" max="4868" width="28.33203125" style="2" customWidth="1"/>
    <col min="4869" max="4869" width="22.77734375" style="2" customWidth="1"/>
    <col min="4870" max="5120" width="9" style="2"/>
    <col min="5121" max="5121" width="29.109375" style="2" customWidth="1"/>
    <col min="5122" max="5123" width="26" style="2" customWidth="1"/>
    <col min="5124" max="5124" width="28.33203125" style="2" customWidth="1"/>
    <col min="5125" max="5125" width="22.77734375" style="2" customWidth="1"/>
    <col min="5126" max="5376" width="9" style="2"/>
    <col min="5377" max="5377" width="29.109375" style="2" customWidth="1"/>
    <col min="5378" max="5379" width="26" style="2" customWidth="1"/>
    <col min="5380" max="5380" width="28.33203125" style="2" customWidth="1"/>
    <col min="5381" max="5381" width="22.77734375" style="2" customWidth="1"/>
    <col min="5382" max="5632" width="9" style="2"/>
    <col min="5633" max="5633" width="29.109375" style="2" customWidth="1"/>
    <col min="5634" max="5635" width="26" style="2" customWidth="1"/>
    <col min="5636" max="5636" width="28.33203125" style="2" customWidth="1"/>
    <col min="5637" max="5637" width="22.77734375" style="2" customWidth="1"/>
    <col min="5638" max="5888" width="9" style="2"/>
    <col min="5889" max="5889" width="29.109375" style="2" customWidth="1"/>
    <col min="5890" max="5891" width="26" style="2" customWidth="1"/>
    <col min="5892" max="5892" width="28.33203125" style="2" customWidth="1"/>
    <col min="5893" max="5893" width="22.77734375" style="2" customWidth="1"/>
    <col min="5894" max="6144" width="9" style="2"/>
    <col min="6145" max="6145" width="29.109375" style="2" customWidth="1"/>
    <col min="6146" max="6147" width="26" style="2" customWidth="1"/>
    <col min="6148" max="6148" width="28.33203125" style="2" customWidth="1"/>
    <col min="6149" max="6149" width="22.77734375" style="2" customWidth="1"/>
    <col min="6150" max="6400" width="9" style="2"/>
    <col min="6401" max="6401" width="29.109375" style="2" customWidth="1"/>
    <col min="6402" max="6403" width="26" style="2" customWidth="1"/>
    <col min="6404" max="6404" width="28.33203125" style="2" customWidth="1"/>
    <col min="6405" max="6405" width="22.77734375" style="2" customWidth="1"/>
    <col min="6406" max="6656" width="9" style="2"/>
    <col min="6657" max="6657" width="29.109375" style="2" customWidth="1"/>
    <col min="6658" max="6659" width="26" style="2" customWidth="1"/>
    <col min="6660" max="6660" width="28.33203125" style="2" customWidth="1"/>
    <col min="6661" max="6661" width="22.77734375" style="2" customWidth="1"/>
    <col min="6662" max="6912" width="9" style="2"/>
    <col min="6913" max="6913" width="29.109375" style="2" customWidth="1"/>
    <col min="6914" max="6915" width="26" style="2" customWidth="1"/>
    <col min="6916" max="6916" width="28.33203125" style="2" customWidth="1"/>
    <col min="6917" max="6917" width="22.77734375" style="2" customWidth="1"/>
    <col min="6918" max="7168" width="9" style="2"/>
    <col min="7169" max="7169" width="29.109375" style="2" customWidth="1"/>
    <col min="7170" max="7171" width="26" style="2" customWidth="1"/>
    <col min="7172" max="7172" width="28.33203125" style="2" customWidth="1"/>
    <col min="7173" max="7173" width="22.77734375" style="2" customWidth="1"/>
    <col min="7174" max="7424" width="9" style="2"/>
    <col min="7425" max="7425" width="29.109375" style="2" customWidth="1"/>
    <col min="7426" max="7427" width="26" style="2" customWidth="1"/>
    <col min="7428" max="7428" width="28.33203125" style="2" customWidth="1"/>
    <col min="7429" max="7429" width="22.77734375" style="2" customWidth="1"/>
    <col min="7430" max="7680" width="9" style="2"/>
    <col min="7681" max="7681" width="29.109375" style="2" customWidth="1"/>
    <col min="7682" max="7683" width="26" style="2" customWidth="1"/>
    <col min="7684" max="7684" width="28.33203125" style="2" customWidth="1"/>
    <col min="7685" max="7685" width="22.77734375" style="2" customWidth="1"/>
    <col min="7686" max="7936" width="9" style="2"/>
    <col min="7937" max="7937" width="29.109375" style="2" customWidth="1"/>
    <col min="7938" max="7939" width="26" style="2" customWidth="1"/>
    <col min="7940" max="7940" width="28.33203125" style="2" customWidth="1"/>
    <col min="7941" max="7941" width="22.77734375" style="2" customWidth="1"/>
    <col min="7942" max="8192" width="9" style="2"/>
    <col min="8193" max="8193" width="29.109375" style="2" customWidth="1"/>
    <col min="8194" max="8195" width="26" style="2" customWidth="1"/>
    <col min="8196" max="8196" width="28.33203125" style="2" customWidth="1"/>
    <col min="8197" max="8197" width="22.77734375" style="2" customWidth="1"/>
    <col min="8198" max="8448" width="9" style="2"/>
    <col min="8449" max="8449" width="29.109375" style="2" customWidth="1"/>
    <col min="8450" max="8451" width="26" style="2" customWidth="1"/>
    <col min="8452" max="8452" width="28.33203125" style="2" customWidth="1"/>
    <col min="8453" max="8453" width="22.77734375" style="2" customWidth="1"/>
    <col min="8454" max="8704" width="9" style="2"/>
    <col min="8705" max="8705" width="29.109375" style="2" customWidth="1"/>
    <col min="8706" max="8707" width="26" style="2" customWidth="1"/>
    <col min="8708" max="8708" width="28.33203125" style="2" customWidth="1"/>
    <col min="8709" max="8709" width="22.77734375" style="2" customWidth="1"/>
    <col min="8710" max="8960" width="9" style="2"/>
    <col min="8961" max="8961" width="29.109375" style="2" customWidth="1"/>
    <col min="8962" max="8963" width="26" style="2" customWidth="1"/>
    <col min="8964" max="8964" width="28.33203125" style="2" customWidth="1"/>
    <col min="8965" max="8965" width="22.77734375" style="2" customWidth="1"/>
    <col min="8966" max="9216" width="9" style="2"/>
    <col min="9217" max="9217" width="29.109375" style="2" customWidth="1"/>
    <col min="9218" max="9219" width="26" style="2" customWidth="1"/>
    <col min="9220" max="9220" width="28.33203125" style="2" customWidth="1"/>
    <col min="9221" max="9221" width="22.77734375" style="2" customWidth="1"/>
    <col min="9222" max="9472" width="9" style="2"/>
    <col min="9473" max="9473" width="29.109375" style="2" customWidth="1"/>
    <col min="9474" max="9475" width="26" style="2" customWidth="1"/>
    <col min="9476" max="9476" width="28.33203125" style="2" customWidth="1"/>
    <col min="9477" max="9477" width="22.77734375" style="2" customWidth="1"/>
    <col min="9478" max="9728" width="9" style="2"/>
    <col min="9729" max="9729" width="29.109375" style="2" customWidth="1"/>
    <col min="9730" max="9731" width="26" style="2" customWidth="1"/>
    <col min="9732" max="9732" width="28.33203125" style="2" customWidth="1"/>
    <col min="9733" max="9733" width="22.77734375" style="2" customWidth="1"/>
    <col min="9734" max="9984" width="9" style="2"/>
    <col min="9985" max="9985" width="29.109375" style="2" customWidth="1"/>
    <col min="9986" max="9987" width="26" style="2" customWidth="1"/>
    <col min="9988" max="9988" width="28.33203125" style="2" customWidth="1"/>
    <col min="9989" max="9989" width="22.77734375" style="2" customWidth="1"/>
    <col min="9990" max="10240" width="9" style="2"/>
    <col min="10241" max="10241" width="29.109375" style="2" customWidth="1"/>
    <col min="10242" max="10243" width="26" style="2" customWidth="1"/>
    <col min="10244" max="10244" width="28.33203125" style="2" customWidth="1"/>
    <col min="10245" max="10245" width="22.77734375" style="2" customWidth="1"/>
    <col min="10246" max="10496" width="9" style="2"/>
    <col min="10497" max="10497" width="29.109375" style="2" customWidth="1"/>
    <col min="10498" max="10499" width="26" style="2" customWidth="1"/>
    <col min="10500" max="10500" width="28.33203125" style="2" customWidth="1"/>
    <col min="10501" max="10501" width="22.77734375" style="2" customWidth="1"/>
    <col min="10502" max="10752" width="9" style="2"/>
    <col min="10753" max="10753" width="29.109375" style="2" customWidth="1"/>
    <col min="10754" max="10755" width="26" style="2" customWidth="1"/>
    <col min="10756" max="10756" width="28.33203125" style="2" customWidth="1"/>
    <col min="10757" max="10757" width="22.77734375" style="2" customWidth="1"/>
    <col min="10758" max="11008" width="9" style="2"/>
    <col min="11009" max="11009" width="29.109375" style="2" customWidth="1"/>
    <col min="11010" max="11011" width="26" style="2" customWidth="1"/>
    <col min="11012" max="11012" width="28.33203125" style="2" customWidth="1"/>
    <col min="11013" max="11013" width="22.77734375" style="2" customWidth="1"/>
    <col min="11014" max="11264" width="9" style="2"/>
    <col min="11265" max="11265" width="29.109375" style="2" customWidth="1"/>
    <col min="11266" max="11267" width="26" style="2" customWidth="1"/>
    <col min="11268" max="11268" width="28.33203125" style="2" customWidth="1"/>
    <col min="11269" max="11269" width="22.77734375" style="2" customWidth="1"/>
    <col min="11270" max="11520" width="9" style="2"/>
    <col min="11521" max="11521" width="29.109375" style="2" customWidth="1"/>
    <col min="11522" max="11523" width="26" style="2" customWidth="1"/>
    <col min="11524" max="11524" width="28.33203125" style="2" customWidth="1"/>
    <col min="11525" max="11525" width="22.77734375" style="2" customWidth="1"/>
    <col min="11526" max="11776" width="9" style="2"/>
    <col min="11777" max="11777" width="29.109375" style="2" customWidth="1"/>
    <col min="11778" max="11779" width="26" style="2" customWidth="1"/>
    <col min="11780" max="11780" width="28.33203125" style="2" customWidth="1"/>
    <col min="11781" max="11781" width="22.77734375" style="2" customWidth="1"/>
    <col min="11782" max="12032" width="9" style="2"/>
    <col min="12033" max="12033" width="29.109375" style="2" customWidth="1"/>
    <col min="12034" max="12035" width="26" style="2" customWidth="1"/>
    <col min="12036" max="12036" width="28.33203125" style="2" customWidth="1"/>
    <col min="12037" max="12037" width="22.77734375" style="2" customWidth="1"/>
    <col min="12038" max="12288" width="9" style="2"/>
    <col min="12289" max="12289" width="29.109375" style="2" customWidth="1"/>
    <col min="12290" max="12291" width="26" style="2" customWidth="1"/>
    <col min="12292" max="12292" width="28.33203125" style="2" customWidth="1"/>
    <col min="12293" max="12293" width="22.77734375" style="2" customWidth="1"/>
    <col min="12294" max="12544" width="9" style="2"/>
    <col min="12545" max="12545" width="29.109375" style="2" customWidth="1"/>
    <col min="12546" max="12547" width="26" style="2" customWidth="1"/>
    <col min="12548" max="12548" width="28.33203125" style="2" customWidth="1"/>
    <col min="12549" max="12549" width="22.77734375" style="2" customWidth="1"/>
    <col min="12550" max="12800" width="9" style="2"/>
    <col min="12801" max="12801" width="29.109375" style="2" customWidth="1"/>
    <col min="12802" max="12803" width="26" style="2" customWidth="1"/>
    <col min="12804" max="12804" width="28.33203125" style="2" customWidth="1"/>
    <col min="12805" max="12805" width="22.77734375" style="2" customWidth="1"/>
    <col min="12806" max="13056" width="9" style="2"/>
    <col min="13057" max="13057" width="29.109375" style="2" customWidth="1"/>
    <col min="13058" max="13059" width="26" style="2" customWidth="1"/>
    <col min="13060" max="13060" width="28.33203125" style="2" customWidth="1"/>
    <col min="13061" max="13061" width="22.77734375" style="2" customWidth="1"/>
    <col min="13062" max="13312" width="9" style="2"/>
    <col min="13313" max="13313" width="29.109375" style="2" customWidth="1"/>
    <col min="13314" max="13315" width="26" style="2" customWidth="1"/>
    <col min="13316" max="13316" width="28.33203125" style="2" customWidth="1"/>
    <col min="13317" max="13317" width="22.77734375" style="2" customWidth="1"/>
    <col min="13318" max="13568" width="9" style="2"/>
    <col min="13569" max="13569" width="29.109375" style="2" customWidth="1"/>
    <col min="13570" max="13571" width="26" style="2" customWidth="1"/>
    <col min="13572" max="13572" width="28.33203125" style="2" customWidth="1"/>
    <col min="13573" max="13573" width="22.77734375" style="2" customWidth="1"/>
    <col min="13574" max="13824" width="9" style="2"/>
    <col min="13825" max="13825" width="29.109375" style="2" customWidth="1"/>
    <col min="13826" max="13827" width="26" style="2" customWidth="1"/>
    <col min="13828" max="13828" width="28.33203125" style="2" customWidth="1"/>
    <col min="13829" max="13829" width="22.77734375" style="2" customWidth="1"/>
    <col min="13830" max="14080" width="9" style="2"/>
    <col min="14081" max="14081" width="29.109375" style="2" customWidth="1"/>
    <col min="14082" max="14083" width="26" style="2" customWidth="1"/>
    <col min="14084" max="14084" width="28.33203125" style="2" customWidth="1"/>
    <col min="14085" max="14085" width="22.77734375" style="2" customWidth="1"/>
    <col min="14086" max="14336" width="9" style="2"/>
    <col min="14337" max="14337" width="29.109375" style="2" customWidth="1"/>
    <col min="14338" max="14339" width="26" style="2" customWidth="1"/>
    <col min="14340" max="14340" width="28.33203125" style="2" customWidth="1"/>
    <col min="14341" max="14341" width="22.77734375" style="2" customWidth="1"/>
    <col min="14342" max="14592" width="9" style="2"/>
    <col min="14593" max="14593" width="29.109375" style="2" customWidth="1"/>
    <col min="14594" max="14595" width="26" style="2" customWidth="1"/>
    <col min="14596" max="14596" width="28.33203125" style="2" customWidth="1"/>
    <col min="14597" max="14597" width="22.77734375" style="2" customWidth="1"/>
    <col min="14598" max="14848" width="9" style="2"/>
    <col min="14849" max="14849" width="29.109375" style="2" customWidth="1"/>
    <col min="14850" max="14851" width="26" style="2" customWidth="1"/>
    <col min="14852" max="14852" width="28.33203125" style="2" customWidth="1"/>
    <col min="14853" max="14853" width="22.77734375" style="2" customWidth="1"/>
    <col min="14854" max="15104" width="9" style="2"/>
    <col min="15105" max="15105" width="29.109375" style="2" customWidth="1"/>
    <col min="15106" max="15107" width="26" style="2" customWidth="1"/>
    <col min="15108" max="15108" width="28.33203125" style="2" customWidth="1"/>
    <col min="15109" max="15109" width="22.77734375" style="2" customWidth="1"/>
    <col min="15110" max="15360" width="9" style="2"/>
    <col min="15361" max="15361" width="29.109375" style="2" customWidth="1"/>
    <col min="15362" max="15363" width="26" style="2" customWidth="1"/>
    <col min="15364" max="15364" width="28.33203125" style="2" customWidth="1"/>
    <col min="15365" max="15365" width="22.77734375" style="2" customWidth="1"/>
    <col min="15366" max="15616" width="9" style="2"/>
    <col min="15617" max="15617" width="29.109375" style="2" customWidth="1"/>
    <col min="15618" max="15619" width="26" style="2" customWidth="1"/>
    <col min="15620" max="15620" width="28.33203125" style="2" customWidth="1"/>
    <col min="15621" max="15621" width="22.77734375" style="2" customWidth="1"/>
    <col min="15622" max="15872" width="9" style="2"/>
    <col min="15873" max="15873" width="29.109375" style="2" customWidth="1"/>
    <col min="15874" max="15875" width="26" style="2" customWidth="1"/>
    <col min="15876" max="15876" width="28.33203125" style="2" customWidth="1"/>
    <col min="15877" max="15877" width="22.77734375" style="2" customWidth="1"/>
    <col min="15878" max="16128" width="9" style="2"/>
    <col min="16129" max="16129" width="29.109375" style="2" customWidth="1"/>
    <col min="16130" max="16131" width="26" style="2" customWidth="1"/>
    <col min="16132" max="16132" width="28.33203125" style="2" customWidth="1"/>
    <col min="16133" max="16133" width="22.77734375" style="2" customWidth="1"/>
    <col min="16134" max="16384" width="9" style="2"/>
  </cols>
  <sheetData>
    <row r="1" spans="1:7">
      <c r="A1" s="9"/>
      <c r="B1" s="10"/>
      <c r="C1" s="10"/>
      <c r="D1" s="14"/>
      <c r="E1" s="10"/>
      <c r="F1" s="10"/>
    </row>
    <row r="2" spans="1:7" ht="21.6" thickBot="1">
      <c r="A2" s="25"/>
      <c r="B2" s="26" t="s">
        <v>48</v>
      </c>
      <c r="C2" s="27"/>
      <c r="D2" s="28"/>
      <c r="E2" s="29"/>
      <c r="F2" s="29"/>
      <c r="G2" s="29" t="s">
        <v>49</v>
      </c>
    </row>
    <row r="3" spans="1:7" ht="29.25" customHeight="1" thickTop="1">
      <c r="A3" s="9"/>
      <c r="B3" s="11"/>
      <c r="C3" s="12"/>
      <c r="D3" s="14"/>
      <c r="E3" s="10"/>
      <c r="F3" s="10"/>
    </row>
    <row r="4" spans="1:7">
      <c r="A4" s="9"/>
      <c r="B4" s="11"/>
      <c r="C4" s="13"/>
      <c r="D4" s="14"/>
      <c r="E4" s="10"/>
      <c r="F4" s="10"/>
    </row>
    <row r="5" spans="1:7">
      <c r="A5" s="9"/>
      <c r="B5" s="11"/>
      <c r="C5" s="13"/>
      <c r="D5" s="14"/>
      <c r="E5" s="10"/>
      <c r="F5" s="10"/>
    </row>
    <row r="6" spans="1:7">
      <c r="A6" s="9"/>
      <c r="B6" s="11"/>
      <c r="C6" s="12"/>
      <c r="D6" s="14"/>
      <c r="E6" s="10"/>
      <c r="F6" s="10"/>
    </row>
    <row r="7" spans="1:7">
      <c r="A7" s="9"/>
      <c r="B7" s="11"/>
      <c r="C7" s="12"/>
      <c r="D7" s="14"/>
      <c r="E7" s="10"/>
      <c r="F7" s="10"/>
    </row>
    <row r="8" spans="1:7">
      <c r="A8" s="9"/>
      <c r="B8" s="11"/>
      <c r="C8" s="12"/>
      <c r="D8" s="14"/>
      <c r="E8" s="10"/>
      <c r="F8" s="10"/>
    </row>
    <row r="9" spans="1:7">
      <c r="A9" s="9"/>
      <c r="B9" s="11"/>
      <c r="C9" s="12"/>
      <c r="D9" s="14"/>
      <c r="E9" s="10"/>
      <c r="F9" s="10"/>
    </row>
    <row r="10" spans="1:7">
      <c r="A10" s="9"/>
      <c r="B10" s="11"/>
      <c r="C10" s="12"/>
      <c r="D10" s="14"/>
      <c r="E10" s="10"/>
      <c r="F10" s="10"/>
    </row>
    <row r="11" spans="1:7">
      <c r="A11" s="9"/>
      <c r="B11" s="11"/>
      <c r="C11" s="12"/>
      <c r="D11" s="14"/>
      <c r="E11" s="10"/>
      <c r="F11" s="10"/>
    </row>
    <row r="12" spans="1:7" ht="24.75" customHeight="1">
      <c r="A12" s="9"/>
      <c r="B12" s="11"/>
      <c r="C12" s="12"/>
      <c r="D12" s="14"/>
      <c r="E12" s="10"/>
      <c r="F12" s="10"/>
    </row>
    <row r="13" spans="1:7" ht="24.75" customHeight="1">
      <c r="A13" s="9"/>
      <c r="B13" s="11"/>
      <c r="C13" s="12"/>
      <c r="D13" s="14"/>
      <c r="E13" s="10"/>
      <c r="F13" s="10"/>
    </row>
    <row r="14" spans="1:7" ht="27" customHeight="1">
      <c r="B14" s="2"/>
      <c r="D14" s="2"/>
    </row>
    <row r="15" spans="1:7" ht="30" customHeight="1" thickBot="1">
      <c r="A15" s="89"/>
      <c r="B15" s="90"/>
      <c r="C15" s="91" t="s">
        <v>0</v>
      </c>
      <c r="D15" s="501" t="s">
        <v>1</v>
      </c>
      <c r="E15" s="502"/>
      <c r="F15" s="501" t="s">
        <v>21</v>
      </c>
      <c r="G15" s="502"/>
    </row>
    <row r="16" spans="1:7" ht="42" customHeight="1" thickTop="1">
      <c r="A16" s="111" t="s">
        <v>144</v>
      </c>
      <c r="B16" s="15"/>
      <c r="C16" s="46"/>
      <c r="D16" s="499"/>
      <c r="E16" s="499"/>
      <c r="F16" s="499"/>
      <c r="G16" s="500"/>
    </row>
    <row r="17" spans="1:14" customFormat="1" ht="113.25" hidden="1" customHeight="1">
      <c r="A17" s="6"/>
      <c r="B17" s="35" t="s">
        <v>2</v>
      </c>
      <c r="C17" s="31">
        <v>156</v>
      </c>
      <c r="D17" s="41"/>
      <c r="F17" s="42"/>
      <c r="G17" s="3" t="s">
        <v>37</v>
      </c>
      <c r="H17" s="16"/>
    </row>
    <row r="18" spans="1:14" customFormat="1" ht="72" hidden="1">
      <c r="A18" s="6"/>
      <c r="B18" s="35" t="s">
        <v>22</v>
      </c>
      <c r="C18" s="31">
        <v>53.95</v>
      </c>
      <c r="D18" s="41"/>
      <c r="F18" s="42"/>
      <c r="G18" s="3" t="s">
        <v>39</v>
      </c>
    </row>
    <row r="19" spans="1:14" customFormat="1" ht="76.5" hidden="1" customHeight="1">
      <c r="A19" s="6"/>
      <c r="B19" s="35" t="s">
        <v>42</v>
      </c>
      <c r="C19" s="36" t="s">
        <v>43</v>
      </c>
      <c r="D19" s="41"/>
      <c r="F19" s="42"/>
      <c r="G19" s="3" t="s">
        <v>44</v>
      </c>
    </row>
    <row r="20" spans="1:14" customFormat="1" ht="170.25" customHeight="1">
      <c r="A20" s="66"/>
      <c r="B20" s="98" t="s">
        <v>148</v>
      </c>
      <c r="C20" s="59">
        <v>28.2</v>
      </c>
      <c r="D20" s="211" t="s">
        <v>4</v>
      </c>
      <c r="E20" s="214"/>
      <c r="F20" s="215" t="s">
        <v>109</v>
      </c>
      <c r="G20" s="215" t="s">
        <v>110</v>
      </c>
      <c r="H20" s="182" t="s">
        <v>107</v>
      </c>
      <c r="I20" s="182" t="s">
        <v>108</v>
      </c>
      <c r="J20" s="3"/>
      <c r="N20" s="5"/>
    </row>
    <row r="21" spans="1:14" customFormat="1" ht="178.5" customHeight="1">
      <c r="A21" s="66"/>
      <c r="B21" s="97" t="s">
        <v>135</v>
      </c>
      <c r="C21" s="59">
        <v>42</v>
      </c>
      <c r="D21" s="88" t="s">
        <v>16</v>
      </c>
      <c r="E21" s="216"/>
      <c r="F21" s="217" t="s">
        <v>111</v>
      </c>
      <c r="G21" s="215" t="s">
        <v>59</v>
      </c>
    </row>
    <row r="22" spans="1:14" customFormat="1" ht="138" customHeight="1">
      <c r="A22" s="66"/>
      <c r="B22" s="97" t="s">
        <v>136</v>
      </c>
      <c r="C22" s="210"/>
      <c r="D22" s="212" t="s">
        <v>15</v>
      </c>
      <c r="E22" s="216"/>
      <c r="F22" s="217" t="s">
        <v>112</v>
      </c>
      <c r="G22" s="217" t="s">
        <v>60</v>
      </c>
      <c r="H22" s="92" t="s">
        <v>121</v>
      </c>
    </row>
    <row r="23" spans="1:14" customFormat="1" ht="144.75" customHeight="1">
      <c r="A23" s="66"/>
      <c r="B23" s="97" t="s">
        <v>143</v>
      </c>
      <c r="C23" s="210"/>
      <c r="D23" s="213" t="s">
        <v>26</v>
      </c>
      <c r="E23" s="216"/>
      <c r="F23" s="217" t="s">
        <v>113</v>
      </c>
      <c r="G23" s="217" t="s">
        <v>61</v>
      </c>
      <c r="H23" s="92" t="s">
        <v>122</v>
      </c>
    </row>
    <row r="24" spans="1:14" customFormat="1" ht="24.75" customHeight="1" thickBot="1">
      <c r="A24" s="66"/>
      <c r="B24" s="490" t="s">
        <v>137</v>
      </c>
      <c r="C24" s="491"/>
      <c r="D24" s="492" t="s">
        <v>15</v>
      </c>
      <c r="E24" s="493"/>
      <c r="F24" s="503" t="s">
        <v>62</v>
      </c>
      <c r="G24" s="504"/>
    </row>
    <row r="25" spans="1:14" customFormat="1" ht="165.75" customHeight="1" thickBot="1">
      <c r="A25" s="67"/>
      <c r="B25" s="490"/>
      <c r="C25" s="491"/>
      <c r="D25" s="492"/>
      <c r="E25" s="494"/>
      <c r="F25" s="215" t="s">
        <v>63</v>
      </c>
      <c r="G25" s="215" t="s">
        <v>64</v>
      </c>
      <c r="H25" s="86" t="s">
        <v>131</v>
      </c>
      <c r="I25" s="87" t="s">
        <v>132</v>
      </c>
      <c r="J25" s="48" t="s">
        <v>58</v>
      </c>
    </row>
    <row r="26" spans="1:14" customFormat="1" ht="33" customHeight="1">
      <c r="B26" s="37"/>
      <c r="C26" s="36"/>
      <c r="D26" s="45"/>
      <c r="E26" s="50"/>
      <c r="F26" s="43"/>
      <c r="G26" s="40"/>
      <c r="H26" s="51"/>
      <c r="I26" s="51"/>
      <c r="J26" s="48"/>
    </row>
    <row r="27" spans="1:14" customFormat="1" ht="42" customHeight="1">
      <c r="A27" s="68" t="s">
        <v>118</v>
      </c>
      <c r="B27" s="69"/>
      <c r="C27" s="70"/>
      <c r="D27" s="71" t="s">
        <v>117</v>
      </c>
      <c r="E27" s="70"/>
      <c r="F27" s="72"/>
      <c r="G27" s="73"/>
    </row>
    <row r="28" spans="1:14" customFormat="1" ht="63.75" customHeight="1">
      <c r="A28" s="66"/>
      <c r="B28" s="61" t="s">
        <v>95</v>
      </c>
      <c r="C28" s="59">
        <v>34</v>
      </c>
      <c r="D28" s="88">
        <v>2</v>
      </c>
      <c r="F28" s="42"/>
      <c r="G28" s="75"/>
    </row>
    <row r="29" spans="1:14" customFormat="1" ht="63.75" customHeight="1">
      <c r="A29" s="66"/>
      <c r="B29" s="61" t="s">
        <v>96</v>
      </c>
      <c r="C29" s="59">
        <v>31</v>
      </c>
      <c r="D29" s="88">
        <v>5</v>
      </c>
      <c r="F29" s="42"/>
      <c r="G29" s="75"/>
    </row>
    <row r="30" spans="1:14" customFormat="1" ht="63.75" customHeight="1">
      <c r="A30" s="66"/>
      <c r="B30" s="61" t="s">
        <v>50</v>
      </c>
      <c r="C30" s="59">
        <v>28</v>
      </c>
      <c r="D30" s="88">
        <v>2</v>
      </c>
      <c r="F30" s="42"/>
      <c r="G30" s="76"/>
      <c r="H30" s="49" t="s">
        <v>45</v>
      </c>
    </row>
    <row r="31" spans="1:14" customFormat="1" ht="63.75" customHeight="1">
      <c r="A31" s="66"/>
      <c r="B31" s="61" t="s">
        <v>8</v>
      </c>
      <c r="C31" s="59">
        <v>9</v>
      </c>
      <c r="D31" s="88">
        <v>2</v>
      </c>
      <c r="F31" s="42"/>
      <c r="G31" s="75"/>
    </row>
    <row r="32" spans="1:14" customFormat="1" ht="63.75" customHeight="1">
      <c r="A32" s="66"/>
      <c r="B32" s="61" t="s">
        <v>9</v>
      </c>
      <c r="C32" s="59">
        <v>3.4</v>
      </c>
      <c r="D32" s="88"/>
      <c r="F32" s="42"/>
      <c r="G32" s="75"/>
      <c r="H32" s="58" t="s">
        <v>114</v>
      </c>
    </row>
    <row r="33" spans="1:8" customFormat="1" ht="63.75" customHeight="1">
      <c r="A33" s="67"/>
      <c r="B33" s="85" t="s">
        <v>130</v>
      </c>
      <c r="C33" s="59">
        <v>7.47</v>
      </c>
      <c r="D33" s="88">
        <v>5</v>
      </c>
      <c r="E33" s="55"/>
      <c r="F33" s="74"/>
      <c r="G33" s="77"/>
      <c r="H33" s="142" t="s">
        <v>141</v>
      </c>
    </row>
    <row r="34" spans="1:8" customFormat="1" ht="15.6">
      <c r="B34" s="34"/>
      <c r="C34" s="31"/>
      <c r="D34" s="33"/>
      <c r="F34" s="42"/>
    </row>
    <row r="35" spans="1:8" customFormat="1" ht="33.75" customHeight="1">
      <c r="A35" s="80" t="s">
        <v>47</v>
      </c>
      <c r="B35" s="69"/>
      <c r="C35" s="70"/>
      <c r="D35" s="78"/>
      <c r="E35" s="70"/>
      <c r="F35" s="72"/>
      <c r="G35" s="79"/>
    </row>
    <row r="36" spans="1:8" customFormat="1" ht="86.25" customHeight="1">
      <c r="A36" s="66"/>
      <c r="B36" s="61" t="s">
        <v>10</v>
      </c>
      <c r="C36" s="59">
        <v>31.5</v>
      </c>
      <c r="D36" s="88" t="s">
        <v>15</v>
      </c>
      <c r="E36" s="82"/>
      <c r="F36" s="64" t="s">
        <v>65</v>
      </c>
      <c r="G36" s="65" t="s">
        <v>67</v>
      </c>
    </row>
    <row r="37" spans="1:8" customFormat="1" ht="101.25" customHeight="1">
      <c r="A37" s="66"/>
      <c r="B37" s="61" t="s">
        <v>11</v>
      </c>
      <c r="C37" s="59">
        <v>4</v>
      </c>
      <c r="D37" s="88"/>
      <c r="E37" s="82"/>
      <c r="F37" s="497" t="s">
        <v>66</v>
      </c>
      <c r="G37" s="498"/>
    </row>
    <row r="38" spans="1:8" customFormat="1" ht="145.5" customHeight="1">
      <c r="A38" s="67"/>
      <c r="B38" s="61" t="s">
        <v>14</v>
      </c>
      <c r="C38" s="59">
        <v>42.5</v>
      </c>
      <c r="D38" s="218" t="s">
        <v>120</v>
      </c>
      <c r="E38" s="82"/>
      <c r="F38" s="64" t="s">
        <v>115</v>
      </c>
      <c r="G38" s="65" t="s">
        <v>116</v>
      </c>
    </row>
    <row r="39" spans="1:8" customFormat="1" ht="36" customHeight="1">
      <c r="A39" s="80" t="s">
        <v>47</v>
      </c>
      <c r="B39" s="69"/>
      <c r="C39" s="70"/>
      <c r="D39" s="78"/>
      <c r="E39" s="70"/>
      <c r="F39" s="72"/>
      <c r="G39" s="79"/>
    </row>
    <row r="40" spans="1:8" ht="154.5" customHeight="1">
      <c r="A40" s="66"/>
      <c r="B40" s="209" t="s">
        <v>230</v>
      </c>
      <c r="C40" s="59">
        <v>24</v>
      </c>
      <c r="D40" s="62"/>
      <c r="E40" s="495"/>
      <c r="F40" s="495"/>
      <c r="G40" s="496"/>
    </row>
    <row r="41" spans="1:8" ht="151.5" customHeight="1">
      <c r="A41" s="66"/>
      <c r="B41" s="209" t="s">
        <v>231</v>
      </c>
      <c r="C41" s="59">
        <v>2.5499999999999998</v>
      </c>
      <c r="D41" s="487"/>
      <c r="E41" s="488"/>
      <c r="F41" s="488"/>
      <c r="G41" s="489"/>
    </row>
    <row r="42" spans="1:8" ht="12" customHeight="1">
      <c r="A42" s="67"/>
      <c r="B42" s="61"/>
      <c r="C42" s="59"/>
      <c r="D42" s="208"/>
      <c r="E42" s="82"/>
      <c r="F42" s="64"/>
      <c r="G42" s="65"/>
    </row>
    <row r="43" spans="1:8" ht="21">
      <c r="A43" s="83"/>
      <c r="B43" s="83"/>
      <c r="C43" s="84"/>
      <c r="D43" s="84"/>
      <c r="E43"/>
      <c r="F43" s="81"/>
      <c r="G43" s="81"/>
    </row>
  </sheetData>
  <mergeCells count="12">
    <mergeCell ref="D16:E16"/>
    <mergeCell ref="F16:G16"/>
    <mergeCell ref="D15:E15"/>
    <mergeCell ref="F15:G15"/>
    <mergeCell ref="F24:G24"/>
    <mergeCell ref="D41:G41"/>
    <mergeCell ref="B24:B25"/>
    <mergeCell ref="C24:C25"/>
    <mergeCell ref="D24:D25"/>
    <mergeCell ref="E24:E25"/>
    <mergeCell ref="E40:G40"/>
    <mergeCell ref="F37:G37"/>
  </mergeCells>
  <phoneticPr fontId="2"/>
  <pageMargins left="0.28999999999999998" right="0.45" top="0.75" bottom="0.75" header="0.3" footer="0.3"/>
  <pageSetup paperSize="9" scale="3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902B-5B88-415D-8997-473729774DAE}">
  <dimension ref="A1:N43"/>
  <sheetViews>
    <sheetView view="pageBreakPreview" topLeftCell="A22" zoomScale="40" zoomScaleNormal="55" zoomScaleSheetLayoutView="40" workbookViewId="0">
      <selection activeCell="C34" sqref="C34"/>
    </sheetView>
  </sheetViews>
  <sheetFormatPr defaultColWidth="8.77734375" defaultRowHeight="14.4"/>
  <cols>
    <col min="1" max="1" width="4.33203125" style="2" customWidth="1"/>
    <col min="2" max="2" width="66.77734375" style="1" customWidth="1"/>
    <col min="3" max="3" width="16.77734375" style="2" customWidth="1"/>
    <col min="4" max="4" width="21" style="8" customWidth="1"/>
    <col min="5" max="5" width="120.33203125" style="2" customWidth="1"/>
    <col min="6" max="6" width="26.33203125" style="11" customWidth="1"/>
    <col min="7" max="7" width="22.5546875" style="2" customWidth="1"/>
    <col min="8" max="8" width="31.109375" style="2" customWidth="1"/>
    <col min="9" max="10" width="21.77734375" style="2" customWidth="1"/>
    <col min="11" max="11" width="25.5546875" style="2" customWidth="1"/>
    <col min="12" max="13" width="21.77734375" style="2" customWidth="1"/>
    <col min="14" max="14" width="24.77734375" style="2" customWidth="1"/>
    <col min="15" max="15" width="14.5546875" style="2" customWidth="1"/>
    <col min="16" max="256" width="9" style="2"/>
    <col min="257" max="257" width="29.109375" style="2" customWidth="1"/>
    <col min="258" max="259" width="26" style="2" customWidth="1"/>
    <col min="260" max="260" width="28.33203125" style="2" customWidth="1"/>
    <col min="261" max="261" width="22.77734375" style="2" customWidth="1"/>
    <col min="262" max="512" width="9" style="2"/>
    <col min="513" max="513" width="29.109375" style="2" customWidth="1"/>
    <col min="514" max="515" width="26" style="2" customWidth="1"/>
    <col min="516" max="516" width="28.33203125" style="2" customWidth="1"/>
    <col min="517" max="517" width="22.77734375" style="2" customWidth="1"/>
    <col min="518" max="768" width="9" style="2"/>
    <col min="769" max="769" width="29.109375" style="2" customWidth="1"/>
    <col min="770" max="771" width="26" style="2" customWidth="1"/>
    <col min="772" max="772" width="28.33203125" style="2" customWidth="1"/>
    <col min="773" max="773" width="22.77734375" style="2" customWidth="1"/>
    <col min="774" max="1024" width="9" style="2"/>
    <col min="1025" max="1025" width="29.109375" style="2" customWidth="1"/>
    <col min="1026" max="1027" width="26" style="2" customWidth="1"/>
    <col min="1028" max="1028" width="28.33203125" style="2" customWidth="1"/>
    <col min="1029" max="1029" width="22.77734375" style="2" customWidth="1"/>
    <col min="1030" max="1280" width="9" style="2"/>
    <col min="1281" max="1281" width="29.109375" style="2" customWidth="1"/>
    <col min="1282" max="1283" width="26" style="2" customWidth="1"/>
    <col min="1284" max="1284" width="28.33203125" style="2" customWidth="1"/>
    <col min="1285" max="1285" width="22.77734375" style="2" customWidth="1"/>
    <col min="1286" max="1536" width="9" style="2"/>
    <col min="1537" max="1537" width="29.109375" style="2" customWidth="1"/>
    <col min="1538" max="1539" width="26" style="2" customWidth="1"/>
    <col min="1540" max="1540" width="28.33203125" style="2" customWidth="1"/>
    <col min="1541" max="1541" width="22.77734375" style="2" customWidth="1"/>
    <col min="1542" max="1792" width="9" style="2"/>
    <col min="1793" max="1793" width="29.109375" style="2" customWidth="1"/>
    <col min="1794" max="1795" width="26" style="2" customWidth="1"/>
    <col min="1796" max="1796" width="28.33203125" style="2" customWidth="1"/>
    <col min="1797" max="1797" width="22.77734375" style="2" customWidth="1"/>
    <col min="1798" max="2048" width="9" style="2"/>
    <col min="2049" max="2049" width="29.109375" style="2" customWidth="1"/>
    <col min="2050" max="2051" width="26" style="2" customWidth="1"/>
    <col min="2052" max="2052" width="28.33203125" style="2" customWidth="1"/>
    <col min="2053" max="2053" width="22.77734375" style="2" customWidth="1"/>
    <col min="2054" max="2304" width="9" style="2"/>
    <col min="2305" max="2305" width="29.109375" style="2" customWidth="1"/>
    <col min="2306" max="2307" width="26" style="2" customWidth="1"/>
    <col min="2308" max="2308" width="28.33203125" style="2" customWidth="1"/>
    <col min="2309" max="2309" width="22.77734375" style="2" customWidth="1"/>
    <col min="2310" max="2560" width="9" style="2"/>
    <col min="2561" max="2561" width="29.109375" style="2" customWidth="1"/>
    <col min="2562" max="2563" width="26" style="2" customWidth="1"/>
    <col min="2564" max="2564" width="28.33203125" style="2" customWidth="1"/>
    <col min="2565" max="2565" width="22.77734375" style="2" customWidth="1"/>
    <col min="2566" max="2816" width="9" style="2"/>
    <col min="2817" max="2817" width="29.109375" style="2" customWidth="1"/>
    <col min="2818" max="2819" width="26" style="2" customWidth="1"/>
    <col min="2820" max="2820" width="28.33203125" style="2" customWidth="1"/>
    <col min="2821" max="2821" width="22.77734375" style="2" customWidth="1"/>
    <col min="2822" max="3072" width="9" style="2"/>
    <col min="3073" max="3073" width="29.109375" style="2" customWidth="1"/>
    <col min="3074" max="3075" width="26" style="2" customWidth="1"/>
    <col min="3076" max="3076" width="28.33203125" style="2" customWidth="1"/>
    <col min="3077" max="3077" width="22.77734375" style="2" customWidth="1"/>
    <col min="3078" max="3328" width="9" style="2"/>
    <col min="3329" max="3329" width="29.109375" style="2" customWidth="1"/>
    <col min="3330" max="3331" width="26" style="2" customWidth="1"/>
    <col min="3332" max="3332" width="28.33203125" style="2" customWidth="1"/>
    <col min="3333" max="3333" width="22.77734375" style="2" customWidth="1"/>
    <col min="3334" max="3584" width="9" style="2"/>
    <col min="3585" max="3585" width="29.109375" style="2" customWidth="1"/>
    <col min="3586" max="3587" width="26" style="2" customWidth="1"/>
    <col min="3588" max="3588" width="28.33203125" style="2" customWidth="1"/>
    <col min="3589" max="3589" width="22.77734375" style="2" customWidth="1"/>
    <col min="3590" max="3840" width="9" style="2"/>
    <col min="3841" max="3841" width="29.109375" style="2" customWidth="1"/>
    <col min="3842" max="3843" width="26" style="2" customWidth="1"/>
    <col min="3844" max="3844" width="28.33203125" style="2" customWidth="1"/>
    <col min="3845" max="3845" width="22.77734375" style="2" customWidth="1"/>
    <col min="3846" max="4096" width="9" style="2"/>
    <col min="4097" max="4097" width="29.109375" style="2" customWidth="1"/>
    <col min="4098" max="4099" width="26" style="2" customWidth="1"/>
    <col min="4100" max="4100" width="28.33203125" style="2" customWidth="1"/>
    <col min="4101" max="4101" width="22.77734375" style="2" customWidth="1"/>
    <col min="4102" max="4352" width="9" style="2"/>
    <col min="4353" max="4353" width="29.109375" style="2" customWidth="1"/>
    <col min="4354" max="4355" width="26" style="2" customWidth="1"/>
    <col min="4356" max="4356" width="28.33203125" style="2" customWidth="1"/>
    <col min="4357" max="4357" width="22.77734375" style="2" customWidth="1"/>
    <col min="4358" max="4608" width="9" style="2"/>
    <col min="4609" max="4609" width="29.109375" style="2" customWidth="1"/>
    <col min="4610" max="4611" width="26" style="2" customWidth="1"/>
    <col min="4612" max="4612" width="28.33203125" style="2" customWidth="1"/>
    <col min="4613" max="4613" width="22.77734375" style="2" customWidth="1"/>
    <col min="4614" max="4864" width="9" style="2"/>
    <col min="4865" max="4865" width="29.109375" style="2" customWidth="1"/>
    <col min="4866" max="4867" width="26" style="2" customWidth="1"/>
    <col min="4868" max="4868" width="28.33203125" style="2" customWidth="1"/>
    <col min="4869" max="4869" width="22.77734375" style="2" customWidth="1"/>
    <col min="4870" max="5120" width="9" style="2"/>
    <col min="5121" max="5121" width="29.109375" style="2" customWidth="1"/>
    <col min="5122" max="5123" width="26" style="2" customWidth="1"/>
    <col min="5124" max="5124" width="28.33203125" style="2" customWidth="1"/>
    <col min="5125" max="5125" width="22.77734375" style="2" customWidth="1"/>
    <col min="5126" max="5376" width="9" style="2"/>
    <col min="5377" max="5377" width="29.109375" style="2" customWidth="1"/>
    <col min="5378" max="5379" width="26" style="2" customWidth="1"/>
    <col min="5380" max="5380" width="28.33203125" style="2" customWidth="1"/>
    <col min="5381" max="5381" width="22.77734375" style="2" customWidth="1"/>
    <col min="5382" max="5632" width="9" style="2"/>
    <col min="5633" max="5633" width="29.109375" style="2" customWidth="1"/>
    <col min="5634" max="5635" width="26" style="2" customWidth="1"/>
    <col min="5636" max="5636" width="28.33203125" style="2" customWidth="1"/>
    <col min="5637" max="5637" width="22.77734375" style="2" customWidth="1"/>
    <col min="5638" max="5888" width="9" style="2"/>
    <col min="5889" max="5889" width="29.109375" style="2" customWidth="1"/>
    <col min="5890" max="5891" width="26" style="2" customWidth="1"/>
    <col min="5892" max="5892" width="28.33203125" style="2" customWidth="1"/>
    <col min="5893" max="5893" width="22.77734375" style="2" customWidth="1"/>
    <col min="5894" max="6144" width="9" style="2"/>
    <col min="6145" max="6145" width="29.109375" style="2" customWidth="1"/>
    <col min="6146" max="6147" width="26" style="2" customWidth="1"/>
    <col min="6148" max="6148" width="28.33203125" style="2" customWidth="1"/>
    <col min="6149" max="6149" width="22.77734375" style="2" customWidth="1"/>
    <col min="6150" max="6400" width="9" style="2"/>
    <col min="6401" max="6401" width="29.109375" style="2" customWidth="1"/>
    <col min="6402" max="6403" width="26" style="2" customWidth="1"/>
    <col min="6404" max="6404" width="28.33203125" style="2" customWidth="1"/>
    <col min="6405" max="6405" width="22.77734375" style="2" customWidth="1"/>
    <col min="6406" max="6656" width="9" style="2"/>
    <col min="6657" max="6657" width="29.109375" style="2" customWidth="1"/>
    <col min="6658" max="6659" width="26" style="2" customWidth="1"/>
    <col min="6660" max="6660" width="28.33203125" style="2" customWidth="1"/>
    <col min="6661" max="6661" width="22.77734375" style="2" customWidth="1"/>
    <col min="6662" max="6912" width="9" style="2"/>
    <col min="6913" max="6913" width="29.109375" style="2" customWidth="1"/>
    <col min="6914" max="6915" width="26" style="2" customWidth="1"/>
    <col min="6916" max="6916" width="28.33203125" style="2" customWidth="1"/>
    <col min="6917" max="6917" width="22.77734375" style="2" customWidth="1"/>
    <col min="6918" max="7168" width="9" style="2"/>
    <col min="7169" max="7169" width="29.109375" style="2" customWidth="1"/>
    <col min="7170" max="7171" width="26" style="2" customWidth="1"/>
    <col min="7172" max="7172" width="28.33203125" style="2" customWidth="1"/>
    <col min="7173" max="7173" width="22.77734375" style="2" customWidth="1"/>
    <col min="7174" max="7424" width="9" style="2"/>
    <col min="7425" max="7425" width="29.109375" style="2" customWidth="1"/>
    <col min="7426" max="7427" width="26" style="2" customWidth="1"/>
    <col min="7428" max="7428" width="28.33203125" style="2" customWidth="1"/>
    <col min="7429" max="7429" width="22.77734375" style="2" customWidth="1"/>
    <col min="7430" max="7680" width="9" style="2"/>
    <col min="7681" max="7681" width="29.109375" style="2" customWidth="1"/>
    <col min="7682" max="7683" width="26" style="2" customWidth="1"/>
    <col min="7684" max="7684" width="28.33203125" style="2" customWidth="1"/>
    <col min="7685" max="7685" width="22.77734375" style="2" customWidth="1"/>
    <col min="7686" max="7936" width="9" style="2"/>
    <col min="7937" max="7937" width="29.109375" style="2" customWidth="1"/>
    <col min="7938" max="7939" width="26" style="2" customWidth="1"/>
    <col min="7940" max="7940" width="28.33203125" style="2" customWidth="1"/>
    <col min="7941" max="7941" width="22.77734375" style="2" customWidth="1"/>
    <col min="7942" max="8192" width="9" style="2"/>
    <col min="8193" max="8193" width="29.109375" style="2" customWidth="1"/>
    <col min="8194" max="8195" width="26" style="2" customWidth="1"/>
    <col min="8196" max="8196" width="28.33203125" style="2" customWidth="1"/>
    <col min="8197" max="8197" width="22.77734375" style="2" customWidth="1"/>
    <col min="8198" max="8448" width="9" style="2"/>
    <col min="8449" max="8449" width="29.109375" style="2" customWidth="1"/>
    <col min="8450" max="8451" width="26" style="2" customWidth="1"/>
    <col min="8452" max="8452" width="28.33203125" style="2" customWidth="1"/>
    <col min="8453" max="8453" width="22.77734375" style="2" customWidth="1"/>
    <col min="8454" max="8704" width="9" style="2"/>
    <col min="8705" max="8705" width="29.109375" style="2" customWidth="1"/>
    <col min="8706" max="8707" width="26" style="2" customWidth="1"/>
    <col min="8708" max="8708" width="28.33203125" style="2" customWidth="1"/>
    <col min="8709" max="8709" width="22.77734375" style="2" customWidth="1"/>
    <col min="8710" max="8960" width="9" style="2"/>
    <col min="8961" max="8961" width="29.109375" style="2" customWidth="1"/>
    <col min="8962" max="8963" width="26" style="2" customWidth="1"/>
    <col min="8964" max="8964" width="28.33203125" style="2" customWidth="1"/>
    <col min="8965" max="8965" width="22.77734375" style="2" customWidth="1"/>
    <col min="8966" max="9216" width="9" style="2"/>
    <col min="9217" max="9217" width="29.109375" style="2" customWidth="1"/>
    <col min="9218" max="9219" width="26" style="2" customWidth="1"/>
    <col min="9220" max="9220" width="28.33203125" style="2" customWidth="1"/>
    <col min="9221" max="9221" width="22.77734375" style="2" customWidth="1"/>
    <col min="9222" max="9472" width="9" style="2"/>
    <col min="9473" max="9473" width="29.109375" style="2" customWidth="1"/>
    <col min="9474" max="9475" width="26" style="2" customWidth="1"/>
    <col min="9476" max="9476" width="28.33203125" style="2" customWidth="1"/>
    <col min="9477" max="9477" width="22.77734375" style="2" customWidth="1"/>
    <col min="9478" max="9728" width="9" style="2"/>
    <col min="9729" max="9729" width="29.109375" style="2" customWidth="1"/>
    <col min="9730" max="9731" width="26" style="2" customWidth="1"/>
    <col min="9732" max="9732" width="28.33203125" style="2" customWidth="1"/>
    <col min="9733" max="9733" width="22.77734375" style="2" customWidth="1"/>
    <col min="9734" max="9984" width="9" style="2"/>
    <col min="9985" max="9985" width="29.109375" style="2" customWidth="1"/>
    <col min="9986" max="9987" width="26" style="2" customWidth="1"/>
    <col min="9988" max="9988" width="28.33203125" style="2" customWidth="1"/>
    <col min="9989" max="9989" width="22.77734375" style="2" customWidth="1"/>
    <col min="9990" max="10240" width="9" style="2"/>
    <col min="10241" max="10241" width="29.109375" style="2" customWidth="1"/>
    <col min="10242" max="10243" width="26" style="2" customWidth="1"/>
    <col min="10244" max="10244" width="28.33203125" style="2" customWidth="1"/>
    <col min="10245" max="10245" width="22.77734375" style="2" customWidth="1"/>
    <col min="10246" max="10496" width="9" style="2"/>
    <col min="10497" max="10497" width="29.109375" style="2" customWidth="1"/>
    <col min="10498" max="10499" width="26" style="2" customWidth="1"/>
    <col min="10500" max="10500" width="28.33203125" style="2" customWidth="1"/>
    <col min="10501" max="10501" width="22.77734375" style="2" customWidth="1"/>
    <col min="10502" max="10752" width="9" style="2"/>
    <col min="10753" max="10753" width="29.109375" style="2" customWidth="1"/>
    <col min="10754" max="10755" width="26" style="2" customWidth="1"/>
    <col min="10756" max="10756" width="28.33203125" style="2" customWidth="1"/>
    <col min="10757" max="10757" width="22.77734375" style="2" customWidth="1"/>
    <col min="10758" max="11008" width="9" style="2"/>
    <col min="11009" max="11009" width="29.109375" style="2" customWidth="1"/>
    <col min="11010" max="11011" width="26" style="2" customWidth="1"/>
    <col min="11012" max="11012" width="28.33203125" style="2" customWidth="1"/>
    <col min="11013" max="11013" width="22.77734375" style="2" customWidth="1"/>
    <col min="11014" max="11264" width="9" style="2"/>
    <col min="11265" max="11265" width="29.109375" style="2" customWidth="1"/>
    <col min="11266" max="11267" width="26" style="2" customWidth="1"/>
    <col min="11268" max="11268" width="28.33203125" style="2" customWidth="1"/>
    <col min="11269" max="11269" width="22.77734375" style="2" customWidth="1"/>
    <col min="11270" max="11520" width="9" style="2"/>
    <col min="11521" max="11521" width="29.109375" style="2" customWidth="1"/>
    <col min="11522" max="11523" width="26" style="2" customWidth="1"/>
    <col min="11524" max="11524" width="28.33203125" style="2" customWidth="1"/>
    <col min="11525" max="11525" width="22.77734375" style="2" customWidth="1"/>
    <col min="11526" max="11776" width="9" style="2"/>
    <col min="11777" max="11777" width="29.109375" style="2" customWidth="1"/>
    <col min="11778" max="11779" width="26" style="2" customWidth="1"/>
    <col min="11780" max="11780" width="28.33203125" style="2" customWidth="1"/>
    <col min="11781" max="11781" width="22.77734375" style="2" customWidth="1"/>
    <col min="11782" max="12032" width="9" style="2"/>
    <col min="12033" max="12033" width="29.109375" style="2" customWidth="1"/>
    <col min="12034" max="12035" width="26" style="2" customWidth="1"/>
    <col min="12036" max="12036" width="28.33203125" style="2" customWidth="1"/>
    <col min="12037" max="12037" width="22.77734375" style="2" customWidth="1"/>
    <col min="12038" max="12288" width="9" style="2"/>
    <col min="12289" max="12289" width="29.109375" style="2" customWidth="1"/>
    <col min="12290" max="12291" width="26" style="2" customWidth="1"/>
    <col min="12292" max="12292" width="28.33203125" style="2" customWidth="1"/>
    <col min="12293" max="12293" width="22.77734375" style="2" customWidth="1"/>
    <col min="12294" max="12544" width="9" style="2"/>
    <col min="12545" max="12545" width="29.109375" style="2" customWidth="1"/>
    <col min="12546" max="12547" width="26" style="2" customWidth="1"/>
    <col min="12548" max="12548" width="28.33203125" style="2" customWidth="1"/>
    <col min="12549" max="12549" width="22.77734375" style="2" customWidth="1"/>
    <col min="12550" max="12800" width="9" style="2"/>
    <col min="12801" max="12801" width="29.109375" style="2" customWidth="1"/>
    <col min="12802" max="12803" width="26" style="2" customWidth="1"/>
    <col min="12804" max="12804" width="28.33203125" style="2" customWidth="1"/>
    <col min="12805" max="12805" width="22.77734375" style="2" customWidth="1"/>
    <col min="12806" max="13056" width="9" style="2"/>
    <col min="13057" max="13057" width="29.109375" style="2" customWidth="1"/>
    <col min="13058" max="13059" width="26" style="2" customWidth="1"/>
    <col min="13060" max="13060" width="28.33203125" style="2" customWidth="1"/>
    <col min="13061" max="13061" width="22.77734375" style="2" customWidth="1"/>
    <col min="13062" max="13312" width="9" style="2"/>
    <col min="13313" max="13313" width="29.109375" style="2" customWidth="1"/>
    <col min="13314" max="13315" width="26" style="2" customWidth="1"/>
    <col min="13316" max="13316" width="28.33203125" style="2" customWidth="1"/>
    <col min="13317" max="13317" width="22.77734375" style="2" customWidth="1"/>
    <col min="13318" max="13568" width="9" style="2"/>
    <col min="13569" max="13569" width="29.109375" style="2" customWidth="1"/>
    <col min="13570" max="13571" width="26" style="2" customWidth="1"/>
    <col min="13572" max="13572" width="28.33203125" style="2" customWidth="1"/>
    <col min="13573" max="13573" width="22.77734375" style="2" customWidth="1"/>
    <col min="13574" max="13824" width="9" style="2"/>
    <col min="13825" max="13825" width="29.109375" style="2" customWidth="1"/>
    <col min="13826" max="13827" width="26" style="2" customWidth="1"/>
    <col min="13828" max="13828" width="28.33203125" style="2" customWidth="1"/>
    <col min="13829" max="13829" width="22.77734375" style="2" customWidth="1"/>
    <col min="13830" max="14080" width="9" style="2"/>
    <col min="14081" max="14081" width="29.109375" style="2" customWidth="1"/>
    <col min="14082" max="14083" width="26" style="2" customWidth="1"/>
    <col min="14084" max="14084" width="28.33203125" style="2" customWidth="1"/>
    <col min="14085" max="14085" width="22.77734375" style="2" customWidth="1"/>
    <col min="14086" max="14336" width="9" style="2"/>
    <col min="14337" max="14337" width="29.109375" style="2" customWidth="1"/>
    <col min="14338" max="14339" width="26" style="2" customWidth="1"/>
    <col min="14340" max="14340" width="28.33203125" style="2" customWidth="1"/>
    <col min="14341" max="14341" width="22.77734375" style="2" customWidth="1"/>
    <col min="14342" max="14592" width="9" style="2"/>
    <col min="14593" max="14593" width="29.109375" style="2" customWidth="1"/>
    <col min="14594" max="14595" width="26" style="2" customWidth="1"/>
    <col min="14596" max="14596" width="28.33203125" style="2" customWidth="1"/>
    <col min="14597" max="14597" width="22.77734375" style="2" customWidth="1"/>
    <col min="14598" max="14848" width="9" style="2"/>
    <col min="14849" max="14849" width="29.109375" style="2" customWidth="1"/>
    <col min="14850" max="14851" width="26" style="2" customWidth="1"/>
    <col min="14852" max="14852" width="28.33203125" style="2" customWidth="1"/>
    <col min="14853" max="14853" width="22.77734375" style="2" customWidth="1"/>
    <col min="14854" max="15104" width="9" style="2"/>
    <col min="15105" max="15105" width="29.109375" style="2" customWidth="1"/>
    <col min="15106" max="15107" width="26" style="2" customWidth="1"/>
    <col min="15108" max="15108" width="28.33203125" style="2" customWidth="1"/>
    <col min="15109" max="15109" width="22.77734375" style="2" customWidth="1"/>
    <col min="15110" max="15360" width="9" style="2"/>
    <col min="15361" max="15361" width="29.109375" style="2" customWidth="1"/>
    <col min="15362" max="15363" width="26" style="2" customWidth="1"/>
    <col min="15364" max="15364" width="28.33203125" style="2" customWidth="1"/>
    <col min="15365" max="15365" width="22.77734375" style="2" customWidth="1"/>
    <col min="15366" max="15616" width="9" style="2"/>
    <col min="15617" max="15617" width="29.109375" style="2" customWidth="1"/>
    <col min="15618" max="15619" width="26" style="2" customWidth="1"/>
    <col min="15620" max="15620" width="28.33203125" style="2" customWidth="1"/>
    <col min="15621" max="15621" width="22.77734375" style="2" customWidth="1"/>
    <col min="15622" max="15872" width="9" style="2"/>
    <col min="15873" max="15873" width="29.109375" style="2" customWidth="1"/>
    <col min="15874" max="15875" width="26" style="2" customWidth="1"/>
    <col min="15876" max="15876" width="28.33203125" style="2" customWidth="1"/>
    <col min="15877" max="15877" width="22.77734375" style="2" customWidth="1"/>
    <col min="15878" max="16128" width="9" style="2"/>
    <col min="16129" max="16129" width="29.109375" style="2" customWidth="1"/>
    <col min="16130" max="16131" width="26" style="2" customWidth="1"/>
    <col min="16132" max="16132" width="28.33203125" style="2" customWidth="1"/>
    <col min="16133" max="16133" width="22.77734375" style="2" customWidth="1"/>
    <col min="16134" max="16384" width="9" style="2"/>
  </cols>
  <sheetData>
    <row r="1" spans="1:7" ht="79.5" customHeight="1" thickBot="1">
      <c r="A1" s="94"/>
      <c r="B1" s="184" t="s">
        <v>219</v>
      </c>
      <c r="C1" s="514" t="s">
        <v>215</v>
      </c>
      <c r="D1" s="514"/>
      <c r="E1" s="514"/>
      <c r="F1" s="505"/>
      <c r="G1" s="505"/>
    </row>
    <row r="2" spans="1:7" ht="21.6" thickTop="1">
      <c r="A2" s="9"/>
      <c r="B2" s="93"/>
      <c r="C2" s="12"/>
      <c r="D2" s="14"/>
      <c r="E2" s="10"/>
      <c r="F2" s="10"/>
      <c r="G2" s="10"/>
    </row>
    <row r="3" spans="1:7" ht="29.25" customHeight="1">
      <c r="A3" s="9"/>
      <c r="B3" s="11"/>
      <c r="C3" s="12"/>
      <c r="D3" s="14"/>
      <c r="E3" s="10"/>
      <c r="F3" s="10"/>
    </row>
    <row r="4" spans="1:7">
      <c r="A4" s="9"/>
      <c r="B4" s="11"/>
      <c r="C4" s="13"/>
      <c r="D4" s="14"/>
      <c r="E4" s="10"/>
      <c r="F4" s="10"/>
    </row>
    <row r="5" spans="1:7">
      <c r="A5" s="9"/>
      <c r="B5" s="11"/>
      <c r="C5" s="13"/>
      <c r="D5" s="14"/>
      <c r="E5" s="10"/>
      <c r="F5" s="10"/>
    </row>
    <row r="6" spans="1:7">
      <c r="A6" s="9"/>
      <c r="B6" s="11"/>
      <c r="C6" s="12"/>
      <c r="D6" s="14"/>
      <c r="E6" s="10"/>
      <c r="F6" s="10"/>
    </row>
    <row r="7" spans="1:7">
      <c r="A7" s="9"/>
      <c r="B7" s="11"/>
      <c r="C7" s="12"/>
      <c r="D7" s="14"/>
      <c r="E7" s="10"/>
      <c r="F7" s="10"/>
    </row>
    <row r="8" spans="1:7">
      <c r="A8" s="9"/>
      <c r="B8" s="11"/>
      <c r="C8" s="12"/>
      <c r="D8" s="14"/>
      <c r="E8" s="10"/>
      <c r="F8" s="10"/>
    </row>
    <row r="9" spans="1:7">
      <c r="A9" s="9"/>
      <c r="B9" s="11"/>
      <c r="C9" s="12"/>
      <c r="D9" s="14"/>
      <c r="E9" s="10"/>
      <c r="F9" s="10"/>
    </row>
    <row r="10" spans="1:7">
      <c r="A10" s="9"/>
      <c r="B10" s="11"/>
      <c r="C10" s="12"/>
      <c r="D10" s="14"/>
      <c r="E10" s="10"/>
      <c r="F10" s="10"/>
    </row>
    <row r="11" spans="1:7">
      <c r="A11" s="9"/>
      <c r="B11" s="11"/>
      <c r="C11" s="12"/>
      <c r="D11" s="14"/>
      <c r="E11" s="10"/>
      <c r="F11" s="10"/>
    </row>
    <row r="12" spans="1:7" ht="24.75" customHeight="1">
      <c r="A12" s="9"/>
      <c r="B12" s="11"/>
      <c r="C12" s="12"/>
      <c r="D12" s="14"/>
      <c r="E12" s="10"/>
      <c r="F12" s="10"/>
    </row>
    <row r="13" spans="1:7" ht="24.75" customHeight="1">
      <c r="A13" s="9"/>
      <c r="B13" s="11"/>
      <c r="C13" s="12"/>
      <c r="D13" s="14"/>
      <c r="E13" s="10"/>
      <c r="F13" s="10"/>
    </row>
    <row r="14" spans="1:7" ht="27" customHeight="1">
      <c r="B14" s="2"/>
      <c r="D14" s="2"/>
    </row>
    <row r="15" spans="1:7" ht="47.25" customHeight="1">
      <c r="A15" s="125"/>
      <c r="B15" s="126"/>
      <c r="C15" s="127" t="s">
        <v>0</v>
      </c>
      <c r="D15" s="521" t="s">
        <v>1</v>
      </c>
      <c r="E15" s="522"/>
      <c r="F15" s="521" t="s">
        <v>21</v>
      </c>
      <c r="G15" s="523"/>
    </row>
    <row r="16" spans="1:7" ht="8.25" customHeight="1" thickBot="1">
      <c r="B16" s="123"/>
      <c r="C16" s="124"/>
      <c r="D16" s="124"/>
      <c r="E16" s="124"/>
      <c r="F16" s="124"/>
      <c r="G16" s="124"/>
    </row>
    <row r="17" spans="1:14" ht="42" customHeight="1" thickTop="1">
      <c r="A17" s="111" t="s">
        <v>144</v>
      </c>
      <c r="B17" s="119"/>
      <c r="C17" s="120"/>
      <c r="D17" s="524"/>
      <c r="E17" s="524"/>
      <c r="F17" s="524"/>
      <c r="G17" s="525"/>
    </row>
    <row r="18" spans="1:14" customFormat="1" ht="113.25" hidden="1" customHeight="1">
      <c r="A18" s="121"/>
      <c r="B18" s="35" t="s">
        <v>2</v>
      </c>
      <c r="C18" s="31">
        <v>156</v>
      </c>
      <c r="D18" s="41"/>
      <c r="F18" s="42"/>
      <c r="G18" s="122" t="s">
        <v>37</v>
      </c>
      <c r="H18" s="16"/>
    </row>
    <row r="19" spans="1:14" customFormat="1" ht="72" hidden="1">
      <c r="A19" s="121"/>
      <c r="B19" s="35" t="s">
        <v>22</v>
      </c>
      <c r="C19" s="31">
        <v>53.95</v>
      </c>
      <c r="D19" s="41"/>
      <c r="F19" s="42"/>
      <c r="G19" s="122" t="s">
        <v>39</v>
      </c>
    </row>
    <row r="20" spans="1:14" customFormat="1" ht="76.5" hidden="1" customHeight="1">
      <c r="A20" s="121"/>
      <c r="B20" s="35" t="s">
        <v>42</v>
      </c>
      <c r="C20" s="36" t="s">
        <v>43</v>
      </c>
      <c r="D20" s="41"/>
      <c r="F20" s="42"/>
      <c r="G20" s="122" t="s">
        <v>44</v>
      </c>
    </row>
    <row r="21" spans="1:14" customFormat="1" ht="170.25" customHeight="1">
      <c r="A21" s="108"/>
      <c r="B21" s="189" t="s">
        <v>228</v>
      </c>
      <c r="C21" s="187">
        <v>28.2</v>
      </c>
      <c r="D21" s="190" t="s">
        <v>4</v>
      </c>
      <c r="E21" s="60"/>
      <c r="F21" s="193" t="s">
        <v>109</v>
      </c>
      <c r="G21" s="194" t="s">
        <v>220</v>
      </c>
      <c r="H21" s="159" t="s">
        <v>150</v>
      </c>
      <c r="I21" s="159" t="s">
        <v>40</v>
      </c>
      <c r="J21" s="3"/>
      <c r="N21" s="5"/>
    </row>
    <row r="22" spans="1:14" customFormat="1" ht="183.75" customHeight="1">
      <c r="A22" s="108"/>
      <c r="B22" s="203" t="s">
        <v>135</v>
      </c>
      <c r="C22" s="187">
        <v>42</v>
      </c>
      <c r="D22" s="191" t="s">
        <v>16</v>
      </c>
      <c r="E22" s="63"/>
      <c r="F22" s="195" t="s">
        <v>221</v>
      </c>
      <c r="G22" s="194" t="s">
        <v>59</v>
      </c>
    </row>
    <row r="23" spans="1:14" customFormat="1" ht="138" customHeight="1">
      <c r="A23" s="108"/>
      <c r="B23" s="203" t="s">
        <v>136</v>
      </c>
      <c r="C23" s="188"/>
      <c r="D23" s="192" t="s">
        <v>15</v>
      </c>
      <c r="E23" s="63"/>
      <c r="F23" s="195" t="s">
        <v>222</v>
      </c>
      <c r="G23" s="196" t="s">
        <v>149</v>
      </c>
      <c r="H23" s="92"/>
    </row>
    <row r="24" spans="1:14" customFormat="1" ht="144.75" customHeight="1" thickBot="1">
      <c r="A24" s="108"/>
      <c r="B24" s="203" t="s">
        <v>143</v>
      </c>
      <c r="C24" s="188"/>
      <c r="D24" s="96" t="s">
        <v>26</v>
      </c>
      <c r="E24" s="63"/>
      <c r="F24" s="195" t="s">
        <v>221</v>
      </c>
      <c r="G24" s="196" t="s">
        <v>61</v>
      </c>
      <c r="H24" s="92"/>
    </row>
    <row r="25" spans="1:14" customFormat="1" ht="61.5" customHeight="1">
      <c r="A25" s="121"/>
      <c r="B25" s="515" t="s">
        <v>137</v>
      </c>
      <c r="C25" s="518"/>
      <c r="D25" s="526" t="s">
        <v>15</v>
      </c>
      <c r="E25" s="529"/>
      <c r="F25" s="532" t="s">
        <v>62</v>
      </c>
      <c r="G25" s="533"/>
      <c r="H25" s="129" t="s">
        <v>216</v>
      </c>
      <c r="I25" s="146"/>
      <c r="J25" s="147" t="s">
        <v>123</v>
      </c>
      <c r="K25" s="147" t="s">
        <v>124</v>
      </c>
      <c r="L25" s="147" t="s">
        <v>125</v>
      </c>
      <c r="M25" s="147" t="s">
        <v>126</v>
      </c>
      <c r="N25" s="148" t="s">
        <v>127</v>
      </c>
    </row>
    <row r="26" spans="1:14" customFormat="1" ht="64.5" customHeight="1">
      <c r="A26" s="506"/>
      <c r="B26" s="516"/>
      <c r="C26" s="519"/>
      <c r="D26" s="527"/>
      <c r="E26" s="530"/>
      <c r="F26" s="508" t="s">
        <v>63</v>
      </c>
      <c r="G26" s="510" t="s">
        <v>64</v>
      </c>
      <c r="H26" s="130" t="s">
        <v>217</v>
      </c>
      <c r="I26" s="149" t="s">
        <v>28</v>
      </c>
      <c r="J26" s="150"/>
      <c r="K26" s="150"/>
      <c r="L26" s="150"/>
      <c r="M26" s="150">
        <v>24</v>
      </c>
      <c r="N26" s="151"/>
    </row>
    <row r="27" spans="1:14" customFormat="1" ht="72.75" customHeight="1" thickBot="1">
      <c r="A27" s="507"/>
      <c r="B27" s="517"/>
      <c r="C27" s="520"/>
      <c r="D27" s="528"/>
      <c r="E27" s="531"/>
      <c r="F27" s="509"/>
      <c r="G27" s="511"/>
      <c r="H27" s="128">
        <f>M26/M27*100</f>
        <v>100</v>
      </c>
      <c r="I27" s="149" t="s">
        <v>133</v>
      </c>
      <c r="J27" s="150">
        <v>26.2</v>
      </c>
      <c r="K27" s="150">
        <v>25.6</v>
      </c>
      <c r="L27" s="150">
        <v>24.78</v>
      </c>
      <c r="M27" s="150">
        <v>24</v>
      </c>
      <c r="N27" s="151">
        <v>22.6</v>
      </c>
    </row>
    <row r="28" spans="1:14" customFormat="1" ht="30.75" customHeight="1" thickTop="1" thickBot="1">
      <c r="B28" s="37"/>
      <c r="C28" s="36"/>
      <c r="D28" s="45"/>
      <c r="E28" s="50"/>
      <c r="F28" s="43"/>
      <c r="G28" s="40"/>
      <c r="H28" s="51"/>
      <c r="I28" s="152" t="s">
        <v>134</v>
      </c>
      <c r="J28" s="153">
        <v>27.5</v>
      </c>
      <c r="K28" s="153">
        <v>26.8</v>
      </c>
      <c r="L28" s="153">
        <v>26.2</v>
      </c>
      <c r="M28" s="153">
        <v>25</v>
      </c>
      <c r="N28" s="154">
        <v>24</v>
      </c>
    </row>
    <row r="29" spans="1:14" customFormat="1" ht="42" customHeight="1" thickTop="1">
      <c r="A29" s="111" t="s">
        <v>142</v>
      </c>
      <c r="B29" s="112"/>
      <c r="C29" s="113"/>
      <c r="D29" s="113" t="s">
        <v>117</v>
      </c>
      <c r="E29" s="105"/>
      <c r="F29" s="101"/>
      <c r="G29" s="114"/>
    </row>
    <row r="30" spans="1:14" customFormat="1" ht="81" customHeight="1" thickBot="1">
      <c r="A30" s="108"/>
      <c r="B30" s="98" t="s">
        <v>223</v>
      </c>
      <c r="C30" s="187">
        <v>34</v>
      </c>
      <c r="D30" s="199">
        <v>2</v>
      </c>
      <c r="E30" s="99"/>
      <c r="F30" s="100"/>
      <c r="G30" s="115"/>
    </row>
    <row r="31" spans="1:14" customFormat="1" ht="81" customHeight="1">
      <c r="A31" s="108"/>
      <c r="B31" s="98" t="s">
        <v>229</v>
      </c>
      <c r="C31" s="187">
        <v>31</v>
      </c>
      <c r="D31" s="199">
        <v>5</v>
      </c>
      <c r="E31" s="99"/>
      <c r="F31" s="100"/>
      <c r="G31" s="115"/>
      <c r="I31" s="155" t="s">
        <v>103</v>
      </c>
      <c r="J31" s="156" t="s">
        <v>102</v>
      </c>
      <c r="K31" s="157" t="s">
        <v>104</v>
      </c>
      <c r="L31" s="157" t="s">
        <v>105</v>
      </c>
      <c r="M31" s="158" t="s">
        <v>106</v>
      </c>
    </row>
    <row r="32" spans="1:14" customFormat="1" ht="81" customHeight="1" thickBot="1">
      <c r="A32" s="108"/>
      <c r="B32" s="98" t="s">
        <v>224</v>
      </c>
      <c r="C32" s="187">
        <v>28</v>
      </c>
      <c r="D32" s="198">
        <v>2</v>
      </c>
      <c r="E32" s="99"/>
      <c r="F32" s="100"/>
      <c r="G32" s="116"/>
      <c r="H32" s="49"/>
      <c r="I32" s="143">
        <v>2</v>
      </c>
      <c r="J32" s="144">
        <v>5</v>
      </c>
      <c r="K32" s="144">
        <v>2</v>
      </c>
      <c r="L32" s="144">
        <v>2</v>
      </c>
      <c r="M32" s="145">
        <v>5</v>
      </c>
    </row>
    <row r="33" spans="1:8" customFormat="1" ht="81" customHeight="1">
      <c r="A33" s="108"/>
      <c r="B33" s="98" t="s">
        <v>225</v>
      </c>
      <c r="C33" s="187">
        <v>9</v>
      </c>
      <c r="D33" s="199">
        <v>2</v>
      </c>
      <c r="E33" s="99"/>
      <c r="F33" s="100"/>
      <c r="G33" s="115"/>
    </row>
    <row r="34" spans="1:8" customFormat="1" ht="81" customHeight="1">
      <c r="A34" s="108"/>
      <c r="B34" s="98" t="s">
        <v>226</v>
      </c>
      <c r="C34" s="187">
        <v>7.47</v>
      </c>
      <c r="D34" s="198">
        <v>5</v>
      </c>
      <c r="E34" s="99"/>
      <c r="F34" s="100"/>
      <c r="G34" s="115"/>
      <c r="H34" s="58"/>
    </row>
    <row r="35" spans="1:8" customFormat="1" ht="81" customHeight="1" thickBot="1">
      <c r="A35" s="109"/>
      <c r="B35" s="186" t="s">
        <v>227</v>
      </c>
      <c r="C35" s="197">
        <v>3.4</v>
      </c>
      <c r="D35" s="200"/>
      <c r="E35" s="183"/>
      <c r="F35" s="117"/>
      <c r="G35" s="118"/>
      <c r="H35" s="58"/>
    </row>
    <row r="36" spans="1:8" customFormat="1" ht="21" customHeight="1" thickTop="1" thickBot="1">
      <c r="B36" s="34"/>
      <c r="C36" s="31"/>
      <c r="D36" s="33"/>
      <c r="F36" s="42"/>
    </row>
    <row r="37" spans="1:8" customFormat="1" ht="33.75" customHeight="1" thickTop="1">
      <c r="A37" s="103" t="s">
        <v>218</v>
      </c>
      <c r="B37" s="104"/>
      <c r="C37" s="105"/>
      <c r="D37" s="106"/>
      <c r="E37" s="105"/>
      <c r="F37" s="101"/>
      <c r="G37" s="107"/>
    </row>
    <row r="38" spans="1:8" customFormat="1" ht="117" customHeight="1">
      <c r="A38" s="108"/>
      <c r="B38" s="205" t="s">
        <v>138</v>
      </c>
      <c r="C38" s="187">
        <v>31.5</v>
      </c>
      <c r="D38" s="95" t="s">
        <v>15</v>
      </c>
      <c r="E38" s="82"/>
      <c r="F38" s="206" t="s">
        <v>65</v>
      </c>
      <c r="G38" s="207" t="s">
        <v>67</v>
      </c>
    </row>
    <row r="39" spans="1:8" customFormat="1" ht="126" customHeight="1">
      <c r="A39" s="108"/>
      <c r="B39" s="205" t="s">
        <v>139</v>
      </c>
      <c r="C39" s="187">
        <v>4</v>
      </c>
      <c r="D39" s="185" t="s">
        <v>145</v>
      </c>
      <c r="E39" s="82"/>
      <c r="F39" s="512" t="s">
        <v>66</v>
      </c>
      <c r="G39" s="513"/>
    </row>
    <row r="40" spans="1:8" customFormat="1" ht="150.75" customHeight="1" thickBot="1">
      <c r="A40" s="109"/>
      <c r="B40" s="204" t="s">
        <v>140</v>
      </c>
      <c r="C40" s="197">
        <v>42.5</v>
      </c>
      <c r="D40" s="102" t="s">
        <v>15</v>
      </c>
      <c r="E40" s="110"/>
      <c r="F40" s="201" t="s">
        <v>147</v>
      </c>
      <c r="G40" s="202" t="s">
        <v>146</v>
      </c>
    </row>
    <row r="41" spans="1:8" customFormat="1" ht="26.25" customHeight="1" thickTop="1">
      <c r="A41" s="83"/>
      <c r="B41" s="83"/>
      <c r="C41" s="84"/>
      <c r="D41" s="84"/>
      <c r="F41" s="81"/>
      <c r="G41" s="81"/>
    </row>
    <row r="43" spans="1:8">
      <c r="B43" s="17"/>
    </row>
  </sheetData>
  <mergeCells count="15">
    <mergeCell ref="F1:G1"/>
    <mergeCell ref="A26:A27"/>
    <mergeCell ref="F26:F27"/>
    <mergeCell ref="G26:G27"/>
    <mergeCell ref="F39:G39"/>
    <mergeCell ref="C1:E1"/>
    <mergeCell ref="B25:B27"/>
    <mergeCell ref="C25:C27"/>
    <mergeCell ref="D15:E15"/>
    <mergeCell ref="F15:G15"/>
    <mergeCell ref="D17:E17"/>
    <mergeCell ref="F17:G17"/>
    <mergeCell ref="D25:D27"/>
    <mergeCell ref="E25:E27"/>
    <mergeCell ref="F25:G25"/>
  </mergeCells>
  <phoneticPr fontId="2"/>
  <printOptions horizontalCentered="1"/>
  <pageMargins left="0.2" right="1.2" top="0.75" bottom="0.75" header="0.55000000000000004" footer="0.55000000000000004"/>
  <pageSetup paperSize="8" scale="35" fitToWidth="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EC72D-84BE-4C31-930D-DBC782ACAA7B}">
  <sheetPr>
    <tabColor theme="5"/>
  </sheetPr>
  <dimension ref="A1:N45"/>
  <sheetViews>
    <sheetView tabSelected="1" topLeftCell="A5" zoomScale="59" zoomScaleNormal="40" workbookViewId="0">
      <selection activeCell="B29" sqref="B29"/>
    </sheetView>
  </sheetViews>
  <sheetFormatPr defaultColWidth="8.77734375" defaultRowHeight="14.4"/>
  <cols>
    <col min="1" max="1" width="4.33203125" style="2" customWidth="1"/>
    <col min="2" max="2" width="70.5546875" style="1" customWidth="1"/>
    <col min="3" max="3" width="20.33203125" style="2" customWidth="1"/>
    <col min="4" max="4" width="18.44140625" style="8" customWidth="1"/>
    <col min="5" max="5" width="128.5546875" style="2" customWidth="1"/>
    <col min="6" max="6" width="34.5546875" style="11" customWidth="1"/>
    <col min="7" max="7" width="34.5546875" style="2" customWidth="1"/>
    <col min="8" max="8" width="31.109375" style="2" customWidth="1"/>
    <col min="9" max="10" width="25.5546875" style="2" customWidth="1"/>
    <col min="11" max="12" width="31.21875" style="2" customWidth="1"/>
    <col min="13" max="13" width="32.44140625" style="2" customWidth="1"/>
    <col min="14" max="14" width="24.77734375" style="2" customWidth="1"/>
    <col min="15" max="15" width="14.5546875" style="2" customWidth="1"/>
    <col min="16" max="256" width="8.77734375" style="2"/>
    <col min="257" max="257" width="29.109375" style="2" customWidth="1"/>
    <col min="258" max="259" width="26" style="2" customWidth="1"/>
    <col min="260" max="260" width="28.33203125" style="2" customWidth="1"/>
    <col min="261" max="261" width="22.77734375" style="2" customWidth="1"/>
    <col min="262" max="512" width="8.77734375" style="2"/>
    <col min="513" max="513" width="29.109375" style="2" customWidth="1"/>
    <col min="514" max="515" width="26" style="2" customWidth="1"/>
    <col min="516" max="516" width="28.33203125" style="2" customWidth="1"/>
    <col min="517" max="517" width="22.77734375" style="2" customWidth="1"/>
    <col min="518" max="768" width="8.77734375" style="2"/>
    <col min="769" max="769" width="29.109375" style="2" customWidth="1"/>
    <col min="770" max="771" width="26" style="2" customWidth="1"/>
    <col min="772" max="772" width="28.33203125" style="2" customWidth="1"/>
    <col min="773" max="773" width="22.77734375" style="2" customWidth="1"/>
    <col min="774" max="1024" width="8.77734375" style="2"/>
    <col min="1025" max="1025" width="29.109375" style="2" customWidth="1"/>
    <col min="1026" max="1027" width="26" style="2" customWidth="1"/>
    <col min="1028" max="1028" width="28.33203125" style="2" customWidth="1"/>
    <col min="1029" max="1029" width="22.77734375" style="2" customWidth="1"/>
    <col min="1030" max="1280" width="8.77734375" style="2"/>
    <col min="1281" max="1281" width="29.109375" style="2" customWidth="1"/>
    <col min="1282" max="1283" width="26" style="2" customWidth="1"/>
    <col min="1284" max="1284" width="28.33203125" style="2" customWidth="1"/>
    <col min="1285" max="1285" width="22.77734375" style="2" customWidth="1"/>
    <col min="1286" max="1536" width="8.77734375" style="2"/>
    <col min="1537" max="1537" width="29.109375" style="2" customWidth="1"/>
    <col min="1538" max="1539" width="26" style="2" customWidth="1"/>
    <col min="1540" max="1540" width="28.33203125" style="2" customWidth="1"/>
    <col min="1541" max="1541" width="22.77734375" style="2" customWidth="1"/>
    <col min="1542" max="1792" width="8.77734375" style="2"/>
    <col min="1793" max="1793" width="29.109375" style="2" customWidth="1"/>
    <col min="1794" max="1795" width="26" style="2" customWidth="1"/>
    <col min="1796" max="1796" width="28.33203125" style="2" customWidth="1"/>
    <col min="1797" max="1797" width="22.77734375" style="2" customWidth="1"/>
    <col min="1798" max="2048" width="8.77734375" style="2"/>
    <col min="2049" max="2049" width="29.109375" style="2" customWidth="1"/>
    <col min="2050" max="2051" width="26" style="2" customWidth="1"/>
    <col min="2052" max="2052" width="28.33203125" style="2" customWidth="1"/>
    <col min="2053" max="2053" width="22.77734375" style="2" customWidth="1"/>
    <col min="2054" max="2304" width="8.77734375" style="2"/>
    <col min="2305" max="2305" width="29.109375" style="2" customWidth="1"/>
    <col min="2306" max="2307" width="26" style="2" customWidth="1"/>
    <col min="2308" max="2308" width="28.33203125" style="2" customWidth="1"/>
    <col min="2309" max="2309" width="22.77734375" style="2" customWidth="1"/>
    <col min="2310" max="2560" width="8.77734375" style="2"/>
    <col min="2561" max="2561" width="29.109375" style="2" customWidth="1"/>
    <col min="2562" max="2563" width="26" style="2" customWidth="1"/>
    <col min="2564" max="2564" width="28.33203125" style="2" customWidth="1"/>
    <col min="2565" max="2565" width="22.77734375" style="2" customWidth="1"/>
    <col min="2566" max="2816" width="8.77734375" style="2"/>
    <col min="2817" max="2817" width="29.109375" style="2" customWidth="1"/>
    <col min="2818" max="2819" width="26" style="2" customWidth="1"/>
    <col min="2820" max="2820" width="28.33203125" style="2" customWidth="1"/>
    <col min="2821" max="2821" width="22.77734375" style="2" customWidth="1"/>
    <col min="2822" max="3072" width="8.77734375" style="2"/>
    <col min="3073" max="3073" width="29.109375" style="2" customWidth="1"/>
    <col min="3074" max="3075" width="26" style="2" customWidth="1"/>
    <col min="3076" max="3076" width="28.33203125" style="2" customWidth="1"/>
    <col min="3077" max="3077" width="22.77734375" style="2" customWidth="1"/>
    <col min="3078" max="3328" width="8.77734375" style="2"/>
    <col min="3329" max="3329" width="29.109375" style="2" customWidth="1"/>
    <col min="3330" max="3331" width="26" style="2" customWidth="1"/>
    <col min="3332" max="3332" width="28.33203125" style="2" customWidth="1"/>
    <col min="3333" max="3333" width="22.77734375" style="2" customWidth="1"/>
    <col min="3334" max="3584" width="8.77734375" style="2"/>
    <col min="3585" max="3585" width="29.109375" style="2" customWidth="1"/>
    <col min="3586" max="3587" width="26" style="2" customWidth="1"/>
    <col min="3588" max="3588" width="28.33203125" style="2" customWidth="1"/>
    <col min="3589" max="3589" width="22.77734375" style="2" customWidth="1"/>
    <col min="3590" max="3840" width="8.77734375" style="2"/>
    <col min="3841" max="3841" width="29.109375" style="2" customWidth="1"/>
    <col min="3842" max="3843" width="26" style="2" customWidth="1"/>
    <col min="3844" max="3844" width="28.33203125" style="2" customWidth="1"/>
    <col min="3845" max="3845" width="22.77734375" style="2" customWidth="1"/>
    <col min="3846" max="4096" width="8.77734375" style="2"/>
    <col min="4097" max="4097" width="29.109375" style="2" customWidth="1"/>
    <col min="4098" max="4099" width="26" style="2" customWidth="1"/>
    <col min="4100" max="4100" width="28.33203125" style="2" customWidth="1"/>
    <col min="4101" max="4101" width="22.77734375" style="2" customWidth="1"/>
    <col min="4102" max="4352" width="8.77734375" style="2"/>
    <col min="4353" max="4353" width="29.109375" style="2" customWidth="1"/>
    <col min="4354" max="4355" width="26" style="2" customWidth="1"/>
    <col min="4356" max="4356" width="28.33203125" style="2" customWidth="1"/>
    <col min="4357" max="4357" width="22.77734375" style="2" customWidth="1"/>
    <col min="4358" max="4608" width="8.77734375" style="2"/>
    <col min="4609" max="4609" width="29.109375" style="2" customWidth="1"/>
    <col min="4610" max="4611" width="26" style="2" customWidth="1"/>
    <col min="4612" max="4612" width="28.33203125" style="2" customWidth="1"/>
    <col min="4613" max="4613" width="22.77734375" style="2" customWidth="1"/>
    <col min="4614" max="4864" width="8.77734375" style="2"/>
    <col min="4865" max="4865" width="29.109375" style="2" customWidth="1"/>
    <col min="4866" max="4867" width="26" style="2" customWidth="1"/>
    <col min="4868" max="4868" width="28.33203125" style="2" customWidth="1"/>
    <col min="4869" max="4869" width="22.77734375" style="2" customWidth="1"/>
    <col min="4870" max="5120" width="8.77734375" style="2"/>
    <col min="5121" max="5121" width="29.109375" style="2" customWidth="1"/>
    <col min="5122" max="5123" width="26" style="2" customWidth="1"/>
    <col min="5124" max="5124" width="28.33203125" style="2" customWidth="1"/>
    <col min="5125" max="5125" width="22.77734375" style="2" customWidth="1"/>
    <col min="5126" max="5376" width="8.77734375" style="2"/>
    <col min="5377" max="5377" width="29.109375" style="2" customWidth="1"/>
    <col min="5378" max="5379" width="26" style="2" customWidth="1"/>
    <col min="5380" max="5380" width="28.33203125" style="2" customWidth="1"/>
    <col min="5381" max="5381" width="22.77734375" style="2" customWidth="1"/>
    <col min="5382" max="5632" width="8.77734375" style="2"/>
    <col min="5633" max="5633" width="29.109375" style="2" customWidth="1"/>
    <col min="5634" max="5635" width="26" style="2" customWidth="1"/>
    <col min="5636" max="5636" width="28.33203125" style="2" customWidth="1"/>
    <col min="5637" max="5637" width="22.77734375" style="2" customWidth="1"/>
    <col min="5638" max="5888" width="8.77734375" style="2"/>
    <col min="5889" max="5889" width="29.109375" style="2" customWidth="1"/>
    <col min="5890" max="5891" width="26" style="2" customWidth="1"/>
    <col min="5892" max="5892" width="28.33203125" style="2" customWidth="1"/>
    <col min="5893" max="5893" width="22.77734375" style="2" customWidth="1"/>
    <col min="5894" max="6144" width="8.77734375" style="2"/>
    <col min="6145" max="6145" width="29.109375" style="2" customWidth="1"/>
    <col min="6146" max="6147" width="26" style="2" customWidth="1"/>
    <col min="6148" max="6148" width="28.33203125" style="2" customWidth="1"/>
    <col min="6149" max="6149" width="22.77734375" style="2" customWidth="1"/>
    <col min="6150" max="6400" width="8.77734375" style="2"/>
    <col min="6401" max="6401" width="29.109375" style="2" customWidth="1"/>
    <col min="6402" max="6403" width="26" style="2" customWidth="1"/>
    <col min="6404" max="6404" width="28.33203125" style="2" customWidth="1"/>
    <col min="6405" max="6405" width="22.77734375" style="2" customWidth="1"/>
    <col min="6406" max="6656" width="8.77734375" style="2"/>
    <col min="6657" max="6657" width="29.109375" style="2" customWidth="1"/>
    <col min="6658" max="6659" width="26" style="2" customWidth="1"/>
    <col min="6660" max="6660" width="28.33203125" style="2" customWidth="1"/>
    <col min="6661" max="6661" width="22.77734375" style="2" customWidth="1"/>
    <col min="6662" max="6912" width="8.77734375" style="2"/>
    <col min="6913" max="6913" width="29.109375" style="2" customWidth="1"/>
    <col min="6914" max="6915" width="26" style="2" customWidth="1"/>
    <col min="6916" max="6916" width="28.33203125" style="2" customWidth="1"/>
    <col min="6917" max="6917" width="22.77734375" style="2" customWidth="1"/>
    <col min="6918" max="7168" width="8.77734375" style="2"/>
    <col min="7169" max="7169" width="29.109375" style="2" customWidth="1"/>
    <col min="7170" max="7171" width="26" style="2" customWidth="1"/>
    <col min="7172" max="7172" width="28.33203125" style="2" customWidth="1"/>
    <col min="7173" max="7173" width="22.77734375" style="2" customWidth="1"/>
    <col min="7174" max="7424" width="8.77734375" style="2"/>
    <col min="7425" max="7425" width="29.109375" style="2" customWidth="1"/>
    <col min="7426" max="7427" width="26" style="2" customWidth="1"/>
    <col min="7428" max="7428" width="28.33203125" style="2" customWidth="1"/>
    <col min="7429" max="7429" width="22.77734375" style="2" customWidth="1"/>
    <col min="7430" max="7680" width="8.77734375" style="2"/>
    <col min="7681" max="7681" width="29.109375" style="2" customWidth="1"/>
    <col min="7682" max="7683" width="26" style="2" customWidth="1"/>
    <col min="7684" max="7684" width="28.33203125" style="2" customWidth="1"/>
    <col min="7685" max="7685" width="22.77734375" style="2" customWidth="1"/>
    <col min="7686" max="7936" width="8.77734375" style="2"/>
    <col min="7937" max="7937" width="29.109375" style="2" customWidth="1"/>
    <col min="7938" max="7939" width="26" style="2" customWidth="1"/>
    <col min="7940" max="7940" width="28.33203125" style="2" customWidth="1"/>
    <col min="7941" max="7941" width="22.77734375" style="2" customWidth="1"/>
    <col min="7942" max="8192" width="8.77734375" style="2"/>
    <col min="8193" max="8193" width="29.109375" style="2" customWidth="1"/>
    <col min="8194" max="8195" width="26" style="2" customWidth="1"/>
    <col min="8196" max="8196" width="28.33203125" style="2" customWidth="1"/>
    <col min="8197" max="8197" width="22.77734375" style="2" customWidth="1"/>
    <col min="8198" max="8448" width="8.77734375" style="2"/>
    <col min="8449" max="8449" width="29.109375" style="2" customWidth="1"/>
    <col min="8450" max="8451" width="26" style="2" customWidth="1"/>
    <col min="8452" max="8452" width="28.33203125" style="2" customWidth="1"/>
    <col min="8453" max="8453" width="22.77734375" style="2" customWidth="1"/>
    <col min="8454" max="8704" width="8.77734375" style="2"/>
    <col min="8705" max="8705" width="29.109375" style="2" customWidth="1"/>
    <col min="8706" max="8707" width="26" style="2" customWidth="1"/>
    <col min="8708" max="8708" width="28.33203125" style="2" customWidth="1"/>
    <col min="8709" max="8709" width="22.77734375" style="2" customWidth="1"/>
    <col min="8710" max="8960" width="8.77734375" style="2"/>
    <col min="8961" max="8961" width="29.109375" style="2" customWidth="1"/>
    <col min="8962" max="8963" width="26" style="2" customWidth="1"/>
    <col min="8964" max="8964" width="28.33203125" style="2" customWidth="1"/>
    <col min="8965" max="8965" width="22.77734375" style="2" customWidth="1"/>
    <col min="8966" max="9216" width="8.77734375" style="2"/>
    <col min="9217" max="9217" width="29.109375" style="2" customWidth="1"/>
    <col min="9218" max="9219" width="26" style="2" customWidth="1"/>
    <col min="9220" max="9220" width="28.33203125" style="2" customWidth="1"/>
    <col min="9221" max="9221" width="22.77734375" style="2" customWidth="1"/>
    <col min="9222" max="9472" width="8.77734375" style="2"/>
    <col min="9473" max="9473" width="29.109375" style="2" customWidth="1"/>
    <col min="9474" max="9475" width="26" style="2" customWidth="1"/>
    <col min="9476" max="9476" width="28.33203125" style="2" customWidth="1"/>
    <col min="9477" max="9477" width="22.77734375" style="2" customWidth="1"/>
    <col min="9478" max="9728" width="8.77734375" style="2"/>
    <col min="9729" max="9729" width="29.109375" style="2" customWidth="1"/>
    <col min="9730" max="9731" width="26" style="2" customWidth="1"/>
    <col min="9732" max="9732" width="28.33203125" style="2" customWidth="1"/>
    <col min="9733" max="9733" width="22.77734375" style="2" customWidth="1"/>
    <col min="9734" max="9984" width="8.77734375" style="2"/>
    <col min="9985" max="9985" width="29.109375" style="2" customWidth="1"/>
    <col min="9986" max="9987" width="26" style="2" customWidth="1"/>
    <col min="9988" max="9988" width="28.33203125" style="2" customWidth="1"/>
    <col min="9989" max="9989" width="22.77734375" style="2" customWidth="1"/>
    <col min="9990" max="10240" width="8.77734375" style="2"/>
    <col min="10241" max="10241" width="29.109375" style="2" customWidth="1"/>
    <col min="10242" max="10243" width="26" style="2" customWidth="1"/>
    <col min="10244" max="10244" width="28.33203125" style="2" customWidth="1"/>
    <col min="10245" max="10245" width="22.77734375" style="2" customWidth="1"/>
    <col min="10246" max="10496" width="8.77734375" style="2"/>
    <col min="10497" max="10497" width="29.109375" style="2" customWidth="1"/>
    <col min="10498" max="10499" width="26" style="2" customWidth="1"/>
    <col min="10500" max="10500" width="28.33203125" style="2" customWidth="1"/>
    <col min="10501" max="10501" width="22.77734375" style="2" customWidth="1"/>
    <col min="10502" max="10752" width="8.77734375" style="2"/>
    <col min="10753" max="10753" width="29.109375" style="2" customWidth="1"/>
    <col min="10754" max="10755" width="26" style="2" customWidth="1"/>
    <col min="10756" max="10756" width="28.33203125" style="2" customWidth="1"/>
    <col min="10757" max="10757" width="22.77734375" style="2" customWidth="1"/>
    <col min="10758" max="11008" width="8.77734375" style="2"/>
    <col min="11009" max="11009" width="29.109375" style="2" customWidth="1"/>
    <col min="11010" max="11011" width="26" style="2" customWidth="1"/>
    <col min="11012" max="11012" width="28.33203125" style="2" customWidth="1"/>
    <col min="11013" max="11013" width="22.77734375" style="2" customWidth="1"/>
    <col min="11014" max="11264" width="8.77734375" style="2"/>
    <col min="11265" max="11265" width="29.109375" style="2" customWidth="1"/>
    <col min="11266" max="11267" width="26" style="2" customWidth="1"/>
    <col min="11268" max="11268" width="28.33203125" style="2" customWidth="1"/>
    <col min="11269" max="11269" width="22.77734375" style="2" customWidth="1"/>
    <col min="11270" max="11520" width="8.77734375" style="2"/>
    <col min="11521" max="11521" width="29.109375" style="2" customWidth="1"/>
    <col min="11522" max="11523" width="26" style="2" customWidth="1"/>
    <col min="11524" max="11524" width="28.33203125" style="2" customWidth="1"/>
    <col min="11525" max="11525" width="22.77734375" style="2" customWidth="1"/>
    <col min="11526" max="11776" width="8.77734375" style="2"/>
    <col min="11777" max="11777" width="29.109375" style="2" customWidth="1"/>
    <col min="11778" max="11779" width="26" style="2" customWidth="1"/>
    <col min="11780" max="11780" width="28.33203125" style="2" customWidth="1"/>
    <col min="11781" max="11781" width="22.77734375" style="2" customWidth="1"/>
    <col min="11782" max="12032" width="8.77734375" style="2"/>
    <col min="12033" max="12033" width="29.109375" style="2" customWidth="1"/>
    <col min="12034" max="12035" width="26" style="2" customWidth="1"/>
    <col min="12036" max="12036" width="28.33203125" style="2" customWidth="1"/>
    <col min="12037" max="12037" width="22.77734375" style="2" customWidth="1"/>
    <col min="12038" max="12288" width="8.77734375" style="2"/>
    <col min="12289" max="12289" width="29.109375" style="2" customWidth="1"/>
    <col min="12290" max="12291" width="26" style="2" customWidth="1"/>
    <col min="12292" max="12292" width="28.33203125" style="2" customWidth="1"/>
    <col min="12293" max="12293" width="22.77734375" style="2" customWidth="1"/>
    <col min="12294" max="12544" width="8.77734375" style="2"/>
    <col min="12545" max="12545" width="29.109375" style="2" customWidth="1"/>
    <col min="12546" max="12547" width="26" style="2" customWidth="1"/>
    <col min="12548" max="12548" width="28.33203125" style="2" customWidth="1"/>
    <col min="12549" max="12549" width="22.77734375" style="2" customWidth="1"/>
    <col min="12550" max="12800" width="8.77734375" style="2"/>
    <col min="12801" max="12801" width="29.109375" style="2" customWidth="1"/>
    <col min="12802" max="12803" width="26" style="2" customWidth="1"/>
    <col min="12804" max="12804" width="28.33203125" style="2" customWidth="1"/>
    <col min="12805" max="12805" width="22.77734375" style="2" customWidth="1"/>
    <col min="12806" max="13056" width="8.77734375" style="2"/>
    <col min="13057" max="13057" width="29.109375" style="2" customWidth="1"/>
    <col min="13058" max="13059" width="26" style="2" customWidth="1"/>
    <col min="13060" max="13060" width="28.33203125" style="2" customWidth="1"/>
    <col min="13061" max="13061" width="22.77734375" style="2" customWidth="1"/>
    <col min="13062" max="13312" width="8.77734375" style="2"/>
    <col min="13313" max="13313" width="29.109375" style="2" customWidth="1"/>
    <col min="13314" max="13315" width="26" style="2" customWidth="1"/>
    <col min="13316" max="13316" width="28.33203125" style="2" customWidth="1"/>
    <col min="13317" max="13317" width="22.77734375" style="2" customWidth="1"/>
    <col min="13318" max="13568" width="8.77734375" style="2"/>
    <col min="13569" max="13569" width="29.109375" style="2" customWidth="1"/>
    <col min="13570" max="13571" width="26" style="2" customWidth="1"/>
    <col min="13572" max="13572" width="28.33203125" style="2" customWidth="1"/>
    <col min="13573" max="13573" width="22.77734375" style="2" customWidth="1"/>
    <col min="13574" max="13824" width="8.77734375" style="2"/>
    <col min="13825" max="13825" width="29.109375" style="2" customWidth="1"/>
    <col min="13826" max="13827" width="26" style="2" customWidth="1"/>
    <col min="13828" max="13828" width="28.33203125" style="2" customWidth="1"/>
    <col min="13829" max="13829" width="22.77734375" style="2" customWidth="1"/>
    <col min="13830" max="14080" width="8.77734375" style="2"/>
    <col min="14081" max="14081" width="29.109375" style="2" customWidth="1"/>
    <col min="14082" max="14083" width="26" style="2" customWidth="1"/>
    <col min="14084" max="14084" width="28.33203125" style="2" customWidth="1"/>
    <col min="14085" max="14085" width="22.77734375" style="2" customWidth="1"/>
    <col min="14086" max="14336" width="8.77734375" style="2"/>
    <col min="14337" max="14337" width="29.109375" style="2" customWidth="1"/>
    <col min="14338" max="14339" width="26" style="2" customWidth="1"/>
    <col min="14340" max="14340" width="28.33203125" style="2" customWidth="1"/>
    <col min="14341" max="14341" width="22.77734375" style="2" customWidth="1"/>
    <col min="14342" max="14592" width="8.77734375" style="2"/>
    <col min="14593" max="14593" width="29.109375" style="2" customWidth="1"/>
    <col min="14594" max="14595" width="26" style="2" customWidth="1"/>
    <col min="14596" max="14596" width="28.33203125" style="2" customWidth="1"/>
    <col min="14597" max="14597" width="22.77734375" style="2" customWidth="1"/>
    <col min="14598" max="14848" width="8.77734375" style="2"/>
    <col min="14849" max="14849" width="29.109375" style="2" customWidth="1"/>
    <col min="14850" max="14851" width="26" style="2" customWidth="1"/>
    <col min="14852" max="14852" width="28.33203125" style="2" customWidth="1"/>
    <col min="14853" max="14853" width="22.77734375" style="2" customWidth="1"/>
    <col min="14854" max="15104" width="8.77734375" style="2"/>
    <col min="15105" max="15105" width="29.109375" style="2" customWidth="1"/>
    <col min="15106" max="15107" width="26" style="2" customWidth="1"/>
    <col min="15108" max="15108" width="28.33203125" style="2" customWidth="1"/>
    <col min="15109" max="15109" width="22.77734375" style="2" customWidth="1"/>
    <col min="15110" max="15360" width="8.77734375" style="2"/>
    <col min="15361" max="15361" width="29.109375" style="2" customWidth="1"/>
    <col min="15362" max="15363" width="26" style="2" customWidth="1"/>
    <col min="15364" max="15364" width="28.33203125" style="2" customWidth="1"/>
    <col min="15365" max="15365" width="22.77734375" style="2" customWidth="1"/>
    <col min="15366" max="15616" width="8.77734375" style="2"/>
    <col min="15617" max="15617" width="29.109375" style="2" customWidth="1"/>
    <col min="15618" max="15619" width="26" style="2" customWidth="1"/>
    <col min="15620" max="15620" width="28.33203125" style="2" customWidth="1"/>
    <col min="15621" max="15621" width="22.77734375" style="2" customWidth="1"/>
    <col min="15622" max="15872" width="8.77734375" style="2"/>
    <col min="15873" max="15873" width="29.109375" style="2" customWidth="1"/>
    <col min="15874" max="15875" width="26" style="2" customWidth="1"/>
    <col min="15876" max="15876" width="28.33203125" style="2" customWidth="1"/>
    <col min="15877" max="15877" width="22.77734375" style="2" customWidth="1"/>
    <col min="15878" max="16128" width="8.77734375" style="2"/>
    <col min="16129" max="16129" width="29.109375" style="2" customWidth="1"/>
    <col min="16130" max="16131" width="26" style="2" customWidth="1"/>
    <col min="16132" max="16132" width="28.33203125" style="2" customWidth="1"/>
    <col min="16133" max="16133" width="22.77734375" style="2" customWidth="1"/>
    <col min="16134" max="16384" width="8.77734375" style="2"/>
  </cols>
  <sheetData>
    <row r="1" spans="1:7" ht="79.5" customHeight="1" thickBot="1">
      <c r="A1" s="94"/>
      <c r="B1" s="184" t="s">
        <v>876</v>
      </c>
      <c r="C1" s="514" t="s">
        <v>877</v>
      </c>
      <c r="D1" s="514"/>
      <c r="E1" s="514"/>
      <c r="F1" s="505"/>
      <c r="G1" s="505"/>
    </row>
    <row r="2" spans="1:7" ht="21.6" thickTop="1">
      <c r="A2" s="9"/>
      <c r="B2" s="93"/>
      <c r="C2" s="12"/>
      <c r="D2" s="14"/>
      <c r="E2" s="10"/>
      <c r="F2" s="10"/>
      <c r="G2" s="10"/>
    </row>
    <row r="3" spans="1:7" ht="29.25" customHeight="1">
      <c r="A3" s="9"/>
      <c r="B3" s="11"/>
      <c r="C3" s="12"/>
      <c r="D3" s="14"/>
      <c r="E3" s="10"/>
      <c r="F3" s="10"/>
    </row>
    <row r="4" spans="1:7">
      <c r="A4" s="9"/>
      <c r="B4" s="11"/>
      <c r="C4" s="13"/>
      <c r="D4" s="14"/>
      <c r="E4" s="10"/>
      <c r="F4" s="10"/>
    </row>
    <row r="5" spans="1:7">
      <c r="A5" s="9"/>
      <c r="B5" s="11"/>
      <c r="C5" s="13"/>
      <c r="D5" s="14"/>
      <c r="E5" s="10"/>
      <c r="F5" s="10"/>
    </row>
    <row r="6" spans="1:7">
      <c r="A6" s="9"/>
      <c r="B6" s="11"/>
      <c r="C6" s="12"/>
      <c r="D6" s="14"/>
      <c r="E6" s="10"/>
      <c r="F6" s="10"/>
    </row>
    <row r="7" spans="1:7">
      <c r="A7" s="9"/>
      <c r="B7" s="11"/>
      <c r="C7" s="12"/>
      <c r="D7" s="14"/>
      <c r="E7" s="10"/>
      <c r="F7" s="10"/>
    </row>
    <row r="8" spans="1:7">
      <c r="A8" s="9"/>
      <c r="B8" s="11"/>
      <c r="C8" s="12"/>
      <c r="D8" s="14"/>
      <c r="E8" s="10"/>
      <c r="F8" s="10"/>
    </row>
    <row r="9" spans="1:7">
      <c r="A9" s="9"/>
      <c r="B9" s="11"/>
      <c r="C9" s="12"/>
      <c r="D9" s="14"/>
      <c r="E9" s="10"/>
      <c r="F9" s="10"/>
    </row>
    <row r="10" spans="1:7">
      <c r="A10" s="9"/>
      <c r="B10" s="11"/>
      <c r="C10" s="12"/>
      <c r="D10" s="14"/>
      <c r="E10" s="10"/>
      <c r="F10" s="10"/>
    </row>
    <row r="11" spans="1:7">
      <c r="A11" s="9"/>
      <c r="B11" s="11"/>
      <c r="C11" s="12"/>
      <c r="D11" s="14"/>
      <c r="E11" s="10"/>
      <c r="F11" s="10"/>
    </row>
    <row r="12" spans="1:7" ht="24.75" customHeight="1">
      <c r="A12" s="9"/>
      <c r="B12" s="11"/>
      <c r="C12" s="12"/>
      <c r="D12" s="14"/>
      <c r="E12" s="10"/>
      <c r="F12" s="10"/>
    </row>
    <row r="13" spans="1:7" ht="24.75" customHeight="1">
      <c r="A13" s="9"/>
      <c r="B13" s="11"/>
      <c r="C13" s="12"/>
      <c r="D13" s="14"/>
      <c r="E13" s="10"/>
      <c r="F13" s="10"/>
    </row>
    <row r="14" spans="1:7" ht="27" customHeight="1">
      <c r="B14" s="2"/>
      <c r="D14" s="2"/>
    </row>
    <row r="15" spans="1:7" ht="47.25" customHeight="1">
      <c r="A15" s="125"/>
      <c r="B15" s="126"/>
      <c r="C15" s="127" t="s">
        <v>880</v>
      </c>
      <c r="D15" s="521" t="s">
        <v>879</v>
      </c>
      <c r="E15" s="522"/>
      <c r="F15" s="521" t="s">
        <v>878</v>
      </c>
      <c r="G15" s="523"/>
    </row>
    <row r="16" spans="1:7" ht="8.25" customHeight="1" thickBot="1">
      <c r="B16" s="123"/>
      <c r="C16" s="124"/>
      <c r="D16" s="124"/>
      <c r="E16" s="124"/>
      <c r="F16" s="124"/>
      <c r="G16" s="124"/>
    </row>
    <row r="17" spans="1:14" ht="42" customHeight="1" thickTop="1">
      <c r="A17" s="111" t="s">
        <v>881</v>
      </c>
      <c r="B17" s="119"/>
      <c r="C17" s="120"/>
      <c r="D17" s="524"/>
      <c r="E17" s="524"/>
      <c r="F17" s="524"/>
      <c r="G17" s="525"/>
    </row>
    <row r="18" spans="1:14" customFormat="1" ht="113.25" hidden="1" customHeight="1">
      <c r="A18" s="121"/>
      <c r="B18" s="35" t="s">
        <v>2</v>
      </c>
      <c r="C18" s="31">
        <v>156</v>
      </c>
      <c r="D18" s="41"/>
      <c r="F18" s="42"/>
      <c r="G18" s="122" t="s">
        <v>37</v>
      </c>
      <c r="H18" s="16"/>
    </row>
    <row r="19" spans="1:14" customFormat="1" ht="72" hidden="1">
      <c r="A19" s="121"/>
      <c r="B19" s="35" t="s">
        <v>22</v>
      </c>
      <c r="C19" s="31">
        <v>53.95</v>
      </c>
      <c r="D19" s="41"/>
      <c r="F19" s="42"/>
      <c r="G19" s="122" t="s">
        <v>39</v>
      </c>
    </row>
    <row r="20" spans="1:14" customFormat="1" ht="76.5" hidden="1" customHeight="1">
      <c r="A20" s="121"/>
      <c r="B20" s="35" t="s">
        <v>42</v>
      </c>
      <c r="C20" s="36" t="s">
        <v>43</v>
      </c>
      <c r="D20" s="41"/>
      <c r="F20" s="42"/>
      <c r="G20" s="122" t="s">
        <v>44</v>
      </c>
    </row>
    <row r="21" spans="1:14" customFormat="1" ht="196.5" customHeight="1">
      <c r="A21" s="108"/>
      <c r="B21" s="189" t="s">
        <v>882</v>
      </c>
      <c r="C21" s="428" t="str">
        <f>'Worksheet (Male C)'!D4</f>
        <v>20.9</v>
      </c>
      <c r="D21" s="481" t="str">
        <f>'Worksheet (Male C)'!D10</f>
        <v>肥満２度</v>
      </c>
      <c r="E21" s="60"/>
      <c r="F21" s="383" t="s">
        <v>887</v>
      </c>
      <c r="G21" s="485" t="s">
        <v>885</v>
      </c>
      <c r="H21" s="159"/>
      <c r="I21" s="159"/>
      <c r="J21" s="3"/>
      <c r="N21" s="5"/>
    </row>
    <row r="22" spans="1:14" customFormat="1" ht="183.75" customHeight="1">
      <c r="A22" s="108"/>
      <c r="B22" s="203" t="s">
        <v>883</v>
      </c>
      <c r="C22" s="428">
        <f>'Worksheet (Male C)'!D28</f>
        <v>24</v>
      </c>
      <c r="D22" s="479" t="str">
        <f>'Worksheet (Male C)'!D34</f>
        <v>標準</v>
      </c>
      <c r="E22" s="63"/>
      <c r="F22" s="385" t="s">
        <v>348</v>
      </c>
      <c r="G22" s="384" t="s">
        <v>886</v>
      </c>
    </row>
    <row r="23" spans="1:14" customFormat="1" ht="213" customHeight="1" thickBot="1">
      <c r="A23" s="109"/>
      <c r="B23" s="367" t="s">
        <v>884</v>
      </c>
      <c r="C23" s="429">
        <f>'Worksheet (Male C)'!D50</f>
        <v>35</v>
      </c>
      <c r="D23" s="422" t="str">
        <f>'Worksheet (Male C)'!D56</f>
        <v>高い</v>
      </c>
      <c r="E23" s="368"/>
      <c r="F23" s="381" t="s">
        <v>350</v>
      </c>
      <c r="G23" s="382" t="s">
        <v>349</v>
      </c>
      <c r="H23" s="92"/>
    </row>
    <row r="24" spans="1:14" customFormat="1" ht="30.75" customHeight="1" thickTop="1" thickBot="1">
      <c r="B24" s="37"/>
      <c r="C24" s="36"/>
      <c r="D24" s="45"/>
      <c r="E24" s="50"/>
      <c r="F24" s="43"/>
      <c r="G24" s="40"/>
      <c r="H24" s="51"/>
      <c r="I24" s="2"/>
      <c r="J24" s="2"/>
      <c r="K24" s="2"/>
      <c r="L24" s="2"/>
      <c r="M24" s="2"/>
      <c r="N24" s="2"/>
    </row>
    <row r="25" spans="1:14" customFormat="1" ht="42" customHeight="1" thickTop="1">
      <c r="A25" s="111" t="s">
        <v>142</v>
      </c>
      <c r="B25" s="112"/>
      <c r="C25" s="113"/>
      <c r="D25" s="113" t="s">
        <v>117</v>
      </c>
      <c r="E25" s="105"/>
      <c r="F25" s="101"/>
      <c r="G25" s="114"/>
    </row>
    <row r="26" spans="1:14" customFormat="1" ht="81" customHeight="1" thickBot="1">
      <c r="A26" s="108"/>
      <c r="B26" s="486" t="s">
        <v>888</v>
      </c>
      <c r="C26" s="428">
        <f>'Worksheet (Male C)'!J86</f>
        <v>45</v>
      </c>
      <c r="D26" s="369" t="str">
        <f>'Worksheet (Male C)'!C83</f>
        <v>4</v>
      </c>
      <c r="E26" s="99"/>
      <c r="F26" s="100"/>
      <c r="G26" s="115"/>
    </row>
    <row r="27" spans="1:14" customFormat="1" ht="81" customHeight="1">
      <c r="A27" s="108"/>
      <c r="B27" s="486" t="s">
        <v>890</v>
      </c>
      <c r="C27" s="482">
        <f>'Worksheet (Male C)'!J89</f>
        <v>19.899999999999999</v>
      </c>
      <c r="D27" s="369">
        <f>J28</f>
        <v>1</v>
      </c>
      <c r="E27" s="99"/>
      <c r="F27" s="100"/>
      <c r="G27" s="115"/>
      <c r="I27" s="376" t="s">
        <v>103</v>
      </c>
      <c r="J27" s="377" t="s">
        <v>318</v>
      </c>
      <c r="K27" s="377" t="s">
        <v>104</v>
      </c>
      <c r="L27" s="377" t="s">
        <v>105</v>
      </c>
      <c r="M27" s="378" t="s">
        <v>106</v>
      </c>
    </row>
    <row r="28" spans="1:14" customFormat="1" ht="81" customHeight="1" thickBot="1">
      <c r="A28" s="108"/>
      <c r="B28" s="98" t="s">
        <v>889</v>
      </c>
      <c r="C28" s="428">
        <f>'Worksheet (Male C)'!J96</f>
        <v>49.4</v>
      </c>
      <c r="D28" s="369">
        <f>K28</f>
        <v>2</v>
      </c>
      <c r="E28" s="99"/>
      <c r="F28" s="100"/>
      <c r="G28" s="116"/>
      <c r="H28" s="49"/>
      <c r="I28" s="373">
        <v>1</v>
      </c>
      <c r="J28" s="374">
        <v>1</v>
      </c>
      <c r="K28" s="374">
        <v>2</v>
      </c>
      <c r="L28" s="374">
        <v>4</v>
      </c>
      <c r="M28" s="375">
        <v>4</v>
      </c>
    </row>
    <row r="29" spans="1:14" customFormat="1" ht="81" customHeight="1">
      <c r="A29" s="108"/>
      <c r="B29" s="98" t="s">
        <v>891</v>
      </c>
      <c r="C29" s="482">
        <f>'Worksheet (Male C)'!J98</f>
        <v>64.11</v>
      </c>
      <c r="D29" s="369">
        <f>L28</f>
        <v>4</v>
      </c>
      <c r="E29" s="99"/>
      <c r="F29" s="100"/>
      <c r="G29" s="115"/>
    </row>
    <row r="30" spans="1:14" customFormat="1" ht="81" customHeight="1">
      <c r="A30" s="108"/>
      <c r="B30" s="98" t="s">
        <v>226</v>
      </c>
      <c r="C30" s="482">
        <f>'Worksheet (Male C)'!J101</f>
        <v>3.07</v>
      </c>
      <c r="D30" s="369">
        <f>M28</f>
        <v>4</v>
      </c>
      <c r="E30" s="99"/>
      <c r="F30" s="100"/>
      <c r="G30" s="115"/>
    </row>
    <row r="31" spans="1:14" customFormat="1" ht="81" customHeight="1" thickBot="1">
      <c r="A31" s="109"/>
      <c r="B31" s="186" t="s">
        <v>227</v>
      </c>
      <c r="C31" s="483">
        <f>'Worksheet (Male C)'!J104</f>
        <v>3.07</v>
      </c>
      <c r="D31" s="200"/>
      <c r="E31" s="183"/>
      <c r="F31" s="117"/>
      <c r="G31" s="118"/>
    </row>
    <row r="32" spans="1:14" customFormat="1" ht="21" customHeight="1" thickTop="1" thickBot="1">
      <c r="B32" s="34"/>
      <c r="C32" s="31"/>
      <c r="D32" s="33"/>
      <c r="F32" s="42"/>
    </row>
    <row r="33" spans="1:12" customFormat="1" ht="33.75" customHeight="1" thickTop="1">
      <c r="A33" s="219" t="s">
        <v>218</v>
      </c>
      <c r="B33" s="104"/>
      <c r="C33" s="105"/>
      <c r="D33" s="106"/>
      <c r="E33" s="105"/>
      <c r="F33" s="101"/>
      <c r="G33" s="107"/>
    </row>
    <row r="34" spans="1:12" customFormat="1" ht="123" customHeight="1">
      <c r="A34" s="108"/>
      <c r="B34" s="562" t="s">
        <v>138</v>
      </c>
      <c r="C34" s="557">
        <f>'Worksheet (Male C)'!D111</f>
        <v>31</v>
      </c>
      <c r="D34" s="565" t="str">
        <f>'Worksheet (Male C)'!D116</f>
        <v>正常</v>
      </c>
      <c r="E34" s="567"/>
      <c r="F34" s="569" t="s">
        <v>65</v>
      </c>
      <c r="G34" s="560" t="s">
        <v>67</v>
      </c>
    </row>
    <row r="35" spans="1:12" customFormat="1" ht="123" customHeight="1">
      <c r="A35" s="108"/>
      <c r="B35" s="563"/>
      <c r="C35" s="564"/>
      <c r="D35" s="566"/>
      <c r="E35" s="568"/>
      <c r="F35" s="570"/>
      <c r="G35" s="561"/>
    </row>
    <row r="36" spans="1:12" customFormat="1" ht="150.75" customHeight="1">
      <c r="A36" s="108"/>
      <c r="B36" s="205" t="s">
        <v>139</v>
      </c>
      <c r="C36" s="428">
        <f>'Worksheet (Male C)'!D139</f>
        <v>5</v>
      </c>
      <c r="D36" s="185" t="str">
        <f>'Worksheet (Male C)'!D146</f>
        <v>咀嚼機能高い（良好）</v>
      </c>
      <c r="E36" s="82"/>
      <c r="F36" s="512" t="s">
        <v>66</v>
      </c>
      <c r="G36" s="513"/>
    </row>
    <row r="37" spans="1:12" customFormat="1" ht="198" customHeight="1" thickBot="1">
      <c r="A37" s="109"/>
      <c r="B37" s="204" t="s">
        <v>140</v>
      </c>
      <c r="C37" s="430">
        <f>'Worksheet (Male C)'!D150</f>
        <v>26.3</v>
      </c>
      <c r="D37" s="220" t="str">
        <f>'Worksheet (Male C)'!D156</f>
        <v>正常</v>
      </c>
      <c r="E37" s="110"/>
      <c r="F37" s="258" t="s">
        <v>147</v>
      </c>
      <c r="G37" s="259" t="s">
        <v>146</v>
      </c>
    </row>
    <row r="38" spans="1:12" customFormat="1" ht="26.25" customHeight="1" thickTop="1" thickBot="1">
      <c r="A38" s="83"/>
      <c r="B38" s="83"/>
      <c r="C38" s="84"/>
      <c r="D38" s="84"/>
      <c r="F38" s="81"/>
      <c r="G38" s="81"/>
    </row>
    <row r="39" spans="1:12" customFormat="1" ht="51" customHeight="1" thickTop="1" thickBot="1">
      <c r="A39" s="221" t="s">
        <v>232</v>
      </c>
      <c r="B39" s="222"/>
      <c r="C39" s="101"/>
      <c r="D39" s="223"/>
      <c r="E39" s="101"/>
      <c r="F39" s="101"/>
      <c r="G39" s="224"/>
      <c r="H39" s="42"/>
      <c r="I39" s="42"/>
    </row>
    <row r="40" spans="1:12" customFormat="1" ht="65.25" customHeight="1">
      <c r="A40" s="538"/>
      <c r="B40" s="539" t="s">
        <v>360</v>
      </c>
      <c r="C40" s="550">
        <f>'Worksheet_Ikigai-9'!R3</f>
        <v>20</v>
      </c>
      <c r="D40" s="553" t="s">
        <v>362</v>
      </c>
      <c r="E40" s="556"/>
      <c r="F40" s="541" t="s">
        <v>233</v>
      </c>
      <c r="G40" s="542"/>
      <c r="H40" s="2"/>
      <c r="I40" s="405"/>
      <c r="J40" s="225" t="s">
        <v>234</v>
      </c>
      <c r="K40" s="226" t="s">
        <v>235</v>
      </c>
      <c r="L40" s="227" t="s">
        <v>236</v>
      </c>
    </row>
    <row r="41" spans="1:12" ht="65.25" customHeight="1" thickBot="1">
      <c r="A41" s="538"/>
      <c r="B41" s="540"/>
      <c r="C41" s="551"/>
      <c r="D41" s="554"/>
      <c r="E41" s="554"/>
      <c r="F41" s="543"/>
      <c r="G41" s="544"/>
      <c r="I41" s="358" t="s">
        <v>28</v>
      </c>
      <c r="J41" s="229">
        <f>'Worksheet_Ikigai-9'!Q3</f>
        <v>6</v>
      </c>
      <c r="K41" s="230">
        <f>'Worksheet_Ikigai-9'!P3</f>
        <v>9</v>
      </c>
      <c r="L41" s="231">
        <f>'Worksheet_Ikigai-9'!O3</f>
        <v>5</v>
      </c>
    </row>
    <row r="42" spans="1:12" ht="65.25" customHeight="1" thickBot="1">
      <c r="A42" s="538"/>
      <c r="B42" s="540"/>
      <c r="C42" s="552"/>
      <c r="D42" s="555"/>
      <c r="E42" s="555"/>
      <c r="F42" s="543"/>
      <c r="G42" s="544"/>
    </row>
    <row r="43" spans="1:12" ht="168.75" customHeight="1">
      <c r="A43" s="538"/>
      <c r="B43" s="546" t="s">
        <v>237</v>
      </c>
      <c r="C43" s="557">
        <f>'Worksheet_ LSNS-6'!L5</f>
        <v>24</v>
      </c>
      <c r="D43" s="559" t="s">
        <v>361</v>
      </c>
      <c r="E43" s="548"/>
      <c r="F43" s="534" t="s">
        <v>238</v>
      </c>
      <c r="G43" s="535"/>
      <c r="I43" s="406"/>
      <c r="J43" s="407" t="s">
        <v>239</v>
      </c>
    </row>
    <row r="44" spans="1:12" ht="80.25" customHeight="1" thickBot="1">
      <c r="A44" s="545"/>
      <c r="B44" s="547"/>
      <c r="C44" s="558"/>
      <c r="D44" s="520"/>
      <c r="E44" s="549"/>
      <c r="F44" s="536"/>
      <c r="G44" s="537"/>
      <c r="I44" s="373" t="s">
        <v>28</v>
      </c>
      <c r="J44" s="408">
        <f>'Worksheet_ LSNS-6'!L5</f>
        <v>24</v>
      </c>
    </row>
    <row r="45" spans="1:12" ht="15" thickTop="1"/>
  </sheetData>
  <mergeCells count="25">
    <mergeCell ref="G34:G35"/>
    <mergeCell ref="B34:B35"/>
    <mergeCell ref="C34:C35"/>
    <mergeCell ref="D34:D35"/>
    <mergeCell ref="E34:E35"/>
    <mergeCell ref="F34:F35"/>
    <mergeCell ref="F43:G44"/>
    <mergeCell ref="F36:G36"/>
    <mergeCell ref="A40:A42"/>
    <mergeCell ref="B40:B42"/>
    <mergeCell ref="F40:G42"/>
    <mergeCell ref="A43:A44"/>
    <mergeCell ref="B43:B44"/>
    <mergeCell ref="E43:E44"/>
    <mergeCell ref="C40:C42"/>
    <mergeCell ref="D40:D42"/>
    <mergeCell ref="E40:E42"/>
    <mergeCell ref="C43:C44"/>
    <mergeCell ref="D43:D44"/>
    <mergeCell ref="C1:E1"/>
    <mergeCell ref="F1:G1"/>
    <mergeCell ref="D15:E15"/>
    <mergeCell ref="F15:G15"/>
    <mergeCell ref="D17:E17"/>
    <mergeCell ref="F17:G17"/>
  </mergeCells>
  <phoneticPr fontId="2"/>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6FB1-3904-412D-93FE-8A29486A6C6D}">
  <dimension ref="A1:U174"/>
  <sheetViews>
    <sheetView topLeftCell="A61" zoomScale="55" zoomScaleNormal="55" workbookViewId="0">
      <selection activeCell="G9" sqref="G9"/>
    </sheetView>
  </sheetViews>
  <sheetFormatPr defaultColWidth="8.77734375" defaultRowHeight="14.4"/>
  <cols>
    <col min="1" max="1" width="7.77734375" customWidth="1"/>
    <col min="2" max="2" width="8.77734375" customWidth="1"/>
    <col min="3" max="3" width="28.33203125" customWidth="1"/>
    <col min="4" max="4" width="36.109375" customWidth="1"/>
    <col min="5" max="5" width="23.5546875" customWidth="1"/>
    <col min="6" max="6" width="24.44140625" customWidth="1"/>
    <col min="7" max="7" width="24.5546875" customWidth="1"/>
    <col min="8" max="8" width="18" customWidth="1"/>
    <col min="9" max="9" width="16.5546875" customWidth="1"/>
    <col min="10" max="10" width="18.5546875" customWidth="1"/>
    <col min="14" max="14" width="21.33203125" customWidth="1"/>
    <col min="15" max="15" width="14.33203125" customWidth="1"/>
    <col min="16" max="16" width="22.33203125" customWidth="1"/>
    <col min="17" max="17" width="34.109375" customWidth="1"/>
    <col min="18" max="18" width="18.5546875" customWidth="1"/>
    <col min="19" max="20" width="11.77734375" customWidth="1"/>
    <col min="21" max="22" width="21.109375" customWidth="1"/>
    <col min="25" max="25" width="25.5546875" customWidth="1"/>
  </cols>
  <sheetData>
    <row r="1" spans="1:21" ht="42" customHeight="1">
      <c r="A1" s="574" t="s">
        <v>305</v>
      </c>
      <c r="B1" s="574"/>
      <c r="C1" s="286" t="s">
        <v>540</v>
      </c>
      <c r="D1" s="341" t="s">
        <v>344</v>
      </c>
      <c r="E1" s="341"/>
      <c r="F1" s="141"/>
      <c r="G1" s="141"/>
      <c r="H1" s="141"/>
      <c r="I1" s="141"/>
      <c r="J1" s="141"/>
      <c r="K1" s="141"/>
      <c r="L1" s="141"/>
      <c r="M1" s="141"/>
      <c r="N1" s="141"/>
    </row>
    <row r="2" spans="1:21" ht="35.25" customHeight="1">
      <c r="A2" s="291" t="s">
        <v>312</v>
      </c>
      <c r="B2" s="283"/>
      <c r="C2" s="284"/>
      <c r="D2" s="284"/>
      <c r="E2" s="284"/>
      <c r="F2" s="284"/>
      <c r="G2" s="284"/>
      <c r="H2" s="284"/>
      <c r="I2" s="284"/>
      <c r="J2" s="284"/>
      <c r="K2" s="284"/>
      <c r="L2" s="284"/>
      <c r="M2" s="284"/>
      <c r="N2" s="284"/>
    </row>
    <row r="3" spans="1:21" ht="27" customHeight="1" thickBot="1">
      <c r="A3" s="287"/>
      <c r="B3" s="279"/>
    </row>
    <row r="4" spans="1:21" ht="26.4" thickBot="1">
      <c r="A4" s="284"/>
      <c r="C4" s="292" t="s">
        <v>302</v>
      </c>
      <c r="D4" s="280" t="str">
        <f>VLOOKUP($C$1,工作表2!$A:$M,2,0)</f>
        <v>20.9</v>
      </c>
    </row>
    <row r="5" spans="1:21" ht="23.4">
      <c r="A5" s="284"/>
      <c r="C5" s="571" t="s">
        <v>304</v>
      </c>
      <c r="D5" s="346" t="s">
        <v>30</v>
      </c>
      <c r="E5" s="347" t="s">
        <v>308</v>
      </c>
    </row>
    <row r="6" spans="1:21" ht="23.4">
      <c r="A6" s="284"/>
      <c r="C6" s="572"/>
      <c r="D6" s="348" t="s">
        <v>31</v>
      </c>
      <c r="E6" s="349" t="s">
        <v>309</v>
      </c>
    </row>
    <row r="7" spans="1:21" ht="23.4">
      <c r="A7" s="284"/>
      <c r="C7" s="572"/>
      <c r="D7" s="348" t="s">
        <v>306</v>
      </c>
      <c r="E7" s="349" t="s">
        <v>310</v>
      </c>
    </row>
    <row r="8" spans="1:21" ht="24" thickBot="1">
      <c r="A8" s="284"/>
      <c r="C8" s="573"/>
      <c r="D8" s="350" t="s">
        <v>307</v>
      </c>
      <c r="E8" s="351" t="s">
        <v>311</v>
      </c>
    </row>
    <row r="9" spans="1:21" ht="31.8" thickBot="1">
      <c r="A9" s="284"/>
      <c r="B9" s="279"/>
      <c r="C9" s="84"/>
      <c r="D9" s="281" t="s">
        <v>303</v>
      </c>
    </row>
    <row r="10" spans="1:21" ht="26.4" thickBot="1">
      <c r="A10" s="284"/>
      <c r="B10" s="279"/>
      <c r="D10" s="288" t="str">
        <f>IF(AND(D4&gt;=30),"肥満２度",IF(AND(D4&gt;=25,D4&lt;=30),"肥満１度",IF(AND(D4&gt;=18.5,D4&lt;=25),"普通",IF(AND(D4&lt;=18.5),"やせ"))))</f>
        <v>肥満２度</v>
      </c>
    </row>
    <row r="11" spans="1:21" ht="15" thickBot="1">
      <c r="A11" s="284"/>
      <c r="D11" s="4"/>
      <c r="E11" s="5"/>
    </row>
    <row r="12" spans="1:21" ht="24" thickBot="1">
      <c r="A12" s="284"/>
      <c r="D12" s="352"/>
      <c r="E12" s="353"/>
      <c r="F12" s="353" t="s">
        <v>30</v>
      </c>
      <c r="G12" s="353" t="s">
        <v>31</v>
      </c>
      <c r="H12" s="353" t="s">
        <v>128</v>
      </c>
      <c r="I12" s="354" t="s">
        <v>129</v>
      </c>
    </row>
    <row r="13" spans="1:21" ht="23.4">
      <c r="A13" s="284"/>
      <c r="D13" s="355" t="s">
        <v>28</v>
      </c>
      <c r="E13" s="356">
        <v>20.9</v>
      </c>
      <c r="F13" s="356"/>
      <c r="G13" s="356"/>
      <c r="H13" s="356"/>
      <c r="I13" s="357"/>
      <c r="N13" s="5"/>
    </row>
    <row r="14" spans="1:21" ht="24" thickBot="1">
      <c r="A14" s="284"/>
      <c r="D14" s="358" t="s">
        <v>27</v>
      </c>
      <c r="E14" s="359"/>
      <c r="F14" s="359">
        <v>18.399999999999999</v>
      </c>
      <c r="G14" s="359">
        <v>6.5</v>
      </c>
      <c r="H14" s="359">
        <v>4.9000000000000004</v>
      </c>
      <c r="I14" s="228">
        <v>10</v>
      </c>
    </row>
    <row r="15" spans="1:21">
      <c r="A15" s="284"/>
      <c r="S15" s="3"/>
      <c r="T15" s="3"/>
      <c r="U15" s="3"/>
    </row>
    <row r="16" spans="1:21">
      <c r="A16" s="284"/>
    </row>
    <row r="17" spans="1:14">
      <c r="A17" s="284"/>
    </row>
    <row r="18" spans="1:14">
      <c r="A18" s="284"/>
    </row>
    <row r="19" spans="1:14">
      <c r="A19" s="284"/>
    </row>
    <row r="20" spans="1:14">
      <c r="A20" s="284"/>
    </row>
    <row r="21" spans="1:14">
      <c r="A21" s="284"/>
    </row>
    <row r="22" spans="1:14">
      <c r="A22" s="284"/>
    </row>
    <row r="23" spans="1:14">
      <c r="A23" s="284"/>
    </row>
    <row r="24" spans="1:14">
      <c r="A24" s="284"/>
    </row>
    <row r="25" spans="1:14">
      <c r="A25" s="284"/>
    </row>
    <row r="26" spans="1:14" ht="28.8">
      <c r="A26" s="290" t="s">
        <v>342</v>
      </c>
      <c r="B26" s="284"/>
      <c r="C26" s="283"/>
      <c r="D26" s="283"/>
      <c r="E26" s="283"/>
      <c r="F26" s="283"/>
      <c r="G26" s="283"/>
      <c r="H26" s="283"/>
      <c r="I26" s="283"/>
      <c r="J26" s="283"/>
      <c r="K26" s="283"/>
      <c r="L26" s="283"/>
      <c r="M26" s="283"/>
      <c r="N26" s="283"/>
    </row>
    <row r="27" spans="1:14" ht="27" customHeight="1" thickBot="1">
      <c r="A27" s="287"/>
      <c r="B27" s="279"/>
    </row>
    <row r="28" spans="1:14" ht="26.4" thickBot="1">
      <c r="A28" s="284"/>
      <c r="C28" s="292" t="s">
        <v>302</v>
      </c>
      <c r="D28" s="293">
        <f>VLOOKUP($C$1,工作表2!$A:$M,3,0)</f>
        <v>24</v>
      </c>
      <c r="E28" s="294" t="s">
        <v>313</v>
      </c>
    </row>
    <row r="29" spans="1:14" ht="23.4">
      <c r="A29" s="284"/>
      <c r="C29" s="571" t="s">
        <v>304</v>
      </c>
      <c r="D29" s="346" t="s">
        <v>24</v>
      </c>
      <c r="E29" s="347" t="s">
        <v>351</v>
      </c>
    </row>
    <row r="30" spans="1:14" ht="23.4">
      <c r="A30" s="284"/>
      <c r="C30" s="572"/>
      <c r="D30" s="348" t="s">
        <v>16</v>
      </c>
      <c r="E30" s="349" t="s">
        <v>352</v>
      </c>
    </row>
    <row r="31" spans="1:14" ht="23.4">
      <c r="A31" s="284"/>
      <c r="C31" s="572"/>
      <c r="D31" s="348" t="s">
        <v>25</v>
      </c>
      <c r="E31" s="349" t="s">
        <v>353</v>
      </c>
    </row>
    <row r="32" spans="1:14" ht="24" thickBot="1">
      <c r="A32" s="284"/>
      <c r="C32" s="573"/>
      <c r="D32" s="350" t="s">
        <v>26</v>
      </c>
      <c r="E32" s="351" t="s">
        <v>354</v>
      </c>
    </row>
    <row r="33" spans="1:14" ht="31.8" thickBot="1">
      <c r="A33" s="284"/>
      <c r="B33" s="279"/>
      <c r="C33" s="84"/>
      <c r="D33" s="281" t="s">
        <v>303</v>
      </c>
    </row>
    <row r="34" spans="1:14" ht="26.4" thickBot="1">
      <c r="A34" s="284"/>
      <c r="B34" s="279"/>
      <c r="D34" s="288" t="str">
        <f>IF(AND(D28&gt;=35),"高い",IF(AND(D28&gt;=30,D28&lt;=35),"やや高い",IF(AND(D28&gt;=20,D28&lt;=30),"標準",IF(AND(D28&lt;=20),"低い"))))</f>
        <v>標準</v>
      </c>
    </row>
    <row r="35" spans="1:14" ht="15" thickBot="1">
      <c r="A35" s="284"/>
      <c r="D35" s="4"/>
      <c r="E35" s="5"/>
    </row>
    <row r="36" spans="1:14" ht="26.4" thickBot="1">
      <c r="A36" s="284"/>
      <c r="D36" s="288"/>
      <c r="E36" s="360"/>
      <c r="F36" s="365" t="s">
        <v>24</v>
      </c>
      <c r="G36" s="365" t="s">
        <v>16</v>
      </c>
      <c r="H36" s="365" t="s">
        <v>25</v>
      </c>
      <c r="I36" s="366" t="s">
        <v>26</v>
      </c>
    </row>
    <row r="37" spans="1:14" ht="25.8">
      <c r="A37" s="284"/>
      <c r="D37" s="361" t="s">
        <v>28</v>
      </c>
      <c r="E37" s="345">
        <f>D28</f>
        <v>24</v>
      </c>
      <c r="F37" s="345"/>
      <c r="G37" s="345"/>
      <c r="H37" s="345"/>
      <c r="I37" s="362"/>
    </row>
    <row r="38" spans="1:14" ht="26.4" thickBot="1">
      <c r="A38" s="284"/>
      <c r="D38" s="363" t="s">
        <v>27</v>
      </c>
      <c r="E38" s="364"/>
      <c r="F38" s="342">
        <v>9.9</v>
      </c>
      <c r="G38" s="342">
        <v>10</v>
      </c>
      <c r="H38" s="342">
        <v>5</v>
      </c>
      <c r="I38" s="343">
        <v>10</v>
      </c>
    </row>
    <row r="39" spans="1:14">
      <c r="A39" s="284"/>
    </row>
    <row r="40" spans="1:14" ht="24" customHeight="1">
      <c r="A40" s="284"/>
    </row>
    <row r="41" spans="1:14" ht="24" customHeight="1">
      <c r="A41" s="284"/>
    </row>
    <row r="42" spans="1:14" ht="24" customHeight="1">
      <c r="A42" s="284"/>
    </row>
    <row r="43" spans="1:14" ht="24" customHeight="1">
      <c r="A43" s="284"/>
    </row>
    <row r="44" spans="1:14" ht="24" customHeight="1">
      <c r="A44" s="284"/>
    </row>
    <row r="45" spans="1:14" ht="24" customHeight="1">
      <c r="A45" s="284"/>
    </row>
    <row r="46" spans="1:14" ht="24" customHeight="1">
      <c r="A46" s="284"/>
    </row>
    <row r="47" spans="1:14" ht="24" customHeight="1">
      <c r="A47" s="284"/>
    </row>
    <row r="48" spans="1:14" ht="37.5" customHeight="1">
      <c r="A48" s="289" t="s">
        <v>343</v>
      </c>
      <c r="B48" s="284"/>
      <c r="C48" s="285"/>
      <c r="D48" s="285"/>
      <c r="E48" s="285"/>
      <c r="F48" s="285"/>
      <c r="G48" s="285"/>
      <c r="H48" s="285"/>
      <c r="I48" s="285"/>
      <c r="J48" s="285"/>
      <c r="K48" s="285"/>
      <c r="L48" s="285"/>
      <c r="M48" s="285"/>
      <c r="N48" s="285"/>
    </row>
    <row r="49" spans="1:9" ht="21.75" customHeight="1" thickBot="1">
      <c r="A49" s="284"/>
    </row>
    <row r="50" spans="1:9" ht="26.4" thickBot="1">
      <c r="A50" s="284"/>
      <c r="C50" s="292" t="s">
        <v>302</v>
      </c>
      <c r="D50" s="293">
        <f>VLOOKUP($C$1,工作表2!$A:$M,4,0)</f>
        <v>35</v>
      </c>
      <c r="E50" s="294" t="s">
        <v>313</v>
      </c>
    </row>
    <row r="51" spans="1:9" ht="23.4">
      <c r="A51" s="284"/>
      <c r="C51" s="571" t="s">
        <v>304</v>
      </c>
      <c r="D51" s="346" t="s">
        <v>24</v>
      </c>
      <c r="E51" s="347" t="s">
        <v>356</v>
      </c>
    </row>
    <row r="52" spans="1:9" ht="23.4">
      <c r="A52" s="284"/>
      <c r="C52" s="572"/>
      <c r="D52" s="348" t="s">
        <v>16</v>
      </c>
      <c r="E52" s="349" t="s">
        <v>357</v>
      </c>
    </row>
    <row r="53" spans="1:9" ht="23.4">
      <c r="A53" s="284"/>
      <c r="C53" s="572"/>
      <c r="D53" s="348" t="s">
        <v>25</v>
      </c>
      <c r="E53" s="349" t="s">
        <v>358</v>
      </c>
    </row>
    <row r="54" spans="1:9" ht="24.75" customHeight="1" thickBot="1">
      <c r="A54" s="284"/>
      <c r="C54" s="573"/>
      <c r="D54" s="350" t="s">
        <v>26</v>
      </c>
      <c r="E54" s="351" t="s">
        <v>359</v>
      </c>
    </row>
    <row r="55" spans="1:9" ht="31.8" thickBot="1">
      <c r="A55" s="284"/>
      <c r="B55" s="279"/>
      <c r="C55" s="84"/>
      <c r="D55" s="281" t="s">
        <v>303</v>
      </c>
    </row>
    <row r="56" spans="1:9" ht="26.4" thickBot="1">
      <c r="A56" s="284"/>
      <c r="B56" s="279"/>
      <c r="D56" s="288" t="str">
        <f>IF(AND(D50&gt;=29.1),"高い",IF(AND(D50&gt;=28,D50&lt;=29),"やや高い",IF(AND(D50&gt;=25.9,D50&lt;=27.9),"標準",IF(AND(D50&lt;=25.8),"低い"))))</f>
        <v>高い</v>
      </c>
    </row>
    <row r="57" spans="1:9">
      <c r="A57" s="284"/>
    </row>
    <row r="58" spans="1:9" ht="15" thickBot="1">
      <c r="A58" s="284"/>
      <c r="B58" s="57"/>
    </row>
    <row r="59" spans="1:9" ht="24" thickBot="1">
      <c r="A59" s="284"/>
      <c r="D59" s="352"/>
      <c r="E59" s="353"/>
      <c r="F59" s="353" t="s">
        <v>24</v>
      </c>
      <c r="G59" s="353" t="s">
        <v>16</v>
      </c>
      <c r="H59" s="353" t="s">
        <v>25</v>
      </c>
      <c r="I59" s="354" t="s">
        <v>26</v>
      </c>
    </row>
    <row r="60" spans="1:9" ht="23.4">
      <c r="A60" s="284"/>
      <c r="D60" s="355" t="s">
        <v>28</v>
      </c>
      <c r="E60" s="356">
        <f>D50</f>
        <v>35</v>
      </c>
      <c r="F60" s="356"/>
      <c r="G60" s="356"/>
      <c r="H60" s="356"/>
      <c r="I60" s="357"/>
    </row>
    <row r="61" spans="1:9" ht="24" thickBot="1">
      <c r="A61" s="284"/>
      <c r="D61" s="358" t="s">
        <v>119</v>
      </c>
      <c r="E61" s="359"/>
      <c r="F61" s="359">
        <v>32.799999999999997</v>
      </c>
      <c r="G61" s="359">
        <v>2.9</v>
      </c>
      <c r="H61" s="359">
        <v>1.6</v>
      </c>
      <c r="I61" s="228">
        <v>22.7</v>
      </c>
    </row>
    <row r="62" spans="1:9">
      <c r="A62" s="284"/>
    </row>
    <row r="63" spans="1:9">
      <c r="A63" s="284"/>
    </row>
    <row r="64" spans="1:9">
      <c r="A64" s="284"/>
    </row>
    <row r="65" spans="1:14">
      <c r="A65" s="284"/>
    </row>
    <row r="66" spans="1:14">
      <c r="A66" s="284"/>
    </row>
    <row r="67" spans="1:14">
      <c r="A67" s="284"/>
    </row>
    <row r="68" spans="1:14">
      <c r="A68" s="284"/>
    </row>
    <row r="69" spans="1:14">
      <c r="A69" s="284"/>
    </row>
    <row r="70" spans="1:14">
      <c r="A70" s="284"/>
    </row>
    <row r="71" spans="1:14">
      <c r="A71" s="284"/>
    </row>
    <row r="72" spans="1:14">
      <c r="A72" s="284"/>
    </row>
    <row r="73" spans="1:14">
      <c r="A73" s="284"/>
    </row>
    <row r="74" spans="1:14">
      <c r="A74" s="284"/>
    </row>
    <row r="75" spans="1:14">
      <c r="A75" s="284"/>
    </row>
    <row r="76" spans="1:14">
      <c r="A76" s="284"/>
    </row>
    <row r="77" spans="1:14">
      <c r="A77" s="284"/>
    </row>
    <row r="79" spans="1:14" ht="23.4">
      <c r="A79" s="388" t="s">
        <v>345</v>
      </c>
      <c r="B79" s="389"/>
      <c r="C79" s="389"/>
      <c r="D79" s="389"/>
      <c r="E79" s="389"/>
      <c r="F79" s="389"/>
      <c r="G79" s="389"/>
      <c r="H79" s="389"/>
      <c r="I79" s="389"/>
      <c r="J79" s="389"/>
      <c r="K79" s="389"/>
      <c r="L79" s="389"/>
      <c r="M79" s="389"/>
      <c r="N79" s="389"/>
    </row>
    <row r="80" spans="1:14" ht="21">
      <c r="A80" s="389"/>
      <c r="B80" s="303" t="s">
        <v>314</v>
      </c>
      <c r="N80" s="3"/>
    </row>
    <row r="81" spans="1:17" ht="15" thickBot="1">
      <c r="A81" s="389"/>
    </row>
    <row r="82" spans="1:17" ht="46.8">
      <c r="A82" s="389"/>
      <c r="C82" s="338" t="s">
        <v>103</v>
      </c>
      <c r="D82" s="339" t="s">
        <v>102</v>
      </c>
      <c r="E82" s="339" t="s">
        <v>315</v>
      </c>
      <c r="F82" s="339" t="s">
        <v>316</v>
      </c>
      <c r="G82" s="340" t="s">
        <v>317</v>
      </c>
    </row>
    <row r="83" spans="1:17" ht="52.5" customHeight="1" thickBot="1">
      <c r="A83" s="389"/>
      <c r="C83" s="337" t="str">
        <f>IF(AND(J86&gt;=51),"5",IF(AND(J86&gt;=41,J86&lt;=50),"4",IF(AND(J86&gt;=31,J86&lt;=40),"3",IF(AND(J86&gt;=21,J86&lt;=30),"2",IF(AND(J86&lt;=20),"1")))))</f>
        <v>4</v>
      </c>
      <c r="D83" s="342" t="str">
        <f>IF(AND(J89&gt;=44),"5",IF(AND(J89&gt;=39,J89&lt;=43),"4",IF(AND(J89&gt;=32,J89&lt;=38),"3",IF(AND(J89&gt;=26,J89&lt;=31),"2",IF(AND(J89&lt;=25),"1")))))</f>
        <v>1</v>
      </c>
      <c r="E83" s="342" t="str">
        <f>IF(AND(J96&gt;=40),"5",IF(AND(J96&gt;=36,J96&lt;=39),"4",IF(AND(J96&gt;=30,J96&lt;=35),"3",IF(AND(J96&gt;=20,J96&lt;=29),"2",IF(AND(J96&lt;=19),"1")))))</f>
        <v>5</v>
      </c>
      <c r="F83" s="342" t="str">
        <f>IF(AND(J98&gt;=73),"5",IF(AND(J98&gt;=31,J98&lt;=72),"4",IF(AND(J98&gt;=15,J98&lt;=30),"3",IF(AND(J98&gt;=7,J98&lt;=14),"2",IF(AND(J98&lt;=6),"1")))))</f>
        <v>4</v>
      </c>
      <c r="G83" s="343" t="str">
        <f>IF(AND(J101&gt;=30),"2",IF(AND(J101&gt;=20,J101&lt;=29),"3",IF(AND(J101&gt;=11,J101&lt;=19),"4",IF(AND(J101&lt;=10),"5"))))</f>
        <v>5</v>
      </c>
      <c r="J83" s="344"/>
      <c r="K83" s="344"/>
      <c r="L83" s="344"/>
      <c r="M83" s="345"/>
      <c r="O83" s="282"/>
      <c r="P83" s="37"/>
      <c r="Q83" s="282"/>
    </row>
    <row r="84" spans="1:17" ht="15" thickBot="1">
      <c r="A84" s="389"/>
    </row>
    <row r="85" spans="1:17" ht="36" customHeight="1" thickBot="1">
      <c r="A85" s="389"/>
      <c r="C85" s="295"/>
      <c r="D85" s="296"/>
      <c r="E85" s="296"/>
      <c r="F85" s="296"/>
      <c r="G85" s="296"/>
      <c r="H85" s="296"/>
      <c r="I85" s="296"/>
      <c r="J85" s="302" t="s">
        <v>302</v>
      </c>
      <c r="M85" t="s">
        <v>869</v>
      </c>
      <c r="N85" t="s">
        <v>870</v>
      </c>
      <c r="O85" t="s">
        <v>871</v>
      </c>
    </row>
    <row r="86" spans="1:17" ht="36">
      <c r="A86" s="390"/>
      <c r="C86" s="304" t="s">
        <v>71</v>
      </c>
      <c r="D86" s="305" t="s">
        <v>77</v>
      </c>
      <c r="E86" s="306">
        <v>1</v>
      </c>
      <c r="F86" s="306">
        <v>2</v>
      </c>
      <c r="G86" s="306">
        <v>3</v>
      </c>
      <c r="H86" s="306">
        <v>4</v>
      </c>
      <c r="I86" s="307">
        <v>5</v>
      </c>
      <c r="J86" s="328">
        <f>O86</f>
        <v>45</v>
      </c>
      <c r="M86" s="344">
        <f>VLOOKUP($C$1,[2]工作表2!$A:$AE,31,0)</f>
        <v>32</v>
      </c>
      <c r="N86" s="344">
        <f>VLOOKUP($C$1,[2]工作表2!$A:$M,5,0)</f>
        <v>45</v>
      </c>
      <c r="O86">
        <f>MAX(M86:N86)</f>
        <v>45</v>
      </c>
    </row>
    <row r="87" spans="1:17" ht="21">
      <c r="A87" s="390"/>
      <c r="C87" s="308"/>
      <c r="D87" s="426" t="s">
        <v>346</v>
      </c>
      <c r="E87" s="424" t="s">
        <v>176</v>
      </c>
      <c r="F87" s="424" t="s">
        <v>177</v>
      </c>
      <c r="G87" s="424" t="s">
        <v>178</v>
      </c>
      <c r="H87" s="424" t="s">
        <v>179</v>
      </c>
      <c r="I87" s="425" t="s">
        <v>97</v>
      </c>
      <c r="J87" s="299"/>
    </row>
    <row r="88" spans="1:17" ht="21">
      <c r="A88" s="390"/>
      <c r="C88" s="310"/>
      <c r="D88" s="311" t="s">
        <v>204</v>
      </c>
      <c r="E88" s="312" t="s">
        <v>101</v>
      </c>
      <c r="F88" s="312" t="s">
        <v>100</v>
      </c>
      <c r="G88" s="312" t="s">
        <v>99</v>
      </c>
      <c r="H88" s="312" t="s">
        <v>98</v>
      </c>
      <c r="I88" s="313" t="s">
        <v>97</v>
      </c>
      <c r="J88" s="299"/>
      <c r="M88" t="s">
        <v>869</v>
      </c>
      <c r="N88" t="s">
        <v>870</v>
      </c>
    </row>
    <row r="89" spans="1:17" ht="25.8">
      <c r="A89" s="390"/>
      <c r="C89" s="399" t="s">
        <v>339</v>
      </c>
      <c r="D89" s="315" t="s">
        <v>77</v>
      </c>
      <c r="E89" s="316">
        <v>1</v>
      </c>
      <c r="F89" s="316">
        <v>2</v>
      </c>
      <c r="G89" s="316">
        <v>3</v>
      </c>
      <c r="H89" s="316">
        <v>4</v>
      </c>
      <c r="I89" s="317">
        <v>5</v>
      </c>
      <c r="J89" s="476">
        <f>O89</f>
        <v>19.899999999999999</v>
      </c>
      <c r="M89" s="474">
        <f>VLOOKUP($C$1,[2]工作表2!$A:$AD,30,0)</f>
        <v>19.899999999999999</v>
      </c>
      <c r="N89" s="344">
        <f>VLOOKUP($C$1,[2]工作表2!$A:$M,6,0)</f>
        <v>19.7</v>
      </c>
      <c r="O89" s="475">
        <f>MAX(M89:N89)</f>
        <v>19.899999999999999</v>
      </c>
    </row>
    <row r="90" spans="1:17" ht="21">
      <c r="A90" s="390"/>
      <c r="C90" s="308"/>
      <c r="D90" s="330" t="s">
        <v>205</v>
      </c>
      <c r="E90" s="329" t="s">
        <v>181</v>
      </c>
      <c r="F90" s="329" t="s">
        <v>184</v>
      </c>
      <c r="G90" s="329" t="s">
        <v>185</v>
      </c>
      <c r="H90" s="329" t="s">
        <v>186</v>
      </c>
      <c r="I90" s="309" t="s">
        <v>180</v>
      </c>
      <c r="J90" s="299"/>
    </row>
    <row r="91" spans="1:17" ht="21">
      <c r="A91" s="390"/>
      <c r="C91" s="308"/>
      <c r="D91" s="330" t="s">
        <v>206</v>
      </c>
      <c r="E91" s="329" t="s">
        <v>182</v>
      </c>
      <c r="F91" s="329" t="s">
        <v>189</v>
      </c>
      <c r="G91" s="329" t="s">
        <v>190</v>
      </c>
      <c r="H91" s="329" t="s">
        <v>191</v>
      </c>
      <c r="I91" s="309" t="s">
        <v>187</v>
      </c>
      <c r="J91" s="299"/>
    </row>
    <row r="92" spans="1:17" ht="21">
      <c r="A92" s="390"/>
      <c r="C92" s="308"/>
      <c r="D92" s="423" t="s">
        <v>207</v>
      </c>
      <c r="E92" s="424" t="s">
        <v>183</v>
      </c>
      <c r="F92" s="424" t="s">
        <v>192</v>
      </c>
      <c r="G92" s="424" t="s">
        <v>193</v>
      </c>
      <c r="H92" s="424" t="s">
        <v>194</v>
      </c>
      <c r="I92" s="425" t="s">
        <v>188</v>
      </c>
      <c r="J92" s="299"/>
    </row>
    <row r="93" spans="1:17" ht="21">
      <c r="A93" s="390"/>
      <c r="C93" s="308"/>
      <c r="D93" s="330" t="s">
        <v>208</v>
      </c>
      <c r="E93" s="329" t="s">
        <v>195</v>
      </c>
      <c r="F93" s="329" t="s">
        <v>196</v>
      </c>
      <c r="G93" s="329" t="s">
        <v>198</v>
      </c>
      <c r="H93" s="329" t="s">
        <v>199</v>
      </c>
      <c r="I93" s="309" t="s">
        <v>200</v>
      </c>
      <c r="J93" s="299"/>
    </row>
    <row r="94" spans="1:17" ht="21">
      <c r="A94" s="390"/>
      <c r="C94" s="308"/>
      <c r="D94" s="330" t="s">
        <v>209</v>
      </c>
      <c r="E94" s="329" t="s">
        <v>195</v>
      </c>
      <c r="F94" s="329" t="s">
        <v>197</v>
      </c>
      <c r="G94" s="329" t="s">
        <v>202</v>
      </c>
      <c r="H94" s="329" t="s">
        <v>203</v>
      </c>
      <c r="I94" s="309" t="s">
        <v>201</v>
      </c>
      <c r="J94" s="299"/>
    </row>
    <row r="95" spans="1:17" ht="54">
      <c r="A95" s="390"/>
      <c r="C95" s="310"/>
      <c r="D95" s="311" t="s">
        <v>210</v>
      </c>
      <c r="E95" s="318" t="s">
        <v>90</v>
      </c>
      <c r="F95" s="318" t="s">
        <v>91</v>
      </c>
      <c r="G95" s="318" t="s">
        <v>92</v>
      </c>
      <c r="H95" s="318" t="s">
        <v>93</v>
      </c>
      <c r="I95" s="319" t="s">
        <v>94</v>
      </c>
      <c r="J95" s="299"/>
      <c r="M95" t="s">
        <v>869</v>
      </c>
      <c r="N95" t="s">
        <v>870</v>
      </c>
      <c r="O95" t="s">
        <v>871</v>
      </c>
    </row>
    <row r="96" spans="1:17" ht="72">
      <c r="A96" s="390"/>
      <c r="C96" s="314" t="s">
        <v>73</v>
      </c>
      <c r="D96" s="320" t="s">
        <v>77</v>
      </c>
      <c r="E96" s="321">
        <v>1</v>
      </c>
      <c r="F96" s="321">
        <v>2</v>
      </c>
      <c r="G96" s="321">
        <v>3</v>
      </c>
      <c r="H96" s="321">
        <v>4</v>
      </c>
      <c r="I96" s="322">
        <v>5</v>
      </c>
      <c r="J96" s="477">
        <f>O96</f>
        <v>49.4</v>
      </c>
      <c r="M96" s="344">
        <f>VLOOKUP($C$1,[2]工作表2!$A:$AF,32,0)</f>
        <v>22.7</v>
      </c>
      <c r="N96" s="344">
        <f>VLOOKUP($C$1,[2]工作表2!$A:$M,7,0)</f>
        <v>49.4</v>
      </c>
      <c r="O96" s="478">
        <f>MAX(M96:N96)</f>
        <v>49.4</v>
      </c>
    </row>
    <row r="97" spans="1:16" ht="21">
      <c r="A97" s="390"/>
      <c r="C97" s="310"/>
      <c r="D97" s="323" t="s">
        <v>28</v>
      </c>
      <c r="E97" s="312" t="s">
        <v>83</v>
      </c>
      <c r="F97" s="312" t="s">
        <v>84</v>
      </c>
      <c r="G97" s="312" t="s">
        <v>85</v>
      </c>
      <c r="H97" s="312" t="s">
        <v>86</v>
      </c>
      <c r="I97" s="313" t="s">
        <v>87</v>
      </c>
      <c r="J97" s="299"/>
      <c r="M97" t="s">
        <v>869</v>
      </c>
      <c r="N97" t="s">
        <v>870</v>
      </c>
    </row>
    <row r="98" spans="1:16" ht="36">
      <c r="A98" s="390"/>
      <c r="C98" s="314" t="s">
        <v>74</v>
      </c>
      <c r="D98" s="320" t="s">
        <v>77</v>
      </c>
      <c r="E98" s="321">
        <v>1</v>
      </c>
      <c r="F98" s="321">
        <v>2</v>
      </c>
      <c r="G98" s="321">
        <v>3</v>
      </c>
      <c r="H98" s="321">
        <v>4</v>
      </c>
      <c r="I98" s="322">
        <v>5</v>
      </c>
      <c r="J98" s="477">
        <f>O98</f>
        <v>64.11</v>
      </c>
      <c r="M98" s="344">
        <f>VLOOKUP($C$1,[2]工作表2!$A:$AC,29,0)</f>
        <v>34.630000000000003</v>
      </c>
      <c r="N98" s="344">
        <f>VLOOKUP($C$1,[2]工作表2!$A:$M,8,0)</f>
        <v>64.11</v>
      </c>
      <c r="O98">
        <f>MAX(M98:N98)</f>
        <v>64.11</v>
      </c>
    </row>
    <row r="99" spans="1:16" ht="21">
      <c r="A99" s="390"/>
      <c r="C99" s="308"/>
      <c r="D99" s="427" t="s">
        <v>347</v>
      </c>
      <c r="E99" s="424" t="s">
        <v>167</v>
      </c>
      <c r="F99" s="424" t="s">
        <v>168</v>
      </c>
      <c r="G99" s="424" t="s">
        <v>169</v>
      </c>
      <c r="H99" s="424" t="s">
        <v>170</v>
      </c>
      <c r="I99" s="425" t="s">
        <v>171</v>
      </c>
      <c r="J99" s="299"/>
    </row>
    <row r="100" spans="1:16" ht="21">
      <c r="A100" s="390"/>
      <c r="C100" s="310"/>
      <c r="D100" s="323" t="s">
        <v>166</v>
      </c>
      <c r="E100" s="312" t="s">
        <v>161</v>
      </c>
      <c r="F100" s="312" t="s">
        <v>162</v>
      </c>
      <c r="G100" s="312" t="s">
        <v>163</v>
      </c>
      <c r="H100" s="312" t="s">
        <v>164</v>
      </c>
      <c r="I100" s="313" t="s">
        <v>165</v>
      </c>
      <c r="J100" s="299"/>
      <c r="M100" t="s">
        <v>869</v>
      </c>
      <c r="N100" t="s">
        <v>870</v>
      </c>
      <c r="O100" t="s">
        <v>872</v>
      </c>
    </row>
    <row r="101" spans="1:16" ht="54">
      <c r="A101" s="390"/>
      <c r="C101" s="314" t="s">
        <v>76</v>
      </c>
      <c r="D101" s="320" t="s">
        <v>77</v>
      </c>
      <c r="E101" s="321">
        <v>1</v>
      </c>
      <c r="F101" s="321">
        <v>2</v>
      </c>
      <c r="G101" s="321">
        <v>3</v>
      </c>
      <c r="H101" s="321">
        <v>4</v>
      </c>
      <c r="I101" s="322">
        <v>5</v>
      </c>
      <c r="J101" s="477">
        <f>O101</f>
        <v>3.07</v>
      </c>
      <c r="M101" s="344">
        <f>VLOOKUP($C$1,[2]工作表2!$A:$AG,33,0)</f>
        <v>10.02</v>
      </c>
      <c r="N101" s="344">
        <f>VLOOKUP($C$1,[2]工作表2!$A:$M,9,0)</f>
        <v>8.08</v>
      </c>
      <c r="O101">
        <f>MIN(M104:N104)</f>
        <v>3.07</v>
      </c>
    </row>
    <row r="102" spans="1:16" ht="54.6" thickBot="1">
      <c r="A102" s="390"/>
      <c r="C102" s="324"/>
      <c r="D102" s="297" t="s">
        <v>28</v>
      </c>
      <c r="E102" s="325"/>
      <c r="F102" s="326" t="s">
        <v>82</v>
      </c>
      <c r="G102" s="326" t="s">
        <v>81</v>
      </c>
      <c r="H102" s="326" t="s">
        <v>79</v>
      </c>
      <c r="I102" s="327" t="s">
        <v>78</v>
      </c>
      <c r="J102" s="301"/>
    </row>
    <row r="103" spans="1:16" ht="21.6" thickBot="1">
      <c r="A103" s="390"/>
      <c r="C103" s="162"/>
      <c r="D103" s="296"/>
      <c r="E103" s="331"/>
      <c r="F103" s="332"/>
      <c r="G103" s="332"/>
      <c r="H103" s="332"/>
      <c r="I103" s="332"/>
      <c r="J103" s="298"/>
      <c r="M103" t="s">
        <v>869</v>
      </c>
      <c r="N103" t="s">
        <v>870</v>
      </c>
      <c r="O103" t="s">
        <v>872</v>
      </c>
    </row>
    <row r="104" spans="1:16" ht="31.8" thickBot="1">
      <c r="A104" s="390"/>
      <c r="C104" s="333" t="s">
        <v>75</v>
      </c>
      <c r="D104" s="334" t="s">
        <v>28</v>
      </c>
      <c r="E104" s="335"/>
      <c r="F104" s="335"/>
      <c r="G104" s="335"/>
      <c r="H104" s="335"/>
      <c r="I104" s="336"/>
      <c r="J104" s="484">
        <f>O104</f>
        <v>3.07</v>
      </c>
      <c r="M104" s="344">
        <f>VLOOKUP($C$1,[2]工作表2!$A:$AH,34,0)</f>
        <v>3.55</v>
      </c>
      <c r="N104" s="344">
        <f>VLOOKUP($C$1,[2]工作表2!$A:$M,10,0)</f>
        <v>3.07</v>
      </c>
      <c r="O104">
        <f>MIN(M104:N104)</f>
        <v>3.07</v>
      </c>
    </row>
    <row r="105" spans="1:16">
      <c r="A105" s="389"/>
    </row>
    <row r="106" spans="1:16">
      <c r="A106" s="389"/>
    </row>
    <row r="107" spans="1:16">
      <c r="A107" s="389"/>
    </row>
    <row r="109" spans="1:16" ht="23.4">
      <c r="A109" s="386" t="s">
        <v>325</v>
      </c>
      <c r="B109" s="387"/>
      <c r="C109" s="387"/>
      <c r="D109" s="387"/>
      <c r="E109" s="387"/>
      <c r="F109" s="387"/>
      <c r="G109" s="387"/>
      <c r="H109" s="387"/>
      <c r="I109" s="387"/>
      <c r="J109" s="387"/>
      <c r="K109" s="387"/>
      <c r="L109" s="387"/>
      <c r="M109" s="387"/>
      <c r="N109" s="387"/>
    </row>
    <row r="110" spans="1:16" ht="15" thickBot="1">
      <c r="A110" s="387"/>
    </row>
    <row r="111" spans="1:16" ht="26.4" thickBot="1">
      <c r="A111" s="387"/>
      <c r="C111" s="292" t="s">
        <v>302</v>
      </c>
      <c r="D111" s="293">
        <f>P112</f>
        <v>31</v>
      </c>
      <c r="E111" s="294"/>
      <c r="M111" t="s">
        <v>869</v>
      </c>
      <c r="N111" t="s">
        <v>870</v>
      </c>
      <c r="O111" t="s">
        <v>873</v>
      </c>
      <c r="P111" t="s">
        <v>874</v>
      </c>
    </row>
    <row r="112" spans="1:16" ht="25.8">
      <c r="A112" s="387"/>
      <c r="C112" s="571" t="s">
        <v>304</v>
      </c>
      <c r="D112" s="346" t="s">
        <v>319</v>
      </c>
      <c r="E112" s="347" t="s">
        <v>322</v>
      </c>
      <c r="M112" s="344">
        <f>VLOOKUP($C$1,[2]工作表2!$A:$AJ,35,0)</f>
        <v>29.8</v>
      </c>
      <c r="N112" s="344">
        <f>VLOOKUP($C$1,[2]工作表2!$A:$AJ,36,0)</f>
        <v>30.1</v>
      </c>
      <c r="O112" s="344">
        <f>VLOOKUP($C$1,[2]工作表2!$A:$M,11,0)</f>
        <v>31</v>
      </c>
      <c r="P112">
        <f>MAX(M112:O112)</f>
        <v>31</v>
      </c>
    </row>
    <row r="113" spans="1:6" ht="23.4">
      <c r="A113" s="387"/>
      <c r="C113" s="572"/>
      <c r="D113" s="348" t="s">
        <v>321</v>
      </c>
      <c r="E113" s="349" t="s">
        <v>323</v>
      </c>
    </row>
    <row r="114" spans="1:6" ht="24" thickBot="1">
      <c r="A114" s="387"/>
      <c r="C114" s="573"/>
      <c r="D114" s="350" t="s">
        <v>15</v>
      </c>
      <c r="E114" s="351" t="s">
        <v>324</v>
      </c>
    </row>
    <row r="115" spans="1:6" ht="39" customHeight="1" thickBot="1">
      <c r="A115" s="387"/>
      <c r="D115" s="281" t="s">
        <v>303</v>
      </c>
    </row>
    <row r="116" spans="1:6" ht="26.4" thickBot="1">
      <c r="A116" s="387"/>
      <c r="C116" s="348"/>
      <c r="D116" s="288" t="str">
        <f>IF(AND(D111&gt;=29.6),"正常",IF(AND(D111&gt;=28,D111&lt;=29.5),"境界線",IF(AND(D111&lt;=27.9),"乾燥")))</f>
        <v>正常</v>
      </c>
      <c r="E116" s="393"/>
    </row>
    <row r="117" spans="1:6" ht="15" thickBot="1">
      <c r="A117" s="387"/>
    </row>
    <row r="118" spans="1:6" ht="24" thickBot="1">
      <c r="A118" s="387"/>
      <c r="C118" s="379"/>
      <c r="D118" s="575" t="s">
        <v>119</v>
      </c>
      <c r="E118" s="575"/>
      <c r="F118" s="576"/>
    </row>
    <row r="119" spans="1:6" ht="23.4">
      <c r="A119" s="387"/>
      <c r="C119" s="380" t="s">
        <v>28</v>
      </c>
      <c r="D119" s="226" t="s">
        <v>319</v>
      </c>
      <c r="E119" s="226" t="s">
        <v>320</v>
      </c>
      <c r="F119" s="227" t="s">
        <v>15</v>
      </c>
    </row>
    <row r="120" spans="1:6" ht="24" thickBot="1">
      <c r="A120" s="387"/>
      <c r="C120" s="370">
        <f>D111</f>
        <v>31</v>
      </c>
      <c r="D120" s="371">
        <v>27.9</v>
      </c>
      <c r="E120" s="371">
        <v>29.5</v>
      </c>
      <c r="F120" s="372">
        <v>29.6</v>
      </c>
    </row>
    <row r="121" spans="1:6">
      <c r="A121" s="387"/>
    </row>
    <row r="122" spans="1:6">
      <c r="A122" s="387"/>
    </row>
    <row r="123" spans="1:6">
      <c r="A123" s="387"/>
    </row>
    <row r="124" spans="1:6">
      <c r="A124" s="387"/>
    </row>
    <row r="125" spans="1:6">
      <c r="A125" s="387"/>
    </row>
    <row r="126" spans="1:6">
      <c r="A126" s="387"/>
    </row>
    <row r="127" spans="1:6">
      <c r="A127" s="387"/>
    </row>
    <row r="128" spans="1:6">
      <c r="A128" s="387"/>
    </row>
    <row r="129" spans="1:14">
      <c r="A129" s="387"/>
    </row>
    <row r="130" spans="1:14">
      <c r="A130" s="387"/>
    </row>
    <row r="131" spans="1:14">
      <c r="A131" s="387"/>
    </row>
    <row r="132" spans="1:14">
      <c r="A132" s="387"/>
    </row>
    <row r="133" spans="1:14">
      <c r="A133" s="387"/>
    </row>
    <row r="134" spans="1:14">
      <c r="A134" s="387"/>
    </row>
    <row r="135" spans="1:14">
      <c r="A135" s="387"/>
    </row>
    <row r="136" spans="1:14">
      <c r="A136" s="387"/>
    </row>
    <row r="137" spans="1:14" ht="37.5" customHeight="1">
      <c r="A137" s="386" t="s">
        <v>326</v>
      </c>
      <c r="B137" s="387"/>
      <c r="C137" s="387"/>
      <c r="D137" s="387"/>
      <c r="E137" s="387"/>
      <c r="F137" s="387"/>
      <c r="G137" s="387"/>
      <c r="H137" s="387"/>
      <c r="I137" s="387"/>
      <c r="J137" s="387"/>
      <c r="K137" s="387"/>
      <c r="L137" s="387"/>
      <c r="M137" s="387"/>
      <c r="N137" s="387"/>
    </row>
    <row r="138" spans="1:14" ht="24" thickBot="1">
      <c r="A138" s="386"/>
    </row>
    <row r="139" spans="1:14" ht="26.4" thickBot="1">
      <c r="A139" s="386"/>
      <c r="C139" s="292" t="s">
        <v>302</v>
      </c>
      <c r="D139" s="293">
        <f>VLOOKUP($C$1,工作表2!$A:$M,12,0)</f>
        <v>5</v>
      </c>
      <c r="E139" s="577" t="s">
        <v>327</v>
      </c>
      <c r="F139" s="578"/>
      <c r="G139" s="303" t="s">
        <v>333</v>
      </c>
    </row>
    <row r="140" spans="1:14" ht="30" customHeight="1">
      <c r="A140" s="386"/>
      <c r="C140" s="571" t="s">
        <v>304</v>
      </c>
      <c r="D140" s="391">
        <v>5</v>
      </c>
      <c r="E140" s="581" t="s">
        <v>338</v>
      </c>
      <c r="F140" s="582"/>
    </row>
    <row r="141" spans="1:14" ht="23.4">
      <c r="A141" s="386"/>
      <c r="C141" s="572"/>
      <c r="D141" s="356">
        <v>4</v>
      </c>
      <c r="E141" s="394" t="s">
        <v>334</v>
      </c>
      <c r="F141" s="392"/>
    </row>
    <row r="142" spans="1:14" ht="46.8">
      <c r="A142" s="386"/>
      <c r="C142" s="572"/>
      <c r="D142" s="356">
        <v>3</v>
      </c>
      <c r="E142" s="394" t="s">
        <v>337</v>
      </c>
      <c r="F142" s="392"/>
    </row>
    <row r="143" spans="1:14" ht="23.4">
      <c r="A143" s="386"/>
      <c r="C143" s="572"/>
      <c r="D143" s="356">
        <v>2</v>
      </c>
      <c r="E143" s="394" t="s">
        <v>335</v>
      </c>
      <c r="F143" s="392"/>
    </row>
    <row r="144" spans="1:14" ht="37.5" customHeight="1" thickBot="1">
      <c r="A144" s="386"/>
      <c r="C144" s="573"/>
      <c r="D144" s="359">
        <v>1</v>
      </c>
      <c r="E144" s="579" t="s">
        <v>336</v>
      </c>
      <c r="F144" s="580"/>
    </row>
    <row r="145" spans="1:15" ht="31.8" thickBot="1">
      <c r="A145" s="386"/>
      <c r="D145" s="281" t="s">
        <v>303</v>
      </c>
    </row>
    <row r="146" spans="1:15" ht="26.4" thickBot="1">
      <c r="A146" s="386"/>
      <c r="D146" s="288" t="str">
        <f>IF(AND(D139=5),"咀嚼機能高い（良好）",IF(AND(D139=4),"咀嚼機能高め",IF(AND(D139=3),"咀嚼機能中程度",IF(AND(D139=2),"咀嚼機能低め",IF(AND(D139=1),"咀嚼機能低い")))))</f>
        <v>咀嚼機能高い（良好）</v>
      </c>
    </row>
    <row r="147" spans="1:15" ht="23.4">
      <c r="A147" s="386"/>
    </row>
    <row r="148" spans="1:15" ht="37.5" customHeight="1">
      <c r="A148" s="386" t="s">
        <v>328</v>
      </c>
      <c r="B148" s="387"/>
      <c r="C148" s="387"/>
      <c r="D148" s="398" t="s">
        <v>340</v>
      </c>
      <c r="E148" s="387"/>
      <c r="F148" s="387"/>
      <c r="G148" s="387"/>
      <c r="H148" s="387"/>
      <c r="I148" s="387"/>
      <c r="J148" s="387"/>
      <c r="K148" s="387"/>
      <c r="L148" s="387"/>
      <c r="M148" s="387"/>
      <c r="N148" s="387"/>
    </row>
    <row r="149" spans="1:15" ht="24" thickBot="1">
      <c r="A149" s="386"/>
    </row>
    <row r="150" spans="1:15" ht="26.4" thickBot="1">
      <c r="A150" s="386"/>
      <c r="C150" s="292" t="s">
        <v>302</v>
      </c>
      <c r="D150" s="293">
        <f>O151</f>
        <v>26.3</v>
      </c>
      <c r="E150" s="577"/>
      <c r="F150" s="578"/>
      <c r="L150" t="s">
        <v>869</v>
      </c>
      <c r="M150" t="s">
        <v>870</v>
      </c>
      <c r="N150" t="s">
        <v>873</v>
      </c>
      <c r="O150" t="s">
        <v>874</v>
      </c>
    </row>
    <row r="151" spans="1:15" ht="25.8">
      <c r="A151" s="386"/>
      <c r="C151" s="571" t="s">
        <v>304</v>
      </c>
      <c r="D151" s="346" t="s">
        <v>329</v>
      </c>
      <c r="E151" s="581" t="s">
        <v>330</v>
      </c>
      <c r="F151" s="582"/>
      <c r="L151" s="280">
        <f>VLOOKUP($C$1,[2]工作表2!$A:$AL,37,0)</f>
        <v>26.3</v>
      </c>
      <c r="M151" s="280">
        <f>VLOOKUP($C$1,[2]工作表2!$A:$AL,38,0)</f>
        <v>24.8</v>
      </c>
      <c r="N151" s="280" t="str">
        <f>VLOOKUP($C$1,[2]工作表2!$A:$M,13,0)</f>
        <v>29.4</v>
      </c>
      <c r="O151">
        <f>MAX(L151:N151)</f>
        <v>26.3</v>
      </c>
    </row>
    <row r="152" spans="1:15" ht="23.4">
      <c r="A152" s="386"/>
      <c r="C152" s="572"/>
      <c r="D152" s="348" t="s">
        <v>54</v>
      </c>
      <c r="E152" s="583" t="s">
        <v>331</v>
      </c>
      <c r="F152" s="584"/>
    </row>
    <row r="153" spans="1:15" ht="23.4">
      <c r="A153" s="386"/>
      <c r="C153" s="572"/>
      <c r="D153" s="348" t="s">
        <v>53</v>
      </c>
      <c r="E153" s="583" t="s">
        <v>201</v>
      </c>
      <c r="F153" s="584"/>
    </row>
    <row r="154" spans="1:15" ht="24" thickBot="1">
      <c r="A154" s="386"/>
      <c r="C154" s="573"/>
      <c r="D154" s="350" t="s">
        <v>52</v>
      </c>
      <c r="E154" s="579" t="s">
        <v>332</v>
      </c>
      <c r="F154" s="580"/>
    </row>
    <row r="155" spans="1:15" ht="31.8" thickBot="1">
      <c r="A155" s="386"/>
      <c r="D155" s="281" t="s">
        <v>303</v>
      </c>
    </row>
    <row r="156" spans="1:15" ht="26.4" thickBot="1">
      <c r="A156" s="386"/>
      <c r="D156" s="288" t="str">
        <f>IF(AND(D150&gt;=20),"正常",IF(AND(D150&lt;=20),"舌圧低い"))</f>
        <v>正常</v>
      </c>
    </row>
    <row r="157" spans="1:15" ht="24" thickBot="1">
      <c r="A157" s="386"/>
    </row>
    <row r="158" spans="1:15" ht="21">
      <c r="A158" s="387"/>
      <c r="C158" s="395"/>
      <c r="D158" s="396" t="s">
        <v>52</v>
      </c>
      <c r="E158" s="396" t="s">
        <v>53</v>
      </c>
      <c r="F158" s="396" t="s">
        <v>54</v>
      </c>
      <c r="G158" s="298" t="s">
        <v>55</v>
      </c>
    </row>
    <row r="159" spans="1:15" ht="21.6" thickBot="1">
      <c r="A159" s="387"/>
      <c r="C159" s="397" t="s">
        <v>119</v>
      </c>
      <c r="D159" s="300">
        <v>35</v>
      </c>
      <c r="E159" s="300">
        <v>30</v>
      </c>
      <c r="F159" s="300">
        <v>30</v>
      </c>
      <c r="G159" s="301">
        <v>20</v>
      </c>
    </row>
    <row r="160" spans="1:15">
      <c r="A160" s="387"/>
    </row>
    <row r="161" spans="1:1">
      <c r="A161" s="387"/>
    </row>
    <row r="162" spans="1:1">
      <c r="A162" s="387"/>
    </row>
    <row r="163" spans="1:1">
      <c r="A163" s="387"/>
    </row>
    <row r="164" spans="1:1">
      <c r="A164" s="387"/>
    </row>
    <row r="165" spans="1:1">
      <c r="A165" s="387"/>
    </row>
    <row r="166" spans="1:1">
      <c r="A166" s="387"/>
    </row>
    <row r="167" spans="1:1">
      <c r="A167" s="387"/>
    </row>
    <row r="168" spans="1:1">
      <c r="A168" s="387"/>
    </row>
    <row r="169" spans="1:1">
      <c r="A169" s="387"/>
    </row>
    <row r="170" spans="1:1">
      <c r="A170" s="387"/>
    </row>
    <row r="171" spans="1:1">
      <c r="A171" s="387"/>
    </row>
    <row r="172" spans="1:1">
      <c r="A172" s="387"/>
    </row>
    <row r="173" spans="1:1">
      <c r="A173" s="387"/>
    </row>
    <row r="174" spans="1:1">
      <c r="A174" s="387"/>
    </row>
  </sheetData>
  <mergeCells count="16">
    <mergeCell ref="E150:F150"/>
    <mergeCell ref="C151:C154"/>
    <mergeCell ref="E151:F151"/>
    <mergeCell ref="E154:F154"/>
    <mergeCell ref="E152:F152"/>
    <mergeCell ref="E153:F153"/>
    <mergeCell ref="D118:F118"/>
    <mergeCell ref="C140:C144"/>
    <mergeCell ref="E139:F139"/>
    <mergeCell ref="E144:F144"/>
    <mergeCell ref="E140:F140"/>
    <mergeCell ref="C51:C54"/>
    <mergeCell ref="A1:B1"/>
    <mergeCell ref="C29:C32"/>
    <mergeCell ref="C5:C8"/>
    <mergeCell ref="C112:C114"/>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CBB7-BA44-413B-80BF-D9ACC65D72CB}">
  <dimension ref="A1:R23"/>
  <sheetViews>
    <sheetView zoomScale="85" zoomScaleNormal="85" workbookViewId="0">
      <selection activeCell="K15" sqref="K15"/>
    </sheetView>
  </sheetViews>
  <sheetFormatPr defaultColWidth="9" defaultRowHeight="15"/>
  <cols>
    <col min="1" max="1" width="3" style="233" customWidth="1"/>
    <col min="2" max="2" width="11" style="233" customWidth="1"/>
    <col min="3" max="3" width="10.5546875" style="233" customWidth="1"/>
    <col min="4" max="4" width="11.44140625" style="233" customWidth="1"/>
    <col min="5" max="13" width="14.109375" style="233" customWidth="1"/>
    <col min="14" max="14" width="37.21875" style="233" customWidth="1"/>
    <col min="15" max="17" width="17.109375" style="233" customWidth="1"/>
    <col min="18" max="18" width="11" style="233" customWidth="1"/>
    <col min="19" max="16384" width="9" style="233"/>
  </cols>
  <sheetData>
    <row r="1" spans="1:18" ht="24.6">
      <c r="A1" s="232" t="s">
        <v>240</v>
      </c>
    </row>
    <row r="2" spans="1:18" ht="72.75" customHeight="1" thickBot="1">
      <c r="A2" s="234"/>
      <c r="B2" s="235" t="s">
        <v>341</v>
      </c>
      <c r="C2" s="236" t="s">
        <v>241</v>
      </c>
      <c r="D2" s="236" t="s">
        <v>242</v>
      </c>
      <c r="E2" s="274" t="s">
        <v>243</v>
      </c>
      <c r="F2" s="237" t="s">
        <v>244</v>
      </c>
      <c r="G2" s="238" t="s">
        <v>245</v>
      </c>
      <c r="H2" s="274" t="s">
        <v>246</v>
      </c>
      <c r="I2" s="237" t="s">
        <v>247</v>
      </c>
      <c r="J2" s="238" t="s">
        <v>248</v>
      </c>
      <c r="K2" s="274" t="s">
        <v>249</v>
      </c>
      <c r="L2" s="237" t="s">
        <v>250</v>
      </c>
      <c r="M2" s="238" t="s">
        <v>251</v>
      </c>
      <c r="N2" s="239" t="s">
        <v>252</v>
      </c>
      <c r="O2" s="400" t="s">
        <v>255</v>
      </c>
      <c r="P2" s="240" t="s">
        <v>256</v>
      </c>
      <c r="Q2" s="241" t="s">
        <v>257</v>
      </c>
      <c r="R2" s="401" t="s">
        <v>253</v>
      </c>
    </row>
    <row r="3" spans="1:18" ht="36.75" customHeight="1">
      <c r="B3" s="412" t="str">
        <f>'Worksheet (Male C)'!C1</f>
        <v>59</v>
      </c>
      <c r="C3" s="413" t="s">
        <v>300</v>
      </c>
      <c r="D3" s="412" t="s">
        <v>875</v>
      </c>
      <c r="E3" s="414">
        <f>VLOOKUP($B$3,工作表2!$A:$AB,20,0)</f>
        <v>3</v>
      </c>
      <c r="F3" s="415">
        <f>VLOOKUP($B$3,工作表2!$A:$AB,21,0)</f>
        <v>3</v>
      </c>
      <c r="G3" s="416">
        <f>VLOOKUP($B$3,工作表2!$A:$AB,22,0)</f>
        <v>3</v>
      </c>
      <c r="H3" s="414">
        <f>VLOOKUP($B$3,工作表2!$A:$AB,23,0)</f>
        <v>1</v>
      </c>
      <c r="I3" s="415">
        <f>VLOOKUP($B$3,工作表2!$A:$AB,24,0)</f>
        <v>3</v>
      </c>
      <c r="J3" s="416">
        <f>VLOOKUP($B$3,工作表2!$A:$AB,25,0)</f>
        <v>1</v>
      </c>
      <c r="K3" s="414">
        <f>VLOOKUP($B$3,工作表2!$A:$AB,26,0)</f>
        <v>1</v>
      </c>
      <c r="L3" s="415">
        <f>VLOOKUP($B$3,工作表2!$A:$AB,27,0)</f>
        <v>3</v>
      </c>
      <c r="M3" s="416">
        <f>VLOOKUP($B$3,工作表2!$A:$AB,28,0)</f>
        <v>2</v>
      </c>
      <c r="N3" s="417" t="s">
        <v>301</v>
      </c>
      <c r="O3" s="418">
        <f>SUM(E3,H3,K3)</f>
        <v>5</v>
      </c>
      <c r="P3" s="419">
        <f>SUM(F3,I3,L3)</f>
        <v>9</v>
      </c>
      <c r="Q3" s="420">
        <f>SUM(G3,J3,M3)</f>
        <v>6</v>
      </c>
      <c r="R3" s="421">
        <f>SUM(E3:M3)</f>
        <v>20</v>
      </c>
    </row>
    <row r="4" spans="1:18">
      <c r="B4" s="242"/>
      <c r="C4" s="278"/>
      <c r="D4" s="242"/>
      <c r="E4" s="242"/>
      <c r="F4" s="242"/>
      <c r="G4" s="242"/>
      <c r="H4" s="242"/>
      <c r="I4" s="242"/>
      <c r="J4" s="242"/>
      <c r="K4" s="242"/>
      <c r="L4" s="242"/>
      <c r="M4" s="242"/>
      <c r="N4" s="411"/>
    </row>
    <row r="5" spans="1:18">
      <c r="D5" s="242" t="s">
        <v>254</v>
      </c>
      <c r="E5" s="402">
        <f t="shared" ref="E5:M5" si="0">AVERAGE(E3:E4)</f>
        <v>3</v>
      </c>
      <c r="F5" s="403">
        <f t="shared" si="0"/>
        <v>3</v>
      </c>
      <c r="G5" s="404">
        <f t="shared" si="0"/>
        <v>3</v>
      </c>
      <c r="H5" s="402">
        <f t="shared" si="0"/>
        <v>1</v>
      </c>
      <c r="I5" s="403">
        <f t="shared" si="0"/>
        <v>3</v>
      </c>
      <c r="J5" s="404">
        <f t="shared" si="0"/>
        <v>1</v>
      </c>
      <c r="K5" s="402">
        <f t="shared" si="0"/>
        <v>1</v>
      </c>
      <c r="L5" s="403">
        <f t="shared" si="0"/>
        <v>3</v>
      </c>
      <c r="M5" s="404">
        <f t="shared" si="0"/>
        <v>2</v>
      </c>
      <c r="O5" s="402">
        <f>AVERAGE(O3:O4)</f>
        <v>5</v>
      </c>
      <c r="P5" s="403">
        <f>AVERAGE(P3:P4)</f>
        <v>9</v>
      </c>
      <c r="Q5" s="404">
        <f>AVERAGE(Q3:Q4)</f>
        <v>6</v>
      </c>
      <c r="R5" s="233">
        <f>AVERAGE(R3:R3)</f>
        <v>20</v>
      </c>
    </row>
    <row r="6" spans="1:18" ht="15.6" thickBot="1"/>
    <row r="7" spans="1:18">
      <c r="B7" s="244"/>
      <c r="C7" s="245" t="s">
        <v>254</v>
      </c>
    </row>
    <row r="8" spans="1:18">
      <c r="B8" s="276" t="s">
        <v>258</v>
      </c>
      <c r="C8" s="277">
        <f>AVERAGE(O3:O3)</f>
        <v>5</v>
      </c>
    </row>
    <row r="9" spans="1:18">
      <c r="B9" s="246" t="s">
        <v>259</v>
      </c>
      <c r="C9" s="247">
        <f>AVERAGE(P3:P3)</f>
        <v>9</v>
      </c>
    </row>
    <row r="10" spans="1:18" ht="15.6" thickBot="1">
      <c r="B10" s="248" t="s">
        <v>260</v>
      </c>
      <c r="C10" s="249">
        <f>AVERAGE(Q3:Q3)</f>
        <v>6</v>
      </c>
    </row>
    <row r="11" spans="1:18" ht="15.6" thickBot="1"/>
    <row r="12" spans="1:18">
      <c r="B12" s="244"/>
      <c r="C12" s="250" t="s">
        <v>261</v>
      </c>
      <c r="D12" s="245" t="s">
        <v>262</v>
      </c>
    </row>
    <row r="13" spans="1:18">
      <c r="B13" s="251" t="s">
        <v>263</v>
      </c>
      <c r="C13" s="233" t="s">
        <v>264</v>
      </c>
      <c r="D13" s="252" t="s">
        <v>265</v>
      </c>
    </row>
    <row r="14" spans="1:18">
      <c r="B14" s="276" t="s">
        <v>258</v>
      </c>
      <c r="C14" s="275" t="s">
        <v>266</v>
      </c>
      <c r="D14" s="277" t="s">
        <v>267</v>
      </c>
    </row>
    <row r="15" spans="1:18">
      <c r="B15" s="246" t="s">
        <v>259</v>
      </c>
      <c r="C15" s="243" t="s">
        <v>268</v>
      </c>
      <c r="D15" s="247" t="s">
        <v>267</v>
      </c>
    </row>
    <row r="16" spans="1:18" ht="15.6" thickBot="1">
      <c r="B16" s="248" t="s">
        <v>260</v>
      </c>
      <c r="C16" s="253" t="s">
        <v>269</v>
      </c>
      <c r="D16" s="249" t="s">
        <v>267</v>
      </c>
    </row>
    <row r="17" spans="2:4">
      <c r="D17" s="233" t="s">
        <v>270</v>
      </c>
    </row>
    <row r="18" spans="2:4" ht="15.6" thickBot="1"/>
    <row r="19" spans="2:4">
      <c r="B19" s="254" t="s">
        <v>271</v>
      </c>
      <c r="C19" s="245"/>
    </row>
    <row r="20" spans="2:4">
      <c r="B20" s="255" t="s">
        <v>272</v>
      </c>
      <c r="C20" s="252"/>
    </row>
    <row r="21" spans="2:4">
      <c r="B21" s="255" t="s">
        <v>273</v>
      </c>
      <c r="C21" s="252"/>
    </row>
    <row r="22" spans="2:4">
      <c r="B22" s="255" t="s">
        <v>274</v>
      </c>
      <c r="C22" s="252"/>
    </row>
    <row r="23" spans="2:4" ht="15.6" thickBot="1">
      <c r="B23" s="256" t="s">
        <v>275</v>
      </c>
      <c r="C23" s="257"/>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BAFAF-B13F-4945-BEB0-43FA7CCCBF6A}">
  <dimension ref="A1:L21"/>
  <sheetViews>
    <sheetView workbookViewId="0">
      <selection activeCell="G8" sqref="G8"/>
    </sheetView>
  </sheetViews>
  <sheetFormatPr defaultColWidth="9" defaultRowHeight="14.4"/>
  <cols>
    <col min="1" max="1" width="9" style="2"/>
    <col min="2" max="2" width="6.33203125" style="2" customWidth="1"/>
    <col min="3" max="4" width="7.21875" style="2" customWidth="1"/>
    <col min="5" max="5" width="18.5546875" style="2" customWidth="1"/>
    <col min="6" max="6" width="26.21875" style="2" customWidth="1"/>
    <col min="7" max="7" width="23" style="2" customWidth="1"/>
    <col min="8" max="8" width="23.77734375" style="2" customWidth="1"/>
    <col min="9" max="9" width="22.5546875" style="2" customWidth="1"/>
    <col min="10" max="10" width="19.44140625" style="2" customWidth="1"/>
    <col min="11" max="16384" width="9" style="2"/>
  </cols>
  <sheetData>
    <row r="1" spans="1:12" s="233" customFormat="1" ht="24.6">
      <c r="A1" s="232" t="s">
        <v>276</v>
      </c>
    </row>
    <row r="3" spans="1:12" s="233" customFormat="1" ht="60.6" thickBot="1">
      <c r="A3" s="234"/>
      <c r="B3" s="260" t="s">
        <v>277</v>
      </c>
      <c r="C3" s="261" t="s">
        <v>278</v>
      </c>
      <c r="D3" s="261" t="s">
        <v>279</v>
      </c>
      <c r="E3" s="239" t="s">
        <v>280</v>
      </c>
      <c r="F3" s="239" t="s">
        <v>281</v>
      </c>
      <c r="G3" s="239" t="s">
        <v>282</v>
      </c>
      <c r="H3" s="239" t="s">
        <v>283</v>
      </c>
      <c r="I3" s="239" t="s">
        <v>284</v>
      </c>
      <c r="J3" s="239" t="s">
        <v>285</v>
      </c>
      <c r="K3" s="234"/>
      <c r="L3" s="234" t="s">
        <v>253</v>
      </c>
    </row>
    <row r="4" spans="1:12" ht="15">
      <c r="B4" s="242"/>
      <c r="C4" s="242"/>
      <c r="D4" s="242"/>
    </row>
    <row r="5" spans="1:12" ht="20.399999999999999">
      <c r="B5" s="409" t="str">
        <f>'Worksheet (Male C)'!C1</f>
        <v>59</v>
      </c>
      <c r="C5" s="409"/>
      <c r="D5" s="409" t="s">
        <v>355</v>
      </c>
      <c r="E5" s="410">
        <f>VLOOKUP($B$5,工作表2!$A:$S,14,0)</f>
        <v>5</v>
      </c>
      <c r="F5" s="409">
        <f>VLOOKUP($B$5,工作表2!$A:$S,15,0)</f>
        <v>3</v>
      </c>
      <c r="G5" s="409">
        <f>VLOOKUP($B$5,工作表2!$A:$S,16,0)</f>
        <v>4</v>
      </c>
      <c r="H5" s="409">
        <f>VLOOKUP($B$5,工作表2!$A:$S,17,0)</f>
        <v>4</v>
      </c>
      <c r="I5" s="409">
        <f>VLOOKUP($B$5,工作表2!$A:$S,18,0)</f>
        <v>4</v>
      </c>
      <c r="J5" s="409">
        <f>VLOOKUP($B$5,工作表2!$A:$S,19,0)</f>
        <v>4</v>
      </c>
      <c r="L5" s="262">
        <f>SUM(E5:J5)</f>
        <v>24</v>
      </c>
    </row>
    <row r="6" spans="1:12" ht="15.6" thickBot="1">
      <c r="B6" s="242"/>
      <c r="C6" s="242"/>
      <c r="D6" s="242"/>
    </row>
    <row r="7" spans="1:12" s="233" customFormat="1" ht="15">
      <c r="B7" s="268" t="s">
        <v>286</v>
      </c>
      <c r="C7" s="269"/>
      <c r="D7" s="269"/>
      <c r="E7" s="270"/>
    </row>
    <row r="8" spans="1:12" s="233" customFormat="1" ht="15">
      <c r="B8" s="263" t="s">
        <v>287</v>
      </c>
      <c r="C8" s="264" t="s">
        <v>288</v>
      </c>
      <c r="D8" s="264"/>
      <c r="E8" s="265"/>
    </row>
    <row r="9" spans="1:12" s="233" customFormat="1" ht="15">
      <c r="B9" s="263">
        <v>0</v>
      </c>
      <c r="C9" s="233" t="s">
        <v>289</v>
      </c>
      <c r="E9" s="252"/>
    </row>
    <row r="10" spans="1:12" s="233" customFormat="1" ht="15">
      <c r="B10" s="263">
        <v>1</v>
      </c>
      <c r="C10" s="233" t="s">
        <v>290</v>
      </c>
      <c r="E10" s="252"/>
    </row>
    <row r="11" spans="1:12" s="233" customFormat="1" ht="15">
      <c r="B11" s="263">
        <v>2</v>
      </c>
      <c r="C11" s="233" t="s">
        <v>291</v>
      </c>
      <c r="E11" s="252"/>
    </row>
    <row r="12" spans="1:12" s="233" customFormat="1" ht="15">
      <c r="B12" s="263">
        <v>3</v>
      </c>
      <c r="C12" s="233" t="s">
        <v>292</v>
      </c>
      <c r="E12" s="252"/>
    </row>
    <row r="13" spans="1:12" s="233" customFormat="1" ht="15">
      <c r="B13" s="263">
        <v>4</v>
      </c>
      <c r="C13" s="233" t="s">
        <v>293</v>
      </c>
      <c r="E13" s="252"/>
    </row>
    <row r="14" spans="1:12" s="233" customFormat="1" ht="15.6" thickBot="1">
      <c r="B14" s="266">
        <v>5</v>
      </c>
      <c r="C14" s="234" t="s">
        <v>294</v>
      </c>
      <c r="D14" s="234"/>
      <c r="E14" s="257"/>
    </row>
    <row r="15" spans="1:12" s="233" customFormat="1" ht="15">
      <c r="B15" s="271" t="s">
        <v>295</v>
      </c>
      <c r="C15" s="272"/>
      <c r="D15" s="272"/>
      <c r="E15" s="273"/>
    </row>
    <row r="16" spans="1:12" s="233" customFormat="1" ht="63" customHeight="1" thickBot="1">
      <c r="B16" s="585" t="s">
        <v>296</v>
      </c>
      <c r="C16" s="586"/>
      <c r="D16" s="586"/>
      <c r="E16" s="587"/>
    </row>
    <row r="17" spans="2:10" s="233" customFormat="1" ht="15"/>
    <row r="18" spans="2:10" s="233" customFormat="1" ht="15">
      <c r="B18" s="233" t="s">
        <v>297</v>
      </c>
    </row>
    <row r="19" spans="2:10" s="233" customFormat="1" ht="15">
      <c r="B19" s="267" t="s">
        <v>298</v>
      </c>
    </row>
    <row r="20" spans="2:10" ht="15">
      <c r="J20" s="233"/>
    </row>
    <row r="21" spans="2:10" ht="15">
      <c r="J21" s="233"/>
    </row>
  </sheetData>
  <mergeCells count="1">
    <mergeCell ref="B16:E16"/>
  </mergeCells>
  <phoneticPr fontId="2"/>
  <hyperlinks>
    <hyperlink ref="B19" display="https://www.jstage.jst.go.jp/article/geriatrics/48/2/48_2_149/_pdf" xr:uid="{E670E29B-6AB9-4C9E-9C67-0D6A40E2304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08A03-A3AF-44A7-A09A-41EA4DD0E762}">
  <dimension ref="A1:AL270"/>
  <sheetViews>
    <sheetView topLeftCell="E1" workbookViewId="0">
      <selection activeCell="AB102" sqref="N3:AB102"/>
    </sheetView>
  </sheetViews>
  <sheetFormatPr defaultRowHeight="14.4"/>
  <sheetData>
    <row r="1" spans="1:38" ht="19.8">
      <c r="A1" s="431" t="s">
        <v>363</v>
      </c>
      <c r="B1" s="432" t="s">
        <v>3</v>
      </c>
      <c r="C1" s="431" t="s">
        <v>364</v>
      </c>
      <c r="D1" s="433" t="s">
        <v>365</v>
      </c>
      <c r="E1" s="431" t="s">
        <v>366</v>
      </c>
      <c r="F1" s="431" t="s">
        <v>367</v>
      </c>
      <c r="G1" s="431" t="s">
        <v>368</v>
      </c>
      <c r="H1" s="431" t="s">
        <v>369</v>
      </c>
      <c r="I1" s="434" t="s">
        <v>370</v>
      </c>
      <c r="J1" s="431" t="s">
        <v>371</v>
      </c>
      <c r="K1" s="434" t="s">
        <v>372</v>
      </c>
      <c r="L1" s="434" t="s">
        <v>373</v>
      </c>
      <c r="M1" s="434" t="s">
        <v>374</v>
      </c>
      <c r="N1" s="435" t="s">
        <v>375</v>
      </c>
      <c r="O1" s="435" t="s">
        <v>376</v>
      </c>
      <c r="P1" s="435" t="s">
        <v>377</v>
      </c>
      <c r="Q1" s="435" t="s">
        <v>378</v>
      </c>
      <c r="R1" s="435" t="s">
        <v>379</v>
      </c>
      <c r="S1" s="435" t="s">
        <v>380</v>
      </c>
      <c r="T1" s="435" t="s">
        <v>381</v>
      </c>
      <c r="U1" s="435" t="s">
        <v>382</v>
      </c>
      <c r="V1" s="435" t="s">
        <v>383</v>
      </c>
      <c r="W1" s="435" t="s">
        <v>384</v>
      </c>
      <c r="X1" s="435" t="s">
        <v>385</v>
      </c>
      <c r="Y1" s="435" t="s">
        <v>386</v>
      </c>
      <c r="Z1" s="435" t="s">
        <v>387</v>
      </c>
      <c r="AA1" s="435" t="s">
        <v>388</v>
      </c>
      <c r="AB1" s="435" t="s">
        <v>389</v>
      </c>
      <c r="AC1" s="431" t="s">
        <v>390</v>
      </c>
      <c r="AD1" s="431" t="s">
        <v>391</v>
      </c>
      <c r="AE1" s="431" t="s">
        <v>392</v>
      </c>
      <c r="AF1" s="431" t="s">
        <v>393</v>
      </c>
      <c r="AG1" s="434" t="s">
        <v>394</v>
      </c>
      <c r="AH1" s="431" t="s">
        <v>395</v>
      </c>
      <c r="AI1" s="434" t="s">
        <v>396</v>
      </c>
      <c r="AJ1" s="434" t="s">
        <v>397</v>
      </c>
      <c r="AK1" s="434" t="s">
        <v>398</v>
      </c>
      <c r="AL1" s="434" t="s">
        <v>399</v>
      </c>
    </row>
    <row r="2" spans="1:38" ht="15.6">
      <c r="A2" s="436" t="b">
        <v>0</v>
      </c>
      <c r="B2" s="437" t="b">
        <v>0</v>
      </c>
      <c r="C2" s="436" t="b">
        <v>0</v>
      </c>
      <c r="D2" s="436" t="b">
        <v>0</v>
      </c>
      <c r="E2" s="436" t="b">
        <v>0</v>
      </c>
      <c r="F2" s="436" t="b">
        <v>0</v>
      </c>
      <c r="G2" s="436" t="b">
        <v>0</v>
      </c>
      <c r="H2" s="436" t="b">
        <v>0</v>
      </c>
      <c r="I2" s="438" t="b">
        <v>0</v>
      </c>
      <c r="J2" s="436" t="b">
        <v>0</v>
      </c>
      <c r="K2" s="438" t="b">
        <v>0</v>
      </c>
      <c r="L2" s="438" t="b">
        <v>0</v>
      </c>
      <c r="M2" s="438" t="s">
        <v>400</v>
      </c>
      <c r="N2" s="439" t="b">
        <v>0</v>
      </c>
      <c r="O2" s="439" t="b">
        <v>0</v>
      </c>
      <c r="P2" s="439" t="b">
        <v>0</v>
      </c>
      <c r="Q2" s="439" t="b">
        <v>0</v>
      </c>
      <c r="R2" s="439" t="b">
        <v>0</v>
      </c>
      <c r="S2" s="439" t="b">
        <v>0</v>
      </c>
      <c r="T2" s="439" t="b">
        <v>0</v>
      </c>
      <c r="U2" s="439" t="b">
        <v>0</v>
      </c>
      <c r="V2" s="439" t="b">
        <v>0</v>
      </c>
      <c r="W2" s="439" t="b">
        <v>0</v>
      </c>
      <c r="X2" s="439" t="b">
        <v>0</v>
      </c>
      <c r="Y2" s="439" t="b">
        <v>0</v>
      </c>
      <c r="Z2" s="439" t="b">
        <v>0</v>
      </c>
      <c r="AA2" s="439" t="b">
        <v>0</v>
      </c>
      <c r="AB2" s="439" t="b">
        <v>0</v>
      </c>
      <c r="AC2" s="436" t="b">
        <v>0</v>
      </c>
      <c r="AD2" s="436" t="b">
        <v>0</v>
      </c>
      <c r="AE2" s="436" t="b">
        <v>0</v>
      </c>
      <c r="AF2" s="436" t="b">
        <v>0</v>
      </c>
      <c r="AG2" s="438" t="b">
        <v>0</v>
      </c>
      <c r="AH2" s="436" t="b">
        <v>0</v>
      </c>
      <c r="AI2" s="438" t="b">
        <v>0</v>
      </c>
      <c r="AJ2" s="438" t="b">
        <v>0</v>
      </c>
      <c r="AK2" s="438" t="b">
        <v>0</v>
      </c>
      <c r="AL2" s="438" t="b">
        <v>0</v>
      </c>
    </row>
    <row r="3" spans="1:38" ht="18">
      <c r="A3" s="440" t="s">
        <v>401</v>
      </c>
      <c r="B3" s="468">
        <v>21.1</v>
      </c>
      <c r="C3" s="442">
        <v>22.3</v>
      </c>
      <c r="D3" s="441">
        <v>34.799999999999997</v>
      </c>
      <c r="E3" s="443">
        <v>10</v>
      </c>
      <c r="F3" s="443">
        <v>23.6</v>
      </c>
      <c r="G3" s="443">
        <v>28.3</v>
      </c>
      <c r="H3" s="440">
        <v>70</v>
      </c>
      <c r="I3" s="443">
        <v>12.18</v>
      </c>
      <c r="J3" s="443">
        <v>4.7699999999999996</v>
      </c>
      <c r="K3" s="443">
        <v>31</v>
      </c>
      <c r="L3" s="443">
        <v>5</v>
      </c>
      <c r="M3" s="443" t="s">
        <v>402</v>
      </c>
      <c r="N3" s="466">
        <v>4</v>
      </c>
      <c r="O3" s="466">
        <v>2</v>
      </c>
      <c r="P3" s="466">
        <v>3</v>
      </c>
      <c r="Q3" s="466">
        <v>5</v>
      </c>
      <c r="R3" s="466">
        <v>2</v>
      </c>
      <c r="S3" s="466">
        <v>2</v>
      </c>
      <c r="T3" s="466">
        <v>1</v>
      </c>
      <c r="U3" s="466">
        <v>2</v>
      </c>
      <c r="V3" s="466">
        <v>2</v>
      </c>
      <c r="W3" s="466">
        <v>2</v>
      </c>
      <c r="X3" s="466">
        <v>2</v>
      </c>
      <c r="Y3" s="466">
        <v>3</v>
      </c>
      <c r="Z3" s="466">
        <v>1</v>
      </c>
      <c r="AA3" s="466">
        <v>2</v>
      </c>
      <c r="AB3" s="466">
        <v>2</v>
      </c>
      <c r="AC3" s="440">
        <v>54</v>
      </c>
      <c r="AD3" s="443">
        <v>21.1</v>
      </c>
      <c r="AE3" s="444">
        <v>12</v>
      </c>
      <c r="AF3" s="444">
        <v>20.5</v>
      </c>
      <c r="AG3" s="444">
        <v>12.32</v>
      </c>
      <c r="AH3" s="444">
        <v>4.83</v>
      </c>
      <c r="AI3" s="444">
        <v>30.2</v>
      </c>
      <c r="AJ3" s="444">
        <v>30.3</v>
      </c>
      <c r="AK3" s="444">
        <v>29.5</v>
      </c>
      <c r="AL3" s="444">
        <v>34.9</v>
      </c>
    </row>
    <row r="4" spans="1:38" ht="18">
      <c r="A4" s="445" t="s">
        <v>404</v>
      </c>
      <c r="B4" s="480">
        <v>20</v>
      </c>
      <c r="C4" s="443">
        <v>26</v>
      </c>
      <c r="D4" s="447">
        <v>30.8</v>
      </c>
      <c r="E4" s="448">
        <v>62</v>
      </c>
      <c r="F4" s="448">
        <v>20.8</v>
      </c>
      <c r="G4" s="448">
        <v>40</v>
      </c>
      <c r="H4" s="448" t="s">
        <v>408</v>
      </c>
      <c r="I4" s="448">
        <v>6.35</v>
      </c>
      <c r="J4" s="448">
        <v>3.1</v>
      </c>
      <c r="K4" s="448">
        <v>31.9</v>
      </c>
      <c r="L4" s="448">
        <v>5</v>
      </c>
      <c r="M4" s="448" t="s">
        <v>409</v>
      </c>
      <c r="N4" s="466">
        <v>4</v>
      </c>
      <c r="O4" s="466">
        <v>3</v>
      </c>
      <c r="P4" s="466">
        <v>3</v>
      </c>
      <c r="Q4" s="466">
        <v>3</v>
      </c>
      <c r="R4" s="466">
        <v>3</v>
      </c>
      <c r="S4" s="466">
        <v>3</v>
      </c>
      <c r="T4" s="466">
        <v>2</v>
      </c>
      <c r="U4" s="466">
        <v>2</v>
      </c>
      <c r="V4" s="466">
        <v>2</v>
      </c>
      <c r="W4" s="466">
        <v>2</v>
      </c>
      <c r="X4" s="466">
        <v>2</v>
      </c>
      <c r="Y4" s="466">
        <v>2</v>
      </c>
      <c r="Z4" s="466">
        <v>2</v>
      </c>
      <c r="AA4" s="466">
        <v>3</v>
      </c>
      <c r="AB4" s="466">
        <v>3</v>
      </c>
      <c r="AC4" s="448">
        <v>70</v>
      </c>
      <c r="AD4" s="448">
        <v>20</v>
      </c>
      <c r="AE4" s="449">
        <v>65</v>
      </c>
      <c r="AF4" s="449">
        <v>36.5</v>
      </c>
      <c r="AG4" s="449">
        <v>6.6</v>
      </c>
      <c r="AH4" s="449">
        <v>3.26</v>
      </c>
      <c r="AI4" s="449">
        <v>32.6</v>
      </c>
      <c r="AJ4" s="449">
        <v>32.200000000000003</v>
      </c>
      <c r="AK4" s="449">
        <v>36.200000000000003</v>
      </c>
      <c r="AL4" s="449">
        <v>37.4</v>
      </c>
    </row>
    <row r="5" spans="1:38" ht="18">
      <c r="A5" s="445" t="s">
        <v>405</v>
      </c>
      <c r="B5" s="468">
        <v>24.5</v>
      </c>
      <c r="C5" s="448">
        <v>39</v>
      </c>
      <c r="D5" s="450">
        <v>32.5</v>
      </c>
      <c r="E5" s="448">
        <v>22</v>
      </c>
      <c r="F5" s="448">
        <v>12.4</v>
      </c>
      <c r="G5" s="448">
        <v>22.4</v>
      </c>
      <c r="H5" s="448">
        <v>22</v>
      </c>
      <c r="I5" s="448">
        <v>9.9499999999999993</v>
      </c>
      <c r="J5" s="448">
        <v>5</v>
      </c>
      <c r="K5" s="448">
        <v>20.6</v>
      </c>
      <c r="L5" s="448" t="s">
        <v>408</v>
      </c>
      <c r="M5" s="448" t="s">
        <v>411</v>
      </c>
      <c r="N5" s="466">
        <v>2</v>
      </c>
      <c r="O5" s="466">
        <v>2</v>
      </c>
      <c r="P5" s="466">
        <v>3</v>
      </c>
      <c r="Q5" s="466">
        <v>6</v>
      </c>
      <c r="R5" s="466">
        <v>4</v>
      </c>
      <c r="S5" s="466">
        <v>4</v>
      </c>
      <c r="T5" s="466">
        <v>3</v>
      </c>
      <c r="U5" s="466">
        <v>4</v>
      </c>
      <c r="V5" s="466">
        <v>1</v>
      </c>
      <c r="W5" s="466">
        <v>2</v>
      </c>
      <c r="X5" s="466">
        <v>3</v>
      </c>
      <c r="Y5" s="466">
        <v>1</v>
      </c>
      <c r="Z5" s="466">
        <v>3</v>
      </c>
      <c r="AA5" s="466">
        <v>3</v>
      </c>
      <c r="AB5" s="466">
        <v>2</v>
      </c>
      <c r="AC5" s="448">
        <v>11</v>
      </c>
      <c r="AD5" s="448">
        <v>12.8</v>
      </c>
      <c r="AE5" s="449">
        <v>25.5</v>
      </c>
      <c r="AF5" s="449">
        <v>27</v>
      </c>
      <c r="AG5" s="449">
        <v>10.11</v>
      </c>
      <c r="AH5" s="449">
        <v>4.87</v>
      </c>
      <c r="AI5" s="449">
        <v>29.2</v>
      </c>
      <c r="AJ5" s="449">
        <v>22.6</v>
      </c>
      <c r="AK5" s="449">
        <v>21.5</v>
      </c>
      <c r="AL5" s="449">
        <v>22.2</v>
      </c>
    </row>
    <row r="6" spans="1:38" ht="18">
      <c r="A6" s="451" t="s">
        <v>403</v>
      </c>
      <c r="B6" s="480">
        <v>19.899999999999999</v>
      </c>
      <c r="C6" s="443">
        <v>23</v>
      </c>
      <c r="D6" s="450">
        <v>35.799999999999997</v>
      </c>
      <c r="E6" s="443">
        <v>30.5</v>
      </c>
      <c r="F6" s="443">
        <v>29.6</v>
      </c>
      <c r="G6" s="443">
        <v>25.7</v>
      </c>
      <c r="H6" s="443">
        <v>2</v>
      </c>
      <c r="I6" s="443">
        <v>9.69</v>
      </c>
      <c r="J6" s="443">
        <v>5.2</v>
      </c>
      <c r="K6" s="443">
        <v>29.8</v>
      </c>
      <c r="L6" s="443">
        <v>1</v>
      </c>
      <c r="M6" s="443" t="s">
        <v>414</v>
      </c>
      <c r="N6" s="466">
        <v>4</v>
      </c>
      <c r="O6" s="466">
        <v>2</v>
      </c>
      <c r="P6" s="466">
        <v>2</v>
      </c>
      <c r="Q6" s="466">
        <v>3</v>
      </c>
      <c r="R6" s="466">
        <v>2</v>
      </c>
      <c r="S6" s="466">
        <v>1</v>
      </c>
      <c r="T6" s="466">
        <v>1</v>
      </c>
      <c r="U6" s="466">
        <v>2</v>
      </c>
      <c r="V6" s="466">
        <v>4</v>
      </c>
      <c r="W6" s="466">
        <v>4</v>
      </c>
      <c r="X6" s="466">
        <v>2</v>
      </c>
      <c r="Y6" s="466">
        <v>3</v>
      </c>
      <c r="Z6" s="466">
        <v>3</v>
      </c>
      <c r="AA6" s="466">
        <v>3</v>
      </c>
      <c r="AB6" s="466">
        <v>3</v>
      </c>
      <c r="AC6" s="443">
        <v>6</v>
      </c>
      <c r="AD6" s="443">
        <v>27.7</v>
      </c>
      <c r="AE6" s="444">
        <v>30</v>
      </c>
      <c r="AF6" s="444">
        <v>27.3</v>
      </c>
      <c r="AG6" s="444">
        <v>11.3</v>
      </c>
      <c r="AH6" s="444">
        <v>5.79</v>
      </c>
      <c r="AI6" s="444">
        <v>28.8</v>
      </c>
      <c r="AJ6" s="444">
        <v>29.7</v>
      </c>
      <c r="AK6" s="444">
        <v>23.5</v>
      </c>
      <c r="AL6" s="444">
        <v>26.2</v>
      </c>
    </row>
    <row r="7" spans="1:38" ht="18">
      <c r="A7" s="445" t="s">
        <v>406</v>
      </c>
      <c r="B7" s="468">
        <v>23.5</v>
      </c>
      <c r="C7" s="448">
        <v>29.3</v>
      </c>
      <c r="D7" s="450">
        <v>38.200000000000003</v>
      </c>
      <c r="E7" s="448">
        <v>20</v>
      </c>
      <c r="F7" s="448">
        <v>21.6</v>
      </c>
      <c r="G7" s="448">
        <v>29.7</v>
      </c>
      <c r="H7" s="448">
        <v>2</v>
      </c>
      <c r="I7" s="448">
        <v>10.71</v>
      </c>
      <c r="J7" s="448">
        <v>4.57</v>
      </c>
      <c r="K7" s="448">
        <v>28.3</v>
      </c>
      <c r="L7" s="448">
        <v>5</v>
      </c>
      <c r="M7" s="448" t="s">
        <v>416</v>
      </c>
      <c r="N7" s="466">
        <v>4</v>
      </c>
      <c r="O7" s="466">
        <v>4</v>
      </c>
      <c r="P7" s="466">
        <v>4</v>
      </c>
      <c r="Q7" s="466">
        <v>5</v>
      </c>
      <c r="R7" s="466">
        <v>4</v>
      </c>
      <c r="S7" s="466">
        <v>4</v>
      </c>
      <c r="T7" s="466">
        <v>4</v>
      </c>
      <c r="U7" s="466">
        <v>4</v>
      </c>
      <c r="V7" s="466">
        <v>4</v>
      </c>
      <c r="W7" s="466">
        <v>3</v>
      </c>
      <c r="X7" s="466">
        <v>3</v>
      </c>
      <c r="Y7" s="466">
        <v>4</v>
      </c>
      <c r="Z7" s="466">
        <v>5</v>
      </c>
      <c r="AA7" s="466">
        <v>5</v>
      </c>
      <c r="AB7" s="466">
        <v>3</v>
      </c>
      <c r="AC7" s="448">
        <v>3</v>
      </c>
      <c r="AD7" s="448">
        <v>21.8</v>
      </c>
      <c r="AE7" s="449">
        <v>21</v>
      </c>
      <c r="AF7" s="449">
        <v>27.2</v>
      </c>
      <c r="AG7" s="449">
        <v>11.12</v>
      </c>
      <c r="AH7" s="449">
        <v>5.46</v>
      </c>
      <c r="AI7" s="449">
        <v>30.6</v>
      </c>
      <c r="AJ7" s="449">
        <v>30.4</v>
      </c>
      <c r="AK7" s="449">
        <v>9.6</v>
      </c>
      <c r="AL7" s="449">
        <v>19</v>
      </c>
    </row>
    <row r="8" spans="1:38" ht="18">
      <c r="A8" s="445" t="s">
        <v>412</v>
      </c>
      <c r="B8" s="468">
        <v>28.2</v>
      </c>
      <c r="C8" s="448">
        <v>42</v>
      </c>
      <c r="D8" s="450">
        <v>39.5</v>
      </c>
      <c r="E8" s="448">
        <v>34</v>
      </c>
      <c r="F8" s="448">
        <v>31</v>
      </c>
      <c r="G8" s="448">
        <v>28</v>
      </c>
      <c r="H8" s="448">
        <v>8</v>
      </c>
      <c r="I8" s="452">
        <v>7.47</v>
      </c>
      <c r="J8" s="448">
        <v>3.44</v>
      </c>
      <c r="K8" s="452">
        <v>31.5</v>
      </c>
      <c r="L8" s="452">
        <v>4</v>
      </c>
      <c r="M8" s="452" t="s">
        <v>418</v>
      </c>
      <c r="N8" s="466">
        <v>1</v>
      </c>
      <c r="O8" s="466">
        <v>5</v>
      </c>
      <c r="P8" s="466">
        <v>6</v>
      </c>
      <c r="Q8" s="466">
        <v>6</v>
      </c>
      <c r="R8" s="466">
        <v>6</v>
      </c>
      <c r="S8" s="466">
        <v>6</v>
      </c>
      <c r="T8" s="466">
        <v>2</v>
      </c>
      <c r="U8" s="466">
        <v>3</v>
      </c>
      <c r="V8" s="466">
        <v>2</v>
      </c>
      <c r="W8" s="466">
        <v>3</v>
      </c>
      <c r="X8" s="466">
        <v>3</v>
      </c>
      <c r="Y8" s="466">
        <v>3</v>
      </c>
      <c r="Z8" s="466">
        <v>3</v>
      </c>
      <c r="AA8" s="466">
        <v>2</v>
      </c>
      <c r="AB8" s="466">
        <v>2</v>
      </c>
      <c r="AC8" s="448">
        <v>9</v>
      </c>
      <c r="AD8" s="448">
        <v>30.7</v>
      </c>
      <c r="AE8" s="449">
        <v>30</v>
      </c>
      <c r="AF8" s="449">
        <v>22.6</v>
      </c>
      <c r="AG8" s="449">
        <v>7.58</v>
      </c>
      <c r="AH8" s="449">
        <v>3.4</v>
      </c>
      <c r="AI8" s="453">
        <v>31.3</v>
      </c>
      <c r="AJ8" s="453">
        <v>31.5</v>
      </c>
      <c r="AK8" s="453">
        <v>42.5</v>
      </c>
      <c r="AL8" s="453">
        <v>39.200000000000003</v>
      </c>
    </row>
    <row r="9" spans="1:38" ht="18">
      <c r="A9" s="445" t="s">
        <v>419</v>
      </c>
      <c r="B9" s="468">
        <v>20.399999999999999</v>
      </c>
      <c r="C9" s="448">
        <v>29</v>
      </c>
      <c r="D9" s="450">
        <v>32.299999999999997</v>
      </c>
      <c r="E9" s="448">
        <v>34</v>
      </c>
      <c r="F9" s="448">
        <v>24.4</v>
      </c>
      <c r="G9" s="448">
        <v>30.9</v>
      </c>
      <c r="H9" s="448">
        <v>12</v>
      </c>
      <c r="I9" s="448">
        <v>9.2100000000000009</v>
      </c>
      <c r="J9" s="448">
        <v>5.23</v>
      </c>
      <c r="K9" s="448">
        <v>29.7</v>
      </c>
      <c r="L9" s="448">
        <v>4</v>
      </c>
      <c r="M9" s="448" t="s">
        <v>420</v>
      </c>
      <c r="N9" s="466">
        <v>3</v>
      </c>
      <c r="O9" s="466">
        <v>3</v>
      </c>
      <c r="P9" s="466">
        <v>4</v>
      </c>
      <c r="Q9" s="466">
        <v>4</v>
      </c>
      <c r="R9" s="466">
        <v>3</v>
      </c>
      <c r="S9" s="466">
        <v>3</v>
      </c>
      <c r="T9" s="466">
        <v>2</v>
      </c>
      <c r="U9" s="466">
        <v>2</v>
      </c>
      <c r="V9" s="466">
        <v>2</v>
      </c>
      <c r="W9" s="466">
        <v>2</v>
      </c>
      <c r="X9" s="466">
        <v>2</v>
      </c>
      <c r="Y9" s="466">
        <v>2</v>
      </c>
      <c r="Z9" s="466">
        <v>2</v>
      </c>
      <c r="AA9" s="466">
        <v>2</v>
      </c>
      <c r="AB9" s="466">
        <v>2</v>
      </c>
      <c r="AC9" s="448">
        <v>7</v>
      </c>
      <c r="AD9" s="448">
        <v>26</v>
      </c>
      <c r="AE9" s="449">
        <v>30.5</v>
      </c>
      <c r="AF9" s="449">
        <v>34.5</v>
      </c>
      <c r="AG9" s="449">
        <v>10.96</v>
      </c>
      <c r="AH9" s="449">
        <v>5.91</v>
      </c>
      <c r="AI9" s="449">
        <v>31.5</v>
      </c>
      <c r="AJ9" s="449">
        <v>26.1</v>
      </c>
      <c r="AK9" s="449">
        <v>26.3</v>
      </c>
      <c r="AL9" s="449">
        <v>32.299999999999997</v>
      </c>
    </row>
    <row r="10" spans="1:38" ht="18">
      <c r="A10" s="451" t="s">
        <v>421</v>
      </c>
      <c r="B10" s="468">
        <v>14.2</v>
      </c>
      <c r="C10" s="448">
        <v>16</v>
      </c>
      <c r="D10" s="450">
        <v>25.4</v>
      </c>
      <c r="E10" s="448" t="s">
        <v>408</v>
      </c>
      <c r="F10" s="448">
        <v>14.1</v>
      </c>
      <c r="G10" s="448" t="s">
        <v>408</v>
      </c>
      <c r="H10" s="448" t="s">
        <v>408</v>
      </c>
      <c r="I10" s="448" t="s">
        <v>408</v>
      </c>
      <c r="J10" s="448" t="s">
        <v>408</v>
      </c>
      <c r="K10" s="448" t="s">
        <v>408</v>
      </c>
      <c r="L10" s="448" t="s">
        <v>408</v>
      </c>
      <c r="M10" s="448" t="s">
        <v>408</v>
      </c>
      <c r="N10" s="466">
        <v>3</v>
      </c>
      <c r="O10" s="466">
        <v>3</v>
      </c>
      <c r="P10" s="466">
        <v>3</v>
      </c>
      <c r="Q10" s="466">
        <v>5</v>
      </c>
      <c r="R10" s="466">
        <v>4</v>
      </c>
      <c r="S10" s="466">
        <v>4</v>
      </c>
      <c r="T10" s="466">
        <v>3</v>
      </c>
      <c r="U10" s="466">
        <v>2</v>
      </c>
      <c r="V10" s="466">
        <v>3</v>
      </c>
      <c r="W10" s="466">
        <v>3</v>
      </c>
      <c r="X10" s="466">
        <v>2</v>
      </c>
      <c r="Y10" s="466">
        <v>2</v>
      </c>
      <c r="Z10" s="466">
        <v>4</v>
      </c>
      <c r="AA10" s="466">
        <v>3</v>
      </c>
      <c r="AB10" s="466">
        <v>3</v>
      </c>
      <c r="AC10" s="448" t="s">
        <v>408</v>
      </c>
      <c r="AD10" s="448">
        <v>13.7</v>
      </c>
      <c r="AE10" s="454" t="s">
        <v>408</v>
      </c>
      <c r="AF10" s="454" t="s">
        <v>408</v>
      </c>
      <c r="AG10" s="454" t="s">
        <v>408</v>
      </c>
      <c r="AH10" s="454" t="s">
        <v>408</v>
      </c>
      <c r="AI10" s="454" t="s">
        <v>408</v>
      </c>
      <c r="AJ10" s="454" t="s">
        <v>408</v>
      </c>
      <c r="AK10" s="454" t="s">
        <v>408</v>
      </c>
      <c r="AL10" s="454" t="s">
        <v>408</v>
      </c>
    </row>
    <row r="11" spans="1:38" ht="18">
      <c r="A11" s="445" t="s">
        <v>423</v>
      </c>
      <c r="B11" s="468">
        <v>22.1</v>
      </c>
      <c r="C11" s="448">
        <v>30</v>
      </c>
      <c r="D11" s="450">
        <v>33.4</v>
      </c>
      <c r="E11" s="448">
        <v>33.5</v>
      </c>
      <c r="F11" s="448">
        <v>14.8</v>
      </c>
      <c r="G11" s="448">
        <v>14.1</v>
      </c>
      <c r="H11" s="448">
        <v>7</v>
      </c>
      <c r="I11" s="448">
        <v>8.3699999999999992</v>
      </c>
      <c r="J11" s="448">
        <v>3.86</v>
      </c>
      <c r="K11" s="448">
        <v>29.1</v>
      </c>
      <c r="L11" s="448">
        <v>5</v>
      </c>
      <c r="M11" s="448" t="s">
        <v>425</v>
      </c>
      <c r="N11" s="466">
        <v>4</v>
      </c>
      <c r="O11" s="466">
        <v>4</v>
      </c>
      <c r="P11" s="466">
        <v>4</v>
      </c>
      <c r="Q11" s="466">
        <v>6</v>
      </c>
      <c r="R11" s="466">
        <v>5</v>
      </c>
      <c r="S11" s="466">
        <v>4</v>
      </c>
      <c r="T11" s="466">
        <v>1</v>
      </c>
      <c r="U11" s="466">
        <v>2</v>
      </c>
      <c r="V11" s="466">
        <v>1</v>
      </c>
      <c r="W11" s="466">
        <v>1</v>
      </c>
      <c r="X11" s="466">
        <v>1</v>
      </c>
      <c r="Y11" s="466">
        <v>1</v>
      </c>
      <c r="Z11" s="466">
        <v>1</v>
      </c>
      <c r="AA11" s="466">
        <v>2</v>
      </c>
      <c r="AB11" s="466">
        <v>2</v>
      </c>
      <c r="AC11" s="448">
        <v>4</v>
      </c>
      <c r="AD11" s="448">
        <v>15.2</v>
      </c>
      <c r="AE11" s="449">
        <v>31</v>
      </c>
      <c r="AF11" s="449">
        <v>20.5</v>
      </c>
      <c r="AG11" s="449">
        <v>8.8699999999999992</v>
      </c>
      <c r="AH11" s="449">
        <v>3.69</v>
      </c>
      <c r="AI11" s="449">
        <v>28.9</v>
      </c>
      <c r="AJ11" s="449">
        <v>30.2</v>
      </c>
      <c r="AK11" s="449">
        <v>36.4</v>
      </c>
      <c r="AL11" s="449">
        <v>38.6</v>
      </c>
    </row>
    <row r="12" spans="1:38" ht="18">
      <c r="A12" s="445" t="s">
        <v>426</v>
      </c>
      <c r="B12" s="468">
        <v>19.7</v>
      </c>
      <c r="C12" s="448">
        <v>29</v>
      </c>
      <c r="D12" s="450">
        <v>29.2</v>
      </c>
      <c r="E12" s="448">
        <v>34</v>
      </c>
      <c r="F12" s="448">
        <v>20.399999999999999</v>
      </c>
      <c r="G12" s="448">
        <v>28.9</v>
      </c>
      <c r="H12" s="455" t="s">
        <v>408</v>
      </c>
      <c r="I12" s="448">
        <v>6.7</v>
      </c>
      <c r="J12" s="448">
        <v>2.96</v>
      </c>
      <c r="K12" s="448">
        <v>30.4</v>
      </c>
      <c r="L12" s="448">
        <v>4</v>
      </c>
      <c r="M12" s="448" t="s">
        <v>413</v>
      </c>
      <c r="N12" s="466">
        <v>5</v>
      </c>
      <c r="O12" s="466">
        <v>4</v>
      </c>
      <c r="P12" s="466">
        <v>3</v>
      </c>
      <c r="Q12" s="466">
        <v>3</v>
      </c>
      <c r="R12" s="466">
        <v>2</v>
      </c>
      <c r="S12" s="466">
        <v>2</v>
      </c>
      <c r="T12" s="466">
        <v>1</v>
      </c>
      <c r="U12" s="466">
        <v>2</v>
      </c>
      <c r="V12" s="466">
        <v>3</v>
      </c>
      <c r="W12" s="466">
        <v>2</v>
      </c>
      <c r="X12" s="466">
        <v>2</v>
      </c>
      <c r="Y12" s="466">
        <v>2</v>
      </c>
      <c r="Z12" s="466">
        <v>1</v>
      </c>
      <c r="AA12" s="466">
        <v>3</v>
      </c>
      <c r="AB12" s="466">
        <v>2</v>
      </c>
      <c r="AC12" s="448">
        <v>70</v>
      </c>
      <c r="AD12" s="448">
        <v>19.7</v>
      </c>
      <c r="AE12" s="449">
        <v>32</v>
      </c>
      <c r="AF12" s="449">
        <v>28</v>
      </c>
      <c r="AG12" s="449">
        <v>6.67</v>
      </c>
      <c r="AH12" s="449">
        <v>2.9</v>
      </c>
      <c r="AI12" s="449">
        <v>29.9</v>
      </c>
      <c r="AJ12" s="449">
        <v>30.3</v>
      </c>
      <c r="AK12" s="449">
        <v>14.3</v>
      </c>
      <c r="AL12" s="449">
        <v>23.4</v>
      </c>
    </row>
    <row r="13" spans="1:38" ht="18">
      <c r="A13" s="451" t="s">
        <v>428</v>
      </c>
      <c r="B13" s="456" t="s">
        <v>408</v>
      </c>
      <c r="C13" s="443" t="s">
        <v>408</v>
      </c>
      <c r="D13" s="450" t="s">
        <v>408</v>
      </c>
      <c r="E13" s="443">
        <v>11</v>
      </c>
      <c r="F13" s="443">
        <v>35.1</v>
      </c>
      <c r="G13" s="443">
        <v>35.299999999999997</v>
      </c>
      <c r="H13" s="443">
        <v>17</v>
      </c>
      <c r="I13" s="443" t="s">
        <v>408</v>
      </c>
      <c r="J13" s="443" t="s">
        <v>408</v>
      </c>
      <c r="K13" s="443">
        <v>31.8</v>
      </c>
      <c r="L13" s="443" t="s">
        <v>408</v>
      </c>
      <c r="M13" s="443" t="s">
        <v>429</v>
      </c>
      <c r="N13" s="466">
        <v>6</v>
      </c>
      <c r="O13" s="466">
        <v>6</v>
      </c>
      <c r="P13" s="466">
        <v>5</v>
      </c>
      <c r="Q13" s="466">
        <v>6</v>
      </c>
      <c r="R13" s="466">
        <v>5</v>
      </c>
      <c r="S13" s="466">
        <v>6</v>
      </c>
      <c r="T13" s="466">
        <v>3</v>
      </c>
      <c r="U13" s="466">
        <v>1</v>
      </c>
      <c r="V13" s="466">
        <v>3</v>
      </c>
      <c r="W13" s="466">
        <v>3</v>
      </c>
      <c r="X13" s="466">
        <v>2</v>
      </c>
      <c r="Y13" s="466">
        <v>2</v>
      </c>
      <c r="Z13" s="466">
        <v>4</v>
      </c>
      <c r="AA13" s="466">
        <v>4</v>
      </c>
      <c r="AB13" s="466">
        <v>3</v>
      </c>
      <c r="AC13" s="443">
        <v>31</v>
      </c>
      <c r="AD13" s="443">
        <v>29.1</v>
      </c>
      <c r="AE13" s="444">
        <v>10.5</v>
      </c>
      <c r="AF13" s="444">
        <v>35.4</v>
      </c>
      <c r="AG13" s="457" t="s">
        <v>408</v>
      </c>
      <c r="AH13" s="457" t="s">
        <v>408</v>
      </c>
      <c r="AI13" s="444">
        <v>31.4</v>
      </c>
      <c r="AJ13" s="444">
        <v>31.8</v>
      </c>
      <c r="AK13" s="444">
        <v>1.6</v>
      </c>
      <c r="AL13" s="444">
        <v>22.4</v>
      </c>
    </row>
    <row r="14" spans="1:38" ht="18">
      <c r="A14" s="445" t="s">
        <v>430</v>
      </c>
      <c r="B14" s="468">
        <v>20.9</v>
      </c>
      <c r="C14" s="448">
        <v>30</v>
      </c>
      <c r="D14" s="450">
        <v>29</v>
      </c>
      <c r="E14" s="448">
        <v>44</v>
      </c>
      <c r="F14" s="448">
        <v>15.8</v>
      </c>
      <c r="G14" s="448">
        <v>30.6</v>
      </c>
      <c r="H14" s="448">
        <v>59</v>
      </c>
      <c r="I14" s="448">
        <v>8.18</v>
      </c>
      <c r="J14" s="448">
        <v>3.23</v>
      </c>
      <c r="K14" s="448">
        <v>27.8</v>
      </c>
      <c r="L14" s="448" t="s">
        <v>408</v>
      </c>
      <c r="M14" s="448" t="s">
        <v>432</v>
      </c>
      <c r="N14" s="466">
        <v>6</v>
      </c>
      <c r="O14" s="466">
        <v>4</v>
      </c>
      <c r="P14" s="466">
        <v>3</v>
      </c>
      <c r="Q14" s="466">
        <v>6</v>
      </c>
      <c r="R14" s="466">
        <v>5</v>
      </c>
      <c r="S14" s="466">
        <v>4</v>
      </c>
      <c r="T14" s="466">
        <v>2</v>
      </c>
      <c r="U14" s="466">
        <v>3</v>
      </c>
      <c r="V14" s="466">
        <v>1</v>
      </c>
      <c r="W14" s="466">
        <v>4</v>
      </c>
      <c r="X14" s="466">
        <v>1</v>
      </c>
      <c r="Y14" s="466">
        <v>1</v>
      </c>
      <c r="Z14" s="466">
        <v>3</v>
      </c>
      <c r="AA14" s="466">
        <v>1</v>
      </c>
      <c r="AB14" s="466">
        <v>1</v>
      </c>
      <c r="AC14" s="448">
        <v>19</v>
      </c>
      <c r="AD14" s="448">
        <v>14.8</v>
      </c>
      <c r="AE14" s="449">
        <v>41.5</v>
      </c>
      <c r="AF14" s="449">
        <v>22.1</v>
      </c>
      <c r="AG14" s="449">
        <v>8.68</v>
      </c>
      <c r="AH14" s="449">
        <v>3.46</v>
      </c>
      <c r="AI14" s="449">
        <v>28.8</v>
      </c>
      <c r="AJ14" s="449">
        <v>29.9</v>
      </c>
      <c r="AK14" s="449">
        <v>25</v>
      </c>
      <c r="AL14" s="449">
        <v>30.3</v>
      </c>
    </row>
    <row r="15" spans="1:38" ht="18">
      <c r="A15" s="445" t="s">
        <v>433</v>
      </c>
      <c r="B15" s="468">
        <v>22.3</v>
      </c>
      <c r="C15" s="448">
        <v>22</v>
      </c>
      <c r="D15" s="450">
        <v>48.4</v>
      </c>
      <c r="E15" s="448">
        <v>30</v>
      </c>
      <c r="F15" s="448">
        <v>32.5</v>
      </c>
      <c r="G15" s="448">
        <v>25.2</v>
      </c>
      <c r="H15" s="448">
        <v>57</v>
      </c>
      <c r="I15" s="448">
        <v>8.1199999999999992</v>
      </c>
      <c r="J15" s="448">
        <v>3.69</v>
      </c>
      <c r="K15" s="448">
        <v>24</v>
      </c>
      <c r="L15" s="448">
        <v>5</v>
      </c>
      <c r="M15" s="448" t="s">
        <v>435</v>
      </c>
      <c r="N15" s="466">
        <v>3</v>
      </c>
      <c r="O15" s="466">
        <v>4</v>
      </c>
      <c r="P15" s="466">
        <v>4</v>
      </c>
      <c r="Q15" s="466">
        <v>6</v>
      </c>
      <c r="R15" s="466">
        <v>4</v>
      </c>
      <c r="S15" s="466">
        <v>4</v>
      </c>
      <c r="T15" s="466">
        <v>2</v>
      </c>
      <c r="U15" s="466">
        <v>2</v>
      </c>
      <c r="V15" s="466">
        <v>2</v>
      </c>
      <c r="W15" s="466">
        <v>2</v>
      </c>
      <c r="X15" s="466">
        <v>2</v>
      </c>
      <c r="Y15" s="466">
        <v>2</v>
      </c>
      <c r="Z15" s="466">
        <v>2</v>
      </c>
      <c r="AA15" s="466">
        <v>1</v>
      </c>
      <c r="AB15" s="466">
        <v>2</v>
      </c>
      <c r="AC15" s="443">
        <v>44</v>
      </c>
      <c r="AD15" s="448">
        <v>33.799999999999997</v>
      </c>
      <c r="AE15" s="449">
        <v>28</v>
      </c>
      <c r="AF15" s="449">
        <v>30.7</v>
      </c>
      <c r="AG15" s="449">
        <v>8.5500000000000007</v>
      </c>
      <c r="AH15" s="449">
        <v>3.52</v>
      </c>
      <c r="AI15" s="449">
        <v>30.4</v>
      </c>
      <c r="AJ15" s="449">
        <v>30.7</v>
      </c>
      <c r="AK15" s="449">
        <v>36.4</v>
      </c>
      <c r="AL15" s="449">
        <v>37.5</v>
      </c>
    </row>
    <row r="16" spans="1:38" ht="18">
      <c r="A16" s="445" t="s">
        <v>436</v>
      </c>
      <c r="B16" s="468">
        <v>20.7</v>
      </c>
      <c r="C16" s="448">
        <v>21</v>
      </c>
      <c r="D16" s="450">
        <v>36.700000000000003</v>
      </c>
      <c r="E16" s="448">
        <v>15</v>
      </c>
      <c r="F16" s="448">
        <v>23</v>
      </c>
      <c r="G16" s="448">
        <v>29.7</v>
      </c>
      <c r="H16" s="448">
        <v>4</v>
      </c>
      <c r="I16" s="448">
        <v>16.510000000000002</v>
      </c>
      <c r="J16" s="448">
        <v>10.77</v>
      </c>
      <c r="K16" s="448">
        <v>30.8</v>
      </c>
      <c r="L16" s="448">
        <v>3</v>
      </c>
      <c r="M16" s="448" t="s">
        <v>438</v>
      </c>
      <c r="N16" s="466">
        <v>4</v>
      </c>
      <c r="O16" s="466">
        <v>1</v>
      </c>
      <c r="P16" s="466">
        <v>3</v>
      </c>
      <c r="Q16" s="466">
        <v>6</v>
      </c>
      <c r="R16" s="466">
        <v>1</v>
      </c>
      <c r="S16" s="466">
        <v>1</v>
      </c>
      <c r="T16" s="466">
        <v>4</v>
      </c>
      <c r="U16" s="466">
        <v>5</v>
      </c>
      <c r="V16" s="466">
        <v>5</v>
      </c>
      <c r="W16" s="466">
        <v>4</v>
      </c>
      <c r="X16" s="466">
        <v>2</v>
      </c>
      <c r="Y16" s="466">
        <v>5</v>
      </c>
      <c r="Z16" s="466">
        <v>4</v>
      </c>
      <c r="AA16" s="466">
        <v>4</v>
      </c>
      <c r="AB16" s="466">
        <v>4</v>
      </c>
      <c r="AC16" s="448">
        <v>2</v>
      </c>
      <c r="AD16" s="448">
        <v>24.3</v>
      </c>
      <c r="AE16" s="449">
        <v>17</v>
      </c>
      <c r="AF16" s="449">
        <v>22.5</v>
      </c>
      <c r="AG16" s="449">
        <v>16.89</v>
      </c>
      <c r="AH16" s="449">
        <v>10.32</v>
      </c>
      <c r="AI16" s="449">
        <v>30.8</v>
      </c>
      <c r="AJ16" s="449">
        <v>30.3</v>
      </c>
      <c r="AK16" s="449">
        <v>24</v>
      </c>
      <c r="AL16" s="449">
        <v>30.6</v>
      </c>
    </row>
    <row r="17" spans="1:38" ht="18">
      <c r="A17" s="445" t="s">
        <v>439</v>
      </c>
      <c r="B17" s="468">
        <v>19.2</v>
      </c>
      <c r="C17" s="443">
        <v>22</v>
      </c>
      <c r="D17" s="450">
        <v>34.6</v>
      </c>
      <c r="E17" s="448">
        <v>31</v>
      </c>
      <c r="F17" s="448">
        <v>26.9</v>
      </c>
      <c r="G17" s="448">
        <v>30.7</v>
      </c>
      <c r="H17" s="448" t="s">
        <v>408</v>
      </c>
      <c r="I17" s="448">
        <v>6.71</v>
      </c>
      <c r="J17" s="448">
        <v>3.18</v>
      </c>
      <c r="K17" s="448">
        <v>30.6</v>
      </c>
      <c r="L17" s="448">
        <v>3</v>
      </c>
      <c r="M17" s="448" t="s">
        <v>440</v>
      </c>
      <c r="N17" s="466">
        <v>3</v>
      </c>
      <c r="O17" s="466">
        <v>3</v>
      </c>
      <c r="P17" s="466">
        <v>3</v>
      </c>
      <c r="Q17" s="466">
        <v>6</v>
      </c>
      <c r="R17" s="466">
        <v>2</v>
      </c>
      <c r="S17" s="466">
        <v>2</v>
      </c>
      <c r="T17" s="466">
        <v>1</v>
      </c>
      <c r="U17" s="466">
        <v>2</v>
      </c>
      <c r="V17" s="466">
        <v>1</v>
      </c>
      <c r="W17" s="466">
        <v>3</v>
      </c>
      <c r="X17" s="466">
        <v>2</v>
      </c>
      <c r="Y17" s="466">
        <v>1</v>
      </c>
      <c r="Z17" s="466">
        <v>2</v>
      </c>
      <c r="AA17" s="466">
        <v>2</v>
      </c>
      <c r="AB17" s="466">
        <v>4</v>
      </c>
      <c r="AC17" s="448">
        <v>70</v>
      </c>
      <c r="AD17" s="448">
        <v>26.2</v>
      </c>
      <c r="AE17" s="449">
        <v>30</v>
      </c>
      <c r="AF17" s="449">
        <v>23</v>
      </c>
      <c r="AG17" s="449">
        <v>6.89</v>
      </c>
      <c r="AH17" s="449">
        <v>3.26</v>
      </c>
      <c r="AI17" s="449">
        <v>24.3</v>
      </c>
      <c r="AJ17" s="449">
        <v>30.6</v>
      </c>
      <c r="AK17" s="449">
        <v>35.4</v>
      </c>
      <c r="AL17" s="449">
        <v>37.1</v>
      </c>
    </row>
    <row r="18" spans="1:38" ht="18">
      <c r="A18" s="445" t="s">
        <v>441</v>
      </c>
      <c r="B18" s="468">
        <v>24.7</v>
      </c>
      <c r="C18" s="448">
        <v>37</v>
      </c>
      <c r="D18" s="450">
        <v>32</v>
      </c>
      <c r="E18" s="448">
        <v>50</v>
      </c>
      <c r="F18" s="448">
        <v>19.399999999999999</v>
      </c>
      <c r="G18" s="448">
        <v>31.8</v>
      </c>
      <c r="H18" s="448" t="s">
        <v>408</v>
      </c>
      <c r="I18" s="448">
        <v>6.63</v>
      </c>
      <c r="J18" s="448">
        <v>3.16</v>
      </c>
      <c r="K18" s="448">
        <v>29.9</v>
      </c>
      <c r="L18" s="448">
        <v>4</v>
      </c>
      <c r="M18" s="448" t="s">
        <v>443</v>
      </c>
      <c r="N18" s="466">
        <v>4</v>
      </c>
      <c r="O18" s="466">
        <v>4</v>
      </c>
      <c r="P18" s="466">
        <v>4</v>
      </c>
      <c r="Q18" s="466">
        <v>1</v>
      </c>
      <c r="R18" s="466">
        <v>5</v>
      </c>
      <c r="S18" s="466">
        <v>1</v>
      </c>
      <c r="T18" s="466">
        <v>1</v>
      </c>
      <c r="U18" s="466">
        <v>2</v>
      </c>
      <c r="V18" s="466">
        <v>1</v>
      </c>
      <c r="W18" s="466">
        <v>1</v>
      </c>
      <c r="X18" s="466">
        <v>2</v>
      </c>
      <c r="Y18" s="466">
        <v>2</v>
      </c>
      <c r="Z18" s="466">
        <v>2</v>
      </c>
      <c r="AA18" s="466">
        <v>4</v>
      </c>
      <c r="AB18" s="466">
        <v>4</v>
      </c>
      <c r="AC18" s="448">
        <v>70</v>
      </c>
      <c r="AD18" s="448">
        <v>20</v>
      </c>
      <c r="AE18" s="449">
        <v>46</v>
      </c>
      <c r="AF18" s="449">
        <v>36</v>
      </c>
      <c r="AG18" s="449">
        <v>7.46</v>
      </c>
      <c r="AH18" s="449">
        <v>3.37</v>
      </c>
      <c r="AI18" s="449">
        <v>29.9</v>
      </c>
      <c r="AJ18" s="449">
        <v>31.3</v>
      </c>
      <c r="AK18" s="449">
        <v>36</v>
      </c>
      <c r="AL18" s="449">
        <v>37</v>
      </c>
    </row>
    <row r="19" spans="1:38" ht="18">
      <c r="A19" s="445" t="s">
        <v>444</v>
      </c>
      <c r="B19" s="468">
        <v>23</v>
      </c>
      <c r="C19" s="443">
        <v>35</v>
      </c>
      <c r="D19" s="450">
        <v>33.4</v>
      </c>
      <c r="E19" s="448">
        <v>29.5</v>
      </c>
      <c r="F19" s="448">
        <v>19.3</v>
      </c>
      <c r="G19" s="448">
        <v>17.100000000000001</v>
      </c>
      <c r="H19" s="448">
        <v>20</v>
      </c>
      <c r="I19" s="448">
        <v>14.03</v>
      </c>
      <c r="J19" s="448">
        <v>4.7</v>
      </c>
      <c r="K19" s="448">
        <v>29</v>
      </c>
      <c r="L19" s="448">
        <v>3</v>
      </c>
      <c r="M19" s="448" t="s">
        <v>446</v>
      </c>
      <c r="N19" s="466">
        <v>3</v>
      </c>
      <c r="O19" s="466">
        <v>3</v>
      </c>
      <c r="P19" s="466">
        <v>3</v>
      </c>
      <c r="Q19" s="466">
        <v>4</v>
      </c>
      <c r="R19" s="466">
        <v>2</v>
      </c>
      <c r="S19" s="466">
        <v>3</v>
      </c>
      <c r="T19" s="466">
        <v>1</v>
      </c>
      <c r="U19" s="466">
        <v>1</v>
      </c>
      <c r="V19" s="466">
        <v>2</v>
      </c>
      <c r="W19" s="466">
        <v>1</v>
      </c>
      <c r="X19" s="466">
        <v>1</v>
      </c>
      <c r="Y19" s="466">
        <v>1</v>
      </c>
      <c r="Z19" s="466">
        <v>1</v>
      </c>
      <c r="AA19" s="466">
        <v>1</v>
      </c>
      <c r="AB19" s="466">
        <v>1</v>
      </c>
      <c r="AC19" s="448">
        <v>11</v>
      </c>
      <c r="AD19" s="448">
        <v>19.7</v>
      </c>
      <c r="AE19" s="449">
        <v>27</v>
      </c>
      <c r="AF19" s="449">
        <v>16.5</v>
      </c>
      <c r="AG19" s="449">
        <v>12.12</v>
      </c>
      <c r="AH19" s="449">
        <v>4.58</v>
      </c>
      <c r="AI19" s="449">
        <v>29.5</v>
      </c>
      <c r="AJ19" s="449">
        <v>30.4</v>
      </c>
      <c r="AK19" s="449">
        <v>26</v>
      </c>
      <c r="AL19" s="449">
        <v>25.6</v>
      </c>
    </row>
    <row r="20" spans="1:38" ht="18">
      <c r="A20" s="445" t="s">
        <v>447</v>
      </c>
      <c r="B20" s="468">
        <v>20.399999999999999</v>
      </c>
      <c r="C20" s="443">
        <v>26</v>
      </c>
      <c r="D20" s="450">
        <v>37.200000000000003</v>
      </c>
      <c r="E20" s="448">
        <v>47</v>
      </c>
      <c r="F20" s="448">
        <v>25</v>
      </c>
      <c r="G20" s="448">
        <v>48</v>
      </c>
      <c r="H20" s="448" t="s">
        <v>408</v>
      </c>
      <c r="I20" s="448">
        <v>5.88</v>
      </c>
      <c r="J20" s="448">
        <v>2.66</v>
      </c>
      <c r="K20" s="448">
        <v>31.2</v>
      </c>
      <c r="L20" s="448">
        <v>5</v>
      </c>
      <c r="M20" s="448" t="s">
        <v>448</v>
      </c>
      <c r="N20" s="466">
        <v>1</v>
      </c>
      <c r="O20" s="466">
        <v>2</v>
      </c>
      <c r="P20" s="466">
        <v>1</v>
      </c>
      <c r="Q20" s="466">
        <v>5</v>
      </c>
      <c r="R20" s="466">
        <v>3</v>
      </c>
      <c r="S20" s="466">
        <v>3</v>
      </c>
      <c r="T20" s="466">
        <v>1</v>
      </c>
      <c r="U20" s="466">
        <v>1</v>
      </c>
      <c r="V20" s="466">
        <v>1</v>
      </c>
      <c r="W20" s="466">
        <v>1</v>
      </c>
      <c r="X20" s="466">
        <v>1</v>
      </c>
      <c r="Y20" s="466">
        <v>1</v>
      </c>
      <c r="Z20" s="466">
        <v>2</v>
      </c>
      <c r="AA20" s="466">
        <v>1</v>
      </c>
      <c r="AB20" s="466">
        <v>2</v>
      </c>
      <c r="AC20" s="448">
        <v>70</v>
      </c>
      <c r="AD20" s="448">
        <v>27.4</v>
      </c>
      <c r="AE20" s="449">
        <v>45</v>
      </c>
      <c r="AF20" s="449">
        <v>39.5</v>
      </c>
      <c r="AG20" s="449">
        <v>5.72</v>
      </c>
      <c r="AH20" s="449">
        <v>2.96</v>
      </c>
      <c r="AI20" s="449">
        <v>30.2</v>
      </c>
      <c r="AJ20" s="449">
        <v>31</v>
      </c>
      <c r="AK20" s="449">
        <v>31</v>
      </c>
      <c r="AL20" s="449">
        <v>28.8</v>
      </c>
    </row>
    <row r="21" spans="1:38" ht="18">
      <c r="A21" s="445" t="s">
        <v>449</v>
      </c>
      <c r="B21" s="468">
        <v>18.3</v>
      </c>
      <c r="C21" s="443">
        <v>20</v>
      </c>
      <c r="D21" s="450">
        <v>34.1</v>
      </c>
      <c r="E21" s="448">
        <v>38</v>
      </c>
      <c r="F21" s="448">
        <v>25</v>
      </c>
      <c r="G21" s="448">
        <v>41.2</v>
      </c>
      <c r="H21" s="448">
        <v>11</v>
      </c>
      <c r="I21" s="448">
        <v>7.91</v>
      </c>
      <c r="J21" s="448">
        <v>3.43</v>
      </c>
      <c r="K21" s="448">
        <v>27</v>
      </c>
      <c r="L21" s="448">
        <v>5</v>
      </c>
      <c r="M21" s="448" t="s">
        <v>451</v>
      </c>
      <c r="N21" s="466">
        <v>1</v>
      </c>
      <c r="O21" s="466">
        <v>3</v>
      </c>
      <c r="P21" s="466">
        <v>1</v>
      </c>
      <c r="Q21" s="466">
        <v>4</v>
      </c>
      <c r="R21" s="466">
        <v>3</v>
      </c>
      <c r="S21" s="466">
        <v>1</v>
      </c>
      <c r="T21" s="466">
        <v>4</v>
      </c>
      <c r="U21" s="466">
        <v>2</v>
      </c>
      <c r="V21" s="466">
        <v>5</v>
      </c>
      <c r="W21" s="466">
        <v>4</v>
      </c>
      <c r="X21" s="466">
        <v>3</v>
      </c>
      <c r="Y21" s="466">
        <v>5</v>
      </c>
      <c r="Z21" s="466">
        <v>3</v>
      </c>
      <c r="AA21" s="466">
        <v>3</v>
      </c>
      <c r="AB21" s="466">
        <v>4</v>
      </c>
      <c r="AC21" s="448">
        <v>6</v>
      </c>
      <c r="AD21" s="448">
        <v>24.9</v>
      </c>
      <c r="AE21" s="449">
        <v>29</v>
      </c>
      <c r="AF21" s="449">
        <v>35.700000000000003</v>
      </c>
      <c r="AG21" s="449">
        <v>8.01</v>
      </c>
      <c r="AH21" s="449">
        <v>3.39</v>
      </c>
      <c r="AI21" s="449">
        <v>30.4</v>
      </c>
      <c r="AJ21" s="449">
        <v>30.3</v>
      </c>
      <c r="AK21" s="449">
        <v>33.4</v>
      </c>
      <c r="AL21" s="449">
        <v>39.799999999999997</v>
      </c>
    </row>
    <row r="22" spans="1:38" ht="18">
      <c r="A22" s="445" t="s">
        <v>407</v>
      </c>
      <c r="B22" s="468">
        <v>28.1</v>
      </c>
      <c r="C22" s="448">
        <v>43</v>
      </c>
      <c r="D22" s="450">
        <v>34.299999999999997</v>
      </c>
      <c r="E22" s="448" t="s">
        <v>408</v>
      </c>
      <c r="F22" s="448">
        <v>22.6</v>
      </c>
      <c r="G22" s="448" t="s">
        <v>408</v>
      </c>
      <c r="H22" s="448" t="s">
        <v>408</v>
      </c>
      <c r="I22" s="448">
        <v>8.25</v>
      </c>
      <c r="J22" s="448">
        <v>3.46</v>
      </c>
      <c r="K22" s="448">
        <v>31.7</v>
      </c>
      <c r="L22" s="448">
        <v>3</v>
      </c>
      <c r="M22" s="448" t="s">
        <v>453</v>
      </c>
      <c r="N22" s="466">
        <v>3</v>
      </c>
      <c r="O22" s="466">
        <v>3</v>
      </c>
      <c r="P22" s="466">
        <v>3</v>
      </c>
      <c r="Q22" s="466">
        <v>4</v>
      </c>
      <c r="R22" s="466">
        <v>4</v>
      </c>
      <c r="S22" s="466">
        <v>4</v>
      </c>
      <c r="T22" s="466">
        <v>2</v>
      </c>
      <c r="U22" s="466">
        <v>2</v>
      </c>
      <c r="V22" s="466">
        <v>2</v>
      </c>
      <c r="W22" s="466">
        <v>2</v>
      </c>
      <c r="X22" s="466">
        <v>2</v>
      </c>
      <c r="Y22" s="466">
        <v>2</v>
      </c>
      <c r="Z22" s="466">
        <v>2</v>
      </c>
      <c r="AA22" s="466">
        <v>3</v>
      </c>
      <c r="AB22" s="466">
        <v>2</v>
      </c>
      <c r="AC22" s="448" t="s">
        <v>408</v>
      </c>
      <c r="AD22" s="448">
        <v>24.1</v>
      </c>
      <c r="AE22" s="454" t="s">
        <v>408</v>
      </c>
      <c r="AF22" s="454" t="s">
        <v>408</v>
      </c>
      <c r="AG22" s="449">
        <v>8.23</v>
      </c>
      <c r="AH22" s="449">
        <v>3.69</v>
      </c>
      <c r="AI22" s="449">
        <v>27.5</v>
      </c>
      <c r="AJ22" s="449">
        <v>30.5</v>
      </c>
      <c r="AK22" s="449">
        <v>31.1</v>
      </c>
      <c r="AL22" s="449">
        <v>31.1</v>
      </c>
    </row>
    <row r="23" spans="1:38" ht="18">
      <c r="A23" s="445" t="s">
        <v>454</v>
      </c>
      <c r="B23" s="468">
        <v>21.9</v>
      </c>
      <c r="C23" s="448">
        <v>33</v>
      </c>
      <c r="D23" s="450">
        <v>33.5</v>
      </c>
      <c r="E23" s="448">
        <v>62</v>
      </c>
      <c r="F23" s="448">
        <v>20.399999999999999</v>
      </c>
      <c r="G23" s="448">
        <v>38</v>
      </c>
      <c r="H23" s="448">
        <v>6</v>
      </c>
      <c r="I23" s="448">
        <v>6.9</v>
      </c>
      <c r="J23" s="448">
        <v>2.66</v>
      </c>
      <c r="K23" s="448">
        <v>29.5</v>
      </c>
      <c r="L23" s="448">
        <v>5</v>
      </c>
      <c r="M23" s="448" t="s">
        <v>456</v>
      </c>
      <c r="N23" s="466">
        <v>6</v>
      </c>
      <c r="O23" s="466">
        <v>3</v>
      </c>
      <c r="P23" s="466">
        <v>4</v>
      </c>
      <c r="Q23" s="466">
        <v>4</v>
      </c>
      <c r="R23" s="466">
        <v>3</v>
      </c>
      <c r="S23" s="466">
        <v>3</v>
      </c>
      <c r="T23" s="466">
        <v>2</v>
      </c>
      <c r="U23" s="466">
        <v>1</v>
      </c>
      <c r="V23" s="466">
        <v>3</v>
      </c>
      <c r="W23" s="466">
        <v>3</v>
      </c>
      <c r="X23" s="466">
        <v>2</v>
      </c>
      <c r="Y23" s="466">
        <v>3</v>
      </c>
      <c r="Z23" s="466">
        <v>3</v>
      </c>
      <c r="AA23" s="466">
        <v>2</v>
      </c>
      <c r="AB23" s="466">
        <v>2</v>
      </c>
      <c r="AC23" s="448">
        <v>28</v>
      </c>
      <c r="AD23" s="448">
        <v>19</v>
      </c>
      <c r="AE23" s="449">
        <v>57</v>
      </c>
      <c r="AF23" s="449">
        <v>39.5</v>
      </c>
      <c r="AG23" s="449">
        <v>6.8</v>
      </c>
      <c r="AH23" s="449">
        <v>3.1</v>
      </c>
      <c r="AI23" s="449">
        <v>31</v>
      </c>
      <c r="AJ23" s="449">
        <v>31.3</v>
      </c>
      <c r="AK23" s="449">
        <v>37.1</v>
      </c>
      <c r="AL23" s="449">
        <v>36.799999999999997</v>
      </c>
    </row>
    <row r="24" spans="1:38" ht="18">
      <c r="A24" s="445" t="s">
        <v>457</v>
      </c>
      <c r="B24" s="468">
        <v>27.3</v>
      </c>
      <c r="C24" s="448">
        <v>41</v>
      </c>
      <c r="D24" s="450">
        <v>32.700000000000003</v>
      </c>
      <c r="E24" s="448">
        <v>28</v>
      </c>
      <c r="F24" s="448">
        <v>20.3</v>
      </c>
      <c r="G24" s="448">
        <v>39.5</v>
      </c>
      <c r="H24" s="448" t="s">
        <v>408</v>
      </c>
      <c r="I24" s="448">
        <v>7.85</v>
      </c>
      <c r="J24" s="448">
        <v>3.98</v>
      </c>
      <c r="K24" s="448">
        <v>28.8</v>
      </c>
      <c r="L24" s="448">
        <v>4</v>
      </c>
      <c r="M24" s="448" t="s">
        <v>458</v>
      </c>
      <c r="N24" s="466">
        <v>2</v>
      </c>
      <c r="O24" s="466">
        <v>2</v>
      </c>
      <c r="P24" s="466">
        <v>2</v>
      </c>
      <c r="Q24" s="466">
        <v>1</v>
      </c>
      <c r="R24" s="466">
        <v>1</v>
      </c>
      <c r="S24" s="466">
        <v>1</v>
      </c>
      <c r="T24" s="466">
        <v>2</v>
      </c>
      <c r="U24" s="466">
        <v>3</v>
      </c>
      <c r="V24" s="466">
        <v>5</v>
      </c>
      <c r="W24" s="466">
        <v>4</v>
      </c>
      <c r="X24" s="466">
        <v>2</v>
      </c>
      <c r="Y24" s="466">
        <v>4</v>
      </c>
      <c r="Z24" s="466">
        <v>3</v>
      </c>
      <c r="AA24" s="466">
        <v>3</v>
      </c>
      <c r="AB24" s="466">
        <v>5</v>
      </c>
      <c r="AC24" s="448">
        <v>70</v>
      </c>
      <c r="AD24" s="448">
        <v>21.9</v>
      </c>
      <c r="AE24" s="449">
        <v>21</v>
      </c>
      <c r="AF24" s="449">
        <v>37</v>
      </c>
      <c r="AG24" s="449">
        <v>8.57</v>
      </c>
      <c r="AH24" s="449">
        <v>4.1399999999999997</v>
      </c>
      <c r="AI24" s="449">
        <v>29.3</v>
      </c>
      <c r="AJ24" s="449">
        <v>29.5</v>
      </c>
      <c r="AK24" s="449">
        <v>35.200000000000003</v>
      </c>
      <c r="AL24" s="449">
        <v>35.9</v>
      </c>
    </row>
    <row r="25" spans="1:38" ht="18">
      <c r="A25" s="445" t="s">
        <v>445</v>
      </c>
      <c r="B25" s="468">
        <v>19.399999999999999</v>
      </c>
      <c r="C25" s="448">
        <v>28</v>
      </c>
      <c r="D25" s="450">
        <v>33.1</v>
      </c>
      <c r="E25" s="448">
        <v>43</v>
      </c>
      <c r="F25" s="448">
        <v>14</v>
      </c>
      <c r="G25" s="448">
        <v>36</v>
      </c>
      <c r="H25" s="448" t="s">
        <v>408</v>
      </c>
      <c r="I25" s="448">
        <v>6.5</v>
      </c>
      <c r="J25" s="448">
        <v>3.4</v>
      </c>
      <c r="K25" s="448" t="s">
        <v>408</v>
      </c>
      <c r="L25" s="448" t="s">
        <v>408</v>
      </c>
      <c r="M25" s="448" t="s">
        <v>408</v>
      </c>
      <c r="N25" s="466">
        <v>2</v>
      </c>
      <c r="O25" s="466">
        <v>3</v>
      </c>
      <c r="P25" s="466">
        <v>3</v>
      </c>
      <c r="Q25" s="466">
        <v>4</v>
      </c>
      <c r="R25" s="466">
        <v>3</v>
      </c>
      <c r="S25" s="466">
        <v>2</v>
      </c>
      <c r="T25" s="466">
        <v>4</v>
      </c>
      <c r="U25" s="466">
        <v>3</v>
      </c>
      <c r="V25" s="466">
        <v>3</v>
      </c>
      <c r="W25" s="466">
        <v>3</v>
      </c>
      <c r="X25" s="466">
        <v>3</v>
      </c>
      <c r="Y25" s="466">
        <v>2</v>
      </c>
      <c r="Z25" s="466">
        <v>3</v>
      </c>
      <c r="AA25" s="466">
        <v>4</v>
      </c>
      <c r="AB25" s="466">
        <v>2</v>
      </c>
      <c r="AC25" s="448">
        <v>70</v>
      </c>
      <c r="AD25" s="448">
        <v>17</v>
      </c>
      <c r="AE25" s="449">
        <v>41</v>
      </c>
      <c r="AF25" s="449">
        <v>38.5</v>
      </c>
      <c r="AG25" s="449">
        <v>6.03</v>
      </c>
      <c r="AH25" s="449">
        <v>3.52</v>
      </c>
      <c r="AI25" s="454" t="s">
        <v>408</v>
      </c>
      <c r="AJ25" s="454" t="s">
        <v>408</v>
      </c>
      <c r="AK25" s="454" t="s">
        <v>408</v>
      </c>
      <c r="AL25" s="454" t="s">
        <v>408</v>
      </c>
    </row>
    <row r="26" spans="1:38" ht="18">
      <c r="A26" s="445" t="s">
        <v>459</v>
      </c>
      <c r="B26" s="468">
        <v>19.7</v>
      </c>
      <c r="C26" s="448">
        <v>22</v>
      </c>
      <c r="D26" s="450">
        <v>32.1</v>
      </c>
      <c r="E26" s="448">
        <v>40</v>
      </c>
      <c r="F26" s="448">
        <v>17.899999999999999</v>
      </c>
      <c r="G26" s="448">
        <v>27.6</v>
      </c>
      <c r="H26" s="448">
        <v>2</v>
      </c>
      <c r="I26" s="448">
        <v>7.32</v>
      </c>
      <c r="J26" s="448">
        <v>3.55</v>
      </c>
      <c r="K26" s="448">
        <v>30.4</v>
      </c>
      <c r="L26" s="448">
        <v>3</v>
      </c>
      <c r="M26" s="448" t="s">
        <v>460</v>
      </c>
      <c r="N26" s="466">
        <v>1</v>
      </c>
      <c r="O26" s="466">
        <v>1</v>
      </c>
      <c r="P26" s="466">
        <v>1</v>
      </c>
      <c r="Q26" s="466">
        <v>4</v>
      </c>
      <c r="R26" s="466">
        <v>3</v>
      </c>
      <c r="S26" s="466">
        <v>1</v>
      </c>
      <c r="T26" s="466">
        <v>1</v>
      </c>
      <c r="U26" s="466">
        <v>1</v>
      </c>
      <c r="V26" s="466">
        <v>3</v>
      </c>
      <c r="W26" s="466">
        <v>1</v>
      </c>
      <c r="X26" s="466">
        <v>1</v>
      </c>
      <c r="Y26" s="466">
        <v>2</v>
      </c>
      <c r="Z26" s="466">
        <v>1</v>
      </c>
      <c r="AA26" s="466">
        <v>2</v>
      </c>
      <c r="AB26" s="466">
        <v>2</v>
      </c>
      <c r="AC26" s="448">
        <v>2</v>
      </c>
      <c r="AD26" s="448">
        <v>19</v>
      </c>
      <c r="AE26" s="449">
        <v>44</v>
      </c>
      <c r="AF26" s="449">
        <v>36</v>
      </c>
      <c r="AG26" s="449">
        <v>7.9</v>
      </c>
      <c r="AH26" s="449">
        <v>3.52</v>
      </c>
      <c r="AI26" s="449">
        <v>30.5</v>
      </c>
      <c r="AJ26" s="449">
        <v>29.3</v>
      </c>
      <c r="AK26" s="449">
        <v>26.5</v>
      </c>
      <c r="AL26" s="449">
        <v>30.7</v>
      </c>
    </row>
    <row r="27" spans="1:38" ht="18">
      <c r="A27" s="445" t="s">
        <v>461</v>
      </c>
      <c r="B27" s="441" t="s">
        <v>462</v>
      </c>
      <c r="C27" s="448">
        <v>20</v>
      </c>
      <c r="D27" s="450">
        <v>34.1</v>
      </c>
      <c r="E27" s="448">
        <v>40</v>
      </c>
      <c r="F27" s="448">
        <v>18.100000000000001</v>
      </c>
      <c r="G27" s="448">
        <v>37.6</v>
      </c>
      <c r="H27" s="448" t="s">
        <v>408</v>
      </c>
      <c r="I27" s="448">
        <v>6.61</v>
      </c>
      <c r="J27" s="448">
        <v>2.5099999999999998</v>
      </c>
      <c r="K27" s="448">
        <v>29.4</v>
      </c>
      <c r="L27" s="448">
        <v>4</v>
      </c>
      <c r="M27" s="448" t="s">
        <v>463</v>
      </c>
      <c r="N27" s="466">
        <v>3</v>
      </c>
      <c r="O27" s="466">
        <v>3</v>
      </c>
      <c r="P27" s="466">
        <v>2</v>
      </c>
      <c r="Q27" s="466">
        <v>2</v>
      </c>
      <c r="R27" s="466">
        <v>4</v>
      </c>
      <c r="S27" s="466">
        <v>3</v>
      </c>
      <c r="T27" s="466">
        <v>1</v>
      </c>
      <c r="U27" s="466">
        <v>2</v>
      </c>
      <c r="V27" s="466">
        <v>1</v>
      </c>
      <c r="W27" s="466">
        <v>2</v>
      </c>
      <c r="X27" s="466">
        <v>2</v>
      </c>
      <c r="Y27" s="466">
        <v>1</v>
      </c>
      <c r="Z27" s="466">
        <v>2</v>
      </c>
      <c r="AA27" s="466">
        <v>1</v>
      </c>
      <c r="AB27" s="466">
        <v>1</v>
      </c>
      <c r="AC27" s="448">
        <v>70</v>
      </c>
      <c r="AD27" s="448">
        <v>21.6</v>
      </c>
      <c r="AE27" s="449">
        <v>40</v>
      </c>
      <c r="AF27" s="449">
        <v>42.1</v>
      </c>
      <c r="AG27" s="449">
        <v>5.75</v>
      </c>
      <c r="AH27" s="449">
        <v>2.54</v>
      </c>
      <c r="AI27" s="449">
        <v>29.1</v>
      </c>
      <c r="AJ27" s="449">
        <v>29.4</v>
      </c>
      <c r="AK27" s="449">
        <v>34.6</v>
      </c>
      <c r="AL27" s="449">
        <v>33.9</v>
      </c>
    </row>
    <row r="28" spans="1:38" ht="18">
      <c r="A28" s="445" t="s">
        <v>464</v>
      </c>
      <c r="B28" s="441" t="s">
        <v>465</v>
      </c>
      <c r="C28" s="448">
        <v>32</v>
      </c>
      <c r="D28" s="450">
        <v>47</v>
      </c>
      <c r="E28" s="448">
        <v>32</v>
      </c>
      <c r="F28" s="448">
        <v>31.8</v>
      </c>
      <c r="G28" s="448">
        <v>48</v>
      </c>
      <c r="H28" s="448" t="s">
        <v>408</v>
      </c>
      <c r="I28" s="448">
        <v>8.6</v>
      </c>
      <c r="J28" s="448">
        <v>3.85</v>
      </c>
      <c r="K28" s="448">
        <v>31</v>
      </c>
      <c r="L28" s="448">
        <v>3</v>
      </c>
      <c r="M28" s="448" t="s">
        <v>466</v>
      </c>
      <c r="N28" s="466">
        <v>5</v>
      </c>
      <c r="O28" s="466">
        <v>2</v>
      </c>
      <c r="P28" s="466">
        <v>3</v>
      </c>
      <c r="Q28" s="466">
        <v>4</v>
      </c>
      <c r="R28" s="466">
        <v>4</v>
      </c>
      <c r="S28" s="466">
        <v>3</v>
      </c>
      <c r="T28" s="466">
        <v>3</v>
      </c>
      <c r="U28" s="466">
        <v>3</v>
      </c>
      <c r="V28" s="466">
        <v>3</v>
      </c>
      <c r="W28" s="466">
        <v>3</v>
      </c>
      <c r="X28" s="466">
        <v>2</v>
      </c>
      <c r="Y28" s="466">
        <v>3</v>
      </c>
      <c r="Z28" s="466">
        <v>3</v>
      </c>
      <c r="AA28" s="466">
        <v>2</v>
      </c>
      <c r="AB28" s="466">
        <v>3</v>
      </c>
      <c r="AC28" s="448">
        <v>70</v>
      </c>
      <c r="AD28" s="448">
        <v>28.9</v>
      </c>
      <c r="AE28" s="449">
        <v>27</v>
      </c>
      <c r="AF28" s="449">
        <v>48</v>
      </c>
      <c r="AG28" s="449">
        <v>8.7100000000000009</v>
      </c>
      <c r="AH28" s="449">
        <v>4.08</v>
      </c>
      <c r="AI28" s="449">
        <v>28.4</v>
      </c>
      <c r="AJ28" s="449">
        <v>30.9</v>
      </c>
      <c r="AK28" s="449">
        <v>26.7</v>
      </c>
      <c r="AL28" s="449">
        <v>37.4</v>
      </c>
    </row>
    <row r="29" spans="1:38" ht="18">
      <c r="A29" s="445" t="s">
        <v>467</v>
      </c>
      <c r="B29" s="441" t="s">
        <v>449</v>
      </c>
      <c r="C29" s="448">
        <v>23</v>
      </c>
      <c r="D29" s="450">
        <v>33.1</v>
      </c>
      <c r="E29" s="448">
        <v>38</v>
      </c>
      <c r="F29" s="448">
        <v>17.5</v>
      </c>
      <c r="G29" s="448">
        <v>35.700000000000003</v>
      </c>
      <c r="H29" s="448" t="s">
        <v>408</v>
      </c>
      <c r="I29" s="448">
        <v>6.89</v>
      </c>
      <c r="J29" s="448">
        <v>3.01</v>
      </c>
      <c r="K29" s="448">
        <v>28.8</v>
      </c>
      <c r="L29" s="448" t="s">
        <v>408</v>
      </c>
      <c r="M29" s="448" t="s">
        <v>468</v>
      </c>
      <c r="N29" s="466">
        <v>2</v>
      </c>
      <c r="O29" s="466">
        <v>2</v>
      </c>
      <c r="P29" s="466">
        <v>1</v>
      </c>
      <c r="Q29" s="466">
        <v>3</v>
      </c>
      <c r="R29" s="466">
        <v>2</v>
      </c>
      <c r="S29" s="466">
        <v>1</v>
      </c>
      <c r="T29" s="466">
        <v>2</v>
      </c>
      <c r="U29" s="466">
        <v>3</v>
      </c>
      <c r="V29" s="466">
        <v>2</v>
      </c>
      <c r="W29" s="466">
        <v>2</v>
      </c>
      <c r="X29" s="466">
        <v>2</v>
      </c>
      <c r="Y29" s="466">
        <v>4</v>
      </c>
      <c r="Z29" s="466">
        <v>1</v>
      </c>
      <c r="AA29" s="466">
        <v>2</v>
      </c>
      <c r="AB29" s="466">
        <v>2</v>
      </c>
      <c r="AC29" s="448">
        <v>70</v>
      </c>
      <c r="AD29" s="448">
        <v>18.100000000000001</v>
      </c>
      <c r="AE29" s="449">
        <v>35</v>
      </c>
      <c r="AF29" s="449">
        <v>37.9</v>
      </c>
      <c r="AG29" s="449">
        <v>6.67</v>
      </c>
      <c r="AH29" s="449">
        <v>3</v>
      </c>
      <c r="AI29" s="449">
        <v>31</v>
      </c>
      <c r="AJ29" s="449">
        <v>26.6</v>
      </c>
      <c r="AK29" s="449">
        <v>28</v>
      </c>
      <c r="AL29" s="449">
        <v>27.6</v>
      </c>
    </row>
    <row r="30" spans="1:38" ht="18">
      <c r="A30" s="445" t="s">
        <v>469</v>
      </c>
      <c r="B30" s="441" t="s">
        <v>416</v>
      </c>
      <c r="C30" s="448">
        <v>13</v>
      </c>
      <c r="D30" s="450">
        <v>26.8</v>
      </c>
      <c r="E30" s="448">
        <v>29</v>
      </c>
      <c r="F30" s="448">
        <v>19.899999999999999</v>
      </c>
      <c r="G30" s="448">
        <v>19.5</v>
      </c>
      <c r="H30" s="448">
        <v>16</v>
      </c>
      <c r="I30" s="448">
        <v>12.12</v>
      </c>
      <c r="J30" s="448">
        <v>5.5</v>
      </c>
      <c r="K30" s="448">
        <v>26</v>
      </c>
      <c r="L30" s="448">
        <v>4</v>
      </c>
      <c r="M30" s="448" t="s">
        <v>415</v>
      </c>
      <c r="N30" s="466">
        <v>3</v>
      </c>
      <c r="O30" s="466">
        <v>3</v>
      </c>
      <c r="P30" s="466">
        <v>3</v>
      </c>
      <c r="Q30" s="466">
        <v>3</v>
      </c>
      <c r="R30" s="466">
        <v>2</v>
      </c>
      <c r="S30" s="466">
        <v>2</v>
      </c>
      <c r="T30" s="466">
        <v>3</v>
      </c>
      <c r="U30" s="466">
        <v>2</v>
      </c>
      <c r="V30" s="466">
        <v>4</v>
      </c>
      <c r="W30" s="466">
        <v>3</v>
      </c>
      <c r="X30" s="466">
        <v>3</v>
      </c>
      <c r="Y30" s="466">
        <v>3</v>
      </c>
      <c r="Z30" s="466">
        <v>4</v>
      </c>
      <c r="AA30" s="466">
        <v>4</v>
      </c>
      <c r="AB30" s="466">
        <v>3</v>
      </c>
      <c r="AC30" s="448">
        <v>2</v>
      </c>
      <c r="AD30" s="448">
        <v>18.7</v>
      </c>
      <c r="AE30" s="449">
        <v>28.5</v>
      </c>
      <c r="AF30" s="449">
        <v>16.5</v>
      </c>
      <c r="AG30" s="449">
        <v>12.48</v>
      </c>
      <c r="AH30" s="449">
        <v>5.72</v>
      </c>
      <c r="AI30" s="449">
        <v>27.1</v>
      </c>
      <c r="AJ30" s="449">
        <v>28</v>
      </c>
      <c r="AK30" s="449">
        <v>26.1</v>
      </c>
      <c r="AL30" s="449">
        <v>25.9</v>
      </c>
    </row>
    <row r="31" spans="1:38" ht="18">
      <c r="A31" s="445" t="s">
        <v>470</v>
      </c>
      <c r="B31" s="441" t="s">
        <v>471</v>
      </c>
      <c r="C31" s="448">
        <v>7</v>
      </c>
      <c r="D31" s="450">
        <v>38</v>
      </c>
      <c r="E31" s="448">
        <v>9</v>
      </c>
      <c r="F31" s="448">
        <v>20.100000000000001</v>
      </c>
      <c r="G31" s="448">
        <v>26.9</v>
      </c>
      <c r="H31" s="448" t="s">
        <v>408</v>
      </c>
      <c r="I31" s="448">
        <v>6.92</v>
      </c>
      <c r="J31" s="448">
        <v>2.87</v>
      </c>
      <c r="K31" s="448">
        <v>29.4</v>
      </c>
      <c r="L31" s="448">
        <v>2</v>
      </c>
      <c r="M31" s="448" t="s">
        <v>472</v>
      </c>
      <c r="N31" s="466">
        <v>3</v>
      </c>
      <c r="O31" s="466">
        <v>3</v>
      </c>
      <c r="P31" s="466">
        <v>3</v>
      </c>
      <c r="Q31" s="466">
        <v>1</v>
      </c>
      <c r="R31" s="466">
        <v>1</v>
      </c>
      <c r="S31" s="466">
        <v>1</v>
      </c>
      <c r="T31" s="466">
        <v>1</v>
      </c>
      <c r="U31" s="466">
        <v>2</v>
      </c>
      <c r="V31" s="466">
        <v>4</v>
      </c>
      <c r="W31" s="466">
        <v>2</v>
      </c>
      <c r="X31" s="466">
        <v>2</v>
      </c>
      <c r="Y31" s="466">
        <v>3</v>
      </c>
      <c r="Z31" s="466">
        <v>2</v>
      </c>
      <c r="AA31" s="466">
        <v>2</v>
      </c>
      <c r="AB31" s="466">
        <v>4</v>
      </c>
      <c r="AC31" s="448">
        <v>70</v>
      </c>
      <c r="AD31" s="448">
        <v>16.399999999999999</v>
      </c>
      <c r="AE31" s="449">
        <v>11</v>
      </c>
      <c r="AF31" s="449">
        <v>28.4</v>
      </c>
      <c r="AG31" s="449">
        <v>7.53</v>
      </c>
      <c r="AH31" s="449">
        <v>2.89</v>
      </c>
      <c r="AI31" s="449">
        <v>29.1</v>
      </c>
      <c r="AJ31" s="449">
        <v>28.1</v>
      </c>
      <c r="AK31" s="449">
        <v>11.9</v>
      </c>
      <c r="AL31" s="449">
        <v>23.2</v>
      </c>
    </row>
    <row r="32" spans="1:38" ht="18">
      <c r="A32" s="445" t="s">
        <v>473</v>
      </c>
      <c r="B32" s="441" t="s">
        <v>454</v>
      </c>
      <c r="C32" s="448">
        <v>28</v>
      </c>
      <c r="D32" s="450">
        <v>35.299999999999997</v>
      </c>
      <c r="E32" s="448">
        <v>40.5</v>
      </c>
      <c r="F32" s="448">
        <v>24</v>
      </c>
      <c r="G32" s="448">
        <v>31.8</v>
      </c>
      <c r="H32" s="448">
        <v>50</v>
      </c>
      <c r="I32" s="448">
        <v>5.27</v>
      </c>
      <c r="J32" s="448">
        <v>3.44</v>
      </c>
      <c r="K32" s="448">
        <v>28.6</v>
      </c>
      <c r="L32" s="448">
        <v>3</v>
      </c>
      <c r="M32" s="448" t="s">
        <v>474</v>
      </c>
      <c r="N32" s="466">
        <v>3</v>
      </c>
      <c r="O32" s="466">
        <v>4</v>
      </c>
      <c r="P32" s="466">
        <v>4</v>
      </c>
      <c r="Q32" s="466">
        <v>6</v>
      </c>
      <c r="R32" s="466">
        <v>4</v>
      </c>
      <c r="S32" s="466">
        <v>4</v>
      </c>
      <c r="T32" s="466">
        <v>2</v>
      </c>
      <c r="U32" s="466">
        <v>2</v>
      </c>
      <c r="V32" s="466">
        <v>2</v>
      </c>
      <c r="W32" s="466">
        <v>2</v>
      </c>
      <c r="X32" s="466">
        <v>2</v>
      </c>
      <c r="Y32" s="466">
        <v>3</v>
      </c>
      <c r="Z32" s="466">
        <v>2</v>
      </c>
      <c r="AA32" s="466">
        <v>2</v>
      </c>
      <c r="AB32" s="466">
        <v>2</v>
      </c>
      <c r="AC32" s="448">
        <v>31</v>
      </c>
      <c r="AD32" s="448">
        <v>23.4</v>
      </c>
      <c r="AE32" s="449">
        <v>38</v>
      </c>
      <c r="AF32" s="449">
        <v>26.8</v>
      </c>
      <c r="AG32" s="449">
        <v>5.17</v>
      </c>
      <c r="AH32" s="449">
        <v>2.93</v>
      </c>
      <c r="AI32" s="449">
        <v>27.2</v>
      </c>
      <c r="AJ32" s="449">
        <v>28.6</v>
      </c>
      <c r="AK32" s="449">
        <v>37.299999999999997</v>
      </c>
      <c r="AL32" s="449">
        <v>38.799999999999997</v>
      </c>
    </row>
    <row r="33" spans="1:38" ht="18">
      <c r="A33" s="445" t="s">
        <v>475</v>
      </c>
      <c r="B33" s="441" t="s">
        <v>469</v>
      </c>
      <c r="C33" s="448">
        <v>32</v>
      </c>
      <c r="D33" s="450">
        <v>46.1</v>
      </c>
      <c r="E33" s="448">
        <v>20</v>
      </c>
      <c r="F33" s="448">
        <v>32.1</v>
      </c>
      <c r="G33" s="448">
        <v>29.8</v>
      </c>
      <c r="H33" s="448">
        <v>12</v>
      </c>
      <c r="I33" s="448">
        <v>7.49</v>
      </c>
      <c r="J33" s="448">
        <v>3.43</v>
      </c>
      <c r="K33" s="448">
        <v>29</v>
      </c>
      <c r="L33" s="448">
        <v>4</v>
      </c>
      <c r="M33" s="448" t="s">
        <v>476</v>
      </c>
      <c r="N33" s="466">
        <v>3</v>
      </c>
      <c r="O33" s="466">
        <v>3</v>
      </c>
      <c r="P33" s="466">
        <v>3</v>
      </c>
      <c r="Q33" s="466">
        <v>3</v>
      </c>
      <c r="R33" s="466">
        <v>1</v>
      </c>
      <c r="S33" s="466">
        <v>1</v>
      </c>
      <c r="T33" s="466">
        <v>3</v>
      </c>
      <c r="U33" s="466">
        <v>3</v>
      </c>
      <c r="V33" s="466">
        <v>2</v>
      </c>
      <c r="W33" s="466">
        <v>2</v>
      </c>
      <c r="X33" s="466">
        <v>2</v>
      </c>
      <c r="Y33" s="466">
        <v>2</v>
      </c>
      <c r="Z33" s="466">
        <v>3</v>
      </c>
      <c r="AA33" s="466">
        <v>3</v>
      </c>
      <c r="AB33" s="466">
        <v>3</v>
      </c>
      <c r="AC33" s="448">
        <v>3</v>
      </c>
      <c r="AD33" s="448">
        <v>30.1</v>
      </c>
      <c r="AE33" s="449">
        <v>23</v>
      </c>
      <c r="AF33" s="449">
        <v>31.9</v>
      </c>
      <c r="AG33" s="449">
        <v>7.55</v>
      </c>
      <c r="AH33" s="449">
        <v>4.0199999999999996</v>
      </c>
      <c r="AI33" s="449">
        <v>26.7</v>
      </c>
      <c r="AJ33" s="449">
        <v>25.8</v>
      </c>
      <c r="AK33" s="449">
        <v>23.1</v>
      </c>
      <c r="AL33" s="449">
        <v>24.5</v>
      </c>
    </row>
    <row r="34" spans="1:38" ht="18">
      <c r="A34" s="445" t="s">
        <v>477</v>
      </c>
      <c r="B34" s="441" t="s">
        <v>469</v>
      </c>
      <c r="C34" s="448">
        <v>41</v>
      </c>
      <c r="D34" s="450">
        <v>33.1</v>
      </c>
      <c r="E34" s="448">
        <v>27</v>
      </c>
      <c r="F34" s="448">
        <v>21</v>
      </c>
      <c r="G34" s="448">
        <v>16.7</v>
      </c>
      <c r="H34" s="448">
        <v>30</v>
      </c>
      <c r="I34" s="448">
        <v>7.07</v>
      </c>
      <c r="J34" s="448">
        <v>3.64</v>
      </c>
      <c r="K34" s="448">
        <v>28.5</v>
      </c>
      <c r="L34" s="448">
        <v>3</v>
      </c>
      <c r="M34" s="448" t="s">
        <v>478</v>
      </c>
      <c r="N34" s="466">
        <v>4</v>
      </c>
      <c r="O34" s="466">
        <v>3</v>
      </c>
      <c r="P34" s="466">
        <v>4</v>
      </c>
      <c r="Q34" s="466">
        <v>4</v>
      </c>
      <c r="R34" s="466">
        <v>4</v>
      </c>
      <c r="S34" s="466">
        <v>1</v>
      </c>
      <c r="T34" s="466">
        <v>1</v>
      </c>
      <c r="U34" s="466">
        <v>1</v>
      </c>
      <c r="V34" s="466">
        <v>2</v>
      </c>
      <c r="W34" s="466">
        <v>2</v>
      </c>
      <c r="X34" s="466">
        <v>1</v>
      </c>
      <c r="Y34" s="466">
        <v>1</v>
      </c>
      <c r="Z34" s="466">
        <v>2</v>
      </c>
      <c r="AA34" s="466">
        <v>2</v>
      </c>
      <c r="AB34" s="466">
        <v>2</v>
      </c>
      <c r="AC34" s="448">
        <v>41</v>
      </c>
      <c r="AD34" s="448">
        <v>19.7</v>
      </c>
      <c r="AE34" s="449">
        <v>19</v>
      </c>
      <c r="AF34" s="449">
        <v>19.8</v>
      </c>
      <c r="AG34" s="449">
        <v>7.2</v>
      </c>
      <c r="AH34" s="449">
        <v>3.55</v>
      </c>
      <c r="AI34" s="449">
        <v>27.2</v>
      </c>
      <c r="AJ34" s="449">
        <v>29</v>
      </c>
      <c r="AK34" s="449">
        <v>21.6</v>
      </c>
      <c r="AL34" s="449">
        <v>38.5</v>
      </c>
    </row>
    <row r="35" spans="1:38" ht="18">
      <c r="A35" s="445" t="s">
        <v>479</v>
      </c>
      <c r="B35" s="441" t="s">
        <v>434</v>
      </c>
      <c r="C35" s="448">
        <v>35</v>
      </c>
      <c r="D35" s="450">
        <v>34</v>
      </c>
      <c r="E35" s="448">
        <v>40</v>
      </c>
      <c r="F35" s="448">
        <v>15.1</v>
      </c>
      <c r="G35" s="448">
        <v>36.4</v>
      </c>
      <c r="H35" s="448">
        <v>5</v>
      </c>
      <c r="I35" s="448">
        <v>7.85</v>
      </c>
      <c r="J35" s="448">
        <v>3.65</v>
      </c>
      <c r="K35" s="448" t="s">
        <v>408</v>
      </c>
      <c r="L35" s="448" t="s">
        <v>408</v>
      </c>
      <c r="M35" s="448" t="s">
        <v>408</v>
      </c>
      <c r="N35" s="466">
        <v>5</v>
      </c>
      <c r="O35" s="466">
        <v>5</v>
      </c>
      <c r="P35" s="466">
        <v>4</v>
      </c>
      <c r="Q35" s="466">
        <v>4</v>
      </c>
      <c r="R35" s="466">
        <v>3</v>
      </c>
      <c r="S35" s="466">
        <v>4</v>
      </c>
      <c r="T35" s="466">
        <v>1</v>
      </c>
      <c r="U35" s="466">
        <v>5</v>
      </c>
      <c r="V35" s="466">
        <v>4</v>
      </c>
      <c r="W35" s="466">
        <v>1</v>
      </c>
      <c r="X35" s="466">
        <v>5</v>
      </c>
      <c r="Y35" s="466">
        <v>2</v>
      </c>
      <c r="Z35" s="466">
        <v>1</v>
      </c>
      <c r="AA35" s="466">
        <v>5</v>
      </c>
      <c r="AB35" s="466">
        <v>3</v>
      </c>
      <c r="AC35" s="448">
        <v>4</v>
      </c>
      <c r="AD35" s="448">
        <v>15.1</v>
      </c>
      <c r="AE35" s="449">
        <v>44</v>
      </c>
      <c r="AF35" s="449">
        <v>31</v>
      </c>
      <c r="AG35" s="449">
        <v>9.1</v>
      </c>
      <c r="AH35" s="449">
        <v>3.11</v>
      </c>
      <c r="AI35" s="454" t="s">
        <v>408</v>
      </c>
      <c r="AJ35" s="454" t="s">
        <v>408</v>
      </c>
      <c r="AK35" s="454" t="s">
        <v>408</v>
      </c>
      <c r="AL35" s="454" t="s">
        <v>408</v>
      </c>
    </row>
    <row r="36" spans="1:38" ht="18">
      <c r="A36" s="445" t="s">
        <v>480</v>
      </c>
      <c r="B36" s="441" t="s">
        <v>481</v>
      </c>
      <c r="C36" s="448">
        <v>27</v>
      </c>
      <c r="D36" s="450">
        <v>36.299999999999997</v>
      </c>
      <c r="E36" s="448">
        <v>34</v>
      </c>
      <c r="F36" s="448">
        <v>26.1</v>
      </c>
      <c r="G36" s="448">
        <v>30.8</v>
      </c>
      <c r="H36" s="448" t="s">
        <v>408</v>
      </c>
      <c r="I36" s="448">
        <v>6.83</v>
      </c>
      <c r="J36" s="448">
        <v>2.82</v>
      </c>
      <c r="K36" s="448">
        <v>26.9</v>
      </c>
      <c r="L36" s="448">
        <v>3</v>
      </c>
      <c r="M36" s="448" t="s">
        <v>482</v>
      </c>
      <c r="N36" s="466">
        <v>4</v>
      </c>
      <c r="O36" s="466">
        <v>4</v>
      </c>
      <c r="P36" s="466">
        <v>4</v>
      </c>
      <c r="Q36" s="466">
        <v>5</v>
      </c>
      <c r="R36" s="466">
        <v>4</v>
      </c>
      <c r="S36" s="466">
        <v>4</v>
      </c>
      <c r="T36" s="466">
        <v>1</v>
      </c>
      <c r="U36" s="466">
        <v>2</v>
      </c>
      <c r="V36" s="466">
        <v>2</v>
      </c>
      <c r="W36" s="466">
        <v>2</v>
      </c>
      <c r="X36" s="466">
        <v>2</v>
      </c>
      <c r="Y36" s="466">
        <v>2</v>
      </c>
      <c r="Z36" s="466">
        <v>2</v>
      </c>
      <c r="AA36" s="466">
        <v>2</v>
      </c>
      <c r="AB36" s="466">
        <v>2</v>
      </c>
      <c r="AC36" s="448">
        <v>70</v>
      </c>
      <c r="AD36" s="448">
        <v>26.6</v>
      </c>
      <c r="AE36" s="449">
        <v>31</v>
      </c>
      <c r="AF36" s="449">
        <v>32.4</v>
      </c>
      <c r="AG36" s="449">
        <v>7.62</v>
      </c>
      <c r="AH36" s="449">
        <v>3.06</v>
      </c>
      <c r="AI36" s="449">
        <v>21.6</v>
      </c>
      <c r="AJ36" s="449">
        <v>26.7</v>
      </c>
      <c r="AK36" s="449">
        <v>30.1</v>
      </c>
      <c r="AL36" s="449">
        <v>29.6</v>
      </c>
    </row>
    <row r="37" spans="1:38" ht="18">
      <c r="A37" s="445" t="s">
        <v>456</v>
      </c>
      <c r="B37" s="441" t="s">
        <v>483</v>
      </c>
      <c r="C37" s="448">
        <v>22</v>
      </c>
      <c r="D37" s="450">
        <v>32.5</v>
      </c>
      <c r="E37" s="448">
        <v>38</v>
      </c>
      <c r="F37" s="448">
        <v>18.399999999999999</v>
      </c>
      <c r="G37" s="448">
        <v>31</v>
      </c>
      <c r="H37" s="448" t="s">
        <v>408</v>
      </c>
      <c r="I37" s="448">
        <v>5.56</v>
      </c>
      <c r="J37" s="448">
        <v>2.44</v>
      </c>
      <c r="K37" s="448">
        <v>29.8</v>
      </c>
      <c r="L37" s="448">
        <v>5</v>
      </c>
      <c r="M37" s="448" t="s">
        <v>484</v>
      </c>
      <c r="N37" s="466">
        <v>5</v>
      </c>
      <c r="O37" s="466">
        <v>3</v>
      </c>
      <c r="P37" s="466">
        <v>3</v>
      </c>
      <c r="Q37" s="466">
        <v>5</v>
      </c>
      <c r="R37" s="466">
        <v>2</v>
      </c>
      <c r="S37" s="466">
        <v>2</v>
      </c>
      <c r="T37" s="466">
        <v>1</v>
      </c>
      <c r="U37" s="466">
        <v>3</v>
      </c>
      <c r="V37" s="466">
        <v>4</v>
      </c>
      <c r="W37" s="466">
        <v>2</v>
      </c>
      <c r="X37" s="466">
        <v>3</v>
      </c>
      <c r="Y37" s="466">
        <v>1</v>
      </c>
      <c r="Z37" s="466">
        <v>2</v>
      </c>
      <c r="AA37" s="466">
        <v>4</v>
      </c>
      <c r="AB37" s="466">
        <v>3</v>
      </c>
      <c r="AC37" s="448">
        <v>70</v>
      </c>
      <c r="AD37" s="448">
        <v>17.899999999999999</v>
      </c>
      <c r="AE37" s="449">
        <v>37</v>
      </c>
      <c r="AF37" s="449">
        <v>30.9</v>
      </c>
      <c r="AG37" s="449">
        <v>6.28</v>
      </c>
      <c r="AH37" s="449">
        <v>2.48</v>
      </c>
      <c r="AI37" s="449">
        <v>26.7</v>
      </c>
      <c r="AJ37" s="449">
        <v>30</v>
      </c>
      <c r="AK37" s="449">
        <v>28.6</v>
      </c>
      <c r="AL37" s="449">
        <v>28.7</v>
      </c>
    </row>
    <row r="38" spans="1:38" ht="18">
      <c r="A38" s="445" t="s">
        <v>485</v>
      </c>
      <c r="B38" s="441" t="s">
        <v>486</v>
      </c>
      <c r="C38" s="448">
        <v>13</v>
      </c>
      <c r="D38" s="450">
        <v>33.700000000000003</v>
      </c>
      <c r="E38" s="448">
        <v>50</v>
      </c>
      <c r="F38" s="448">
        <v>26.7</v>
      </c>
      <c r="G38" s="448">
        <v>34.799999999999997</v>
      </c>
      <c r="H38" s="448" t="s">
        <v>408</v>
      </c>
      <c r="I38" s="448">
        <v>6.62</v>
      </c>
      <c r="J38" s="448">
        <v>2.66</v>
      </c>
      <c r="K38" s="448">
        <v>27.7</v>
      </c>
      <c r="L38" s="448">
        <v>5</v>
      </c>
      <c r="M38" s="448" t="s">
        <v>487</v>
      </c>
      <c r="N38" s="466">
        <v>5</v>
      </c>
      <c r="O38" s="466">
        <v>4</v>
      </c>
      <c r="P38" s="466">
        <v>3</v>
      </c>
      <c r="Q38" s="466">
        <v>6</v>
      </c>
      <c r="R38" s="466">
        <v>4</v>
      </c>
      <c r="S38" s="466">
        <v>4</v>
      </c>
      <c r="T38" s="466">
        <v>1</v>
      </c>
      <c r="U38" s="466">
        <v>2</v>
      </c>
      <c r="V38" s="466">
        <v>1</v>
      </c>
      <c r="W38" s="466">
        <v>1</v>
      </c>
      <c r="X38" s="466">
        <v>1</v>
      </c>
      <c r="Y38" s="466">
        <v>1</v>
      </c>
      <c r="Z38" s="466">
        <v>1</v>
      </c>
      <c r="AA38" s="466">
        <v>2</v>
      </c>
      <c r="AB38" s="466">
        <v>2</v>
      </c>
      <c r="AC38" s="448">
        <v>70</v>
      </c>
      <c r="AD38" s="448">
        <v>28</v>
      </c>
      <c r="AE38" s="449">
        <v>50</v>
      </c>
      <c r="AF38" s="449">
        <v>37.9</v>
      </c>
      <c r="AG38" s="449">
        <v>6.65</v>
      </c>
      <c r="AH38" s="449">
        <v>2.64</v>
      </c>
      <c r="AI38" s="449">
        <v>27.5</v>
      </c>
      <c r="AJ38" s="449">
        <v>30</v>
      </c>
      <c r="AK38" s="449">
        <v>35.200000000000003</v>
      </c>
      <c r="AL38" s="449">
        <v>32.700000000000003</v>
      </c>
    </row>
    <row r="39" spans="1:38" ht="18">
      <c r="A39" s="445" t="s">
        <v>488</v>
      </c>
      <c r="B39" s="441" t="s">
        <v>489</v>
      </c>
      <c r="C39" s="448">
        <v>18</v>
      </c>
      <c r="D39" s="450">
        <v>29.7</v>
      </c>
      <c r="E39" s="448">
        <v>25</v>
      </c>
      <c r="F39" s="448">
        <v>16.899999999999999</v>
      </c>
      <c r="G39" s="448">
        <v>26.8</v>
      </c>
      <c r="H39" s="448" t="s">
        <v>408</v>
      </c>
      <c r="I39" s="448">
        <v>7.45</v>
      </c>
      <c r="J39" s="448">
        <v>3.24</v>
      </c>
      <c r="K39" s="448">
        <v>29.7</v>
      </c>
      <c r="L39" s="448">
        <v>4</v>
      </c>
      <c r="M39" s="448" t="s">
        <v>490</v>
      </c>
      <c r="N39" s="466">
        <v>6</v>
      </c>
      <c r="O39" s="466">
        <v>5</v>
      </c>
      <c r="P39" s="466">
        <v>5</v>
      </c>
      <c r="Q39" s="466">
        <v>4</v>
      </c>
      <c r="R39" s="466">
        <v>3</v>
      </c>
      <c r="S39" s="466">
        <v>3</v>
      </c>
      <c r="T39" s="466">
        <v>3</v>
      </c>
      <c r="U39" s="466">
        <v>3</v>
      </c>
      <c r="V39" s="466">
        <v>3</v>
      </c>
      <c r="W39" s="466">
        <v>3</v>
      </c>
      <c r="X39" s="466">
        <v>3</v>
      </c>
      <c r="Y39" s="466">
        <v>2</v>
      </c>
      <c r="Z39" s="466">
        <v>3</v>
      </c>
      <c r="AA39" s="466">
        <v>2</v>
      </c>
      <c r="AB39" s="466">
        <v>3</v>
      </c>
      <c r="AC39" s="448">
        <v>70</v>
      </c>
      <c r="AD39" s="448">
        <v>16.399999999999999</v>
      </c>
      <c r="AE39" s="449">
        <v>21</v>
      </c>
      <c r="AF39" s="449">
        <v>31.2</v>
      </c>
      <c r="AG39" s="449">
        <v>7.58</v>
      </c>
      <c r="AH39" s="449">
        <v>3.46</v>
      </c>
      <c r="AI39" s="449">
        <v>26.7</v>
      </c>
      <c r="AJ39" s="449">
        <v>28.5</v>
      </c>
      <c r="AK39" s="449">
        <v>29</v>
      </c>
      <c r="AL39" s="449">
        <v>28.5</v>
      </c>
    </row>
    <row r="40" spans="1:38" ht="18">
      <c r="A40" s="445" t="s">
        <v>491</v>
      </c>
      <c r="B40" s="441" t="s">
        <v>413</v>
      </c>
      <c r="C40" s="448">
        <v>24</v>
      </c>
      <c r="D40" s="450">
        <v>33.6</v>
      </c>
      <c r="E40" s="448">
        <v>51</v>
      </c>
      <c r="F40" s="448">
        <v>19.3</v>
      </c>
      <c r="G40" s="448">
        <v>38.9</v>
      </c>
      <c r="H40" s="448">
        <v>13</v>
      </c>
      <c r="I40" s="448">
        <v>11.69</v>
      </c>
      <c r="J40" s="448">
        <v>4.99</v>
      </c>
      <c r="K40" s="448">
        <v>29.3</v>
      </c>
      <c r="L40" s="448">
        <v>4</v>
      </c>
      <c r="M40" s="448" t="s">
        <v>492</v>
      </c>
      <c r="N40" s="466">
        <v>3</v>
      </c>
      <c r="O40" s="466">
        <v>4</v>
      </c>
      <c r="P40" s="466">
        <v>3</v>
      </c>
      <c r="Q40" s="466">
        <v>5</v>
      </c>
      <c r="R40" s="466">
        <v>3</v>
      </c>
      <c r="S40" s="466">
        <v>9999</v>
      </c>
      <c r="T40" s="466">
        <v>3</v>
      </c>
      <c r="U40" s="466">
        <v>4</v>
      </c>
      <c r="V40" s="466">
        <v>3</v>
      </c>
      <c r="W40" s="466">
        <v>3</v>
      </c>
      <c r="X40" s="466">
        <v>1</v>
      </c>
      <c r="Y40" s="466">
        <v>2</v>
      </c>
      <c r="Z40" s="466">
        <v>3</v>
      </c>
      <c r="AA40" s="466">
        <v>4</v>
      </c>
      <c r="AB40" s="466">
        <v>2</v>
      </c>
      <c r="AC40" s="448">
        <v>10</v>
      </c>
      <c r="AD40" s="448">
        <v>20</v>
      </c>
      <c r="AE40" s="449">
        <v>39</v>
      </c>
      <c r="AF40" s="449">
        <v>37.1</v>
      </c>
      <c r="AG40" s="449">
        <v>10.64</v>
      </c>
      <c r="AH40" s="449">
        <v>4.57</v>
      </c>
      <c r="AI40" s="449">
        <v>29.3</v>
      </c>
      <c r="AJ40" s="449">
        <v>29.4</v>
      </c>
      <c r="AK40" s="449">
        <v>22.8</v>
      </c>
      <c r="AL40" s="449">
        <v>22.9</v>
      </c>
    </row>
    <row r="41" spans="1:38" ht="18">
      <c r="A41" s="445" t="s">
        <v>493</v>
      </c>
      <c r="B41" s="441" t="s">
        <v>494</v>
      </c>
      <c r="C41" s="448">
        <v>31</v>
      </c>
      <c r="D41" s="450">
        <v>33.1</v>
      </c>
      <c r="E41" s="448">
        <v>36</v>
      </c>
      <c r="F41" s="448">
        <v>21.7</v>
      </c>
      <c r="G41" s="448">
        <v>28.8</v>
      </c>
      <c r="H41" s="448">
        <v>6</v>
      </c>
      <c r="I41" s="448">
        <v>8.64</v>
      </c>
      <c r="J41" s="448">
        <v>3.91</v>
      </c>
      <c r="K41" s="448">
        <v>26.5</v>
      </c>
      <c r="L41" s="448">
        <v>5</v>
      </c>
      <c r="M41" s="448" t="s">
        <v>495</v>
      </c>
      <c r="N41" s="466">
        <v>4</v>
      </c>
      <c r="O41" s="466">
        <v>6</v>
      </c>
      <c r="P41" s="466">
        <v>4</v>
      </c>
      <c r="Q41" s="466">
        <v>5</v>
      </c>
      <c r="R41" s="466">
        <v>4</v>
      </c>
      <c r="S41" s="466">
        <v>4</v>
      </c>
      <c r="T41" s="466">
        <v>3</v>
      </c>
      <c r="U41" s="466">
        <v>2</v>
      </c>
      <c r="V41" s="466">
        <v>3</v>
      </c>
      <c r="W41" s="466">
        <v>3</v>
      </c>
      <c r="X41" s="466">
        <v>1</v>
      </c>
      <c r="Y41" s="466">
        <v>3</v>
      </c>
      <c r="Z41" s="466">
        <v>3</v>
      </c>
      <c r="AA41" s="466">
        <v>3</v>
      </c>
      <c r="AB41" s="466">
        <v>3</v>
      </c>
      <c r="AC41" s="448">
        <v>2</v>
      </c>
      <c r="AD41" s="448">
        <v>21.9</v>
      </c>
      <c r="AE41" s="449">
        <v>35</v>
      </c>
      <c r="AF41" s="449">
        <v>31.1</v>
      </c>
      <c r="AG41" s="449">
        <v>8.64</v>
      </c>
      <c r="AH41" s="449">
        <v>3.94</v>
      </c>
      <c r="AI41" s="449">
        <v>27.8</v>
      </c>
      <c r="AJ41" s="449">
        <v>29.4</v>
      </c>
      <c r="AK41" s="449">
        <v>38.1</v>
      </c>
      <c r="AL41" s="449">
        <v>44.3</v>
      </c>
    </row>
    <row r="42" spans="1:38" ht="18">
      <c r="A42" s="445" t="s">
        <v>496</v>
      </c>
      <c r="B42" s="441" t="s">
        <v>497</v>
      </c>
      <c r="C42" s="448">
        <v>29</v>
      </c>
      <c r="D42" s="450">
        <v>33</v>
      </c>
      <c r="E42" s="458">
        <v>9</v>
      </c>
      <c r="F42" s="448">
        <v>21.3</v>
      </c>
      <c r="G42" s="448">
        <v>31.4</v>
      </c>
      <c r="H42" s="448">
        <v>27</v>
      </c>
      <c r="I42" s="448">
        <v>8.17</v>
      </c>
      <c r="J42" s="448">
        <v>3.81</v>
      </c>
      <c r="K42" s="448">
        <v>29.4</v>
      </c>
      <c r="L42" s="448">
        <v>4</v>
      </c>
      <c r="M42" s="448" t="s">
        <v>498</v>
      </c>
      <c r="N42" s="466">
        <v>4</v>
      </c>
      <c r="O42" s="466">
        <v>4</v>
      </c>
      <c r="P42" s="466">
        <v>4</v>
      </c>
      <c r="Q42" s="466">
        <v>4</v>
      </c>
      <c r="R42" s="466">
        <v>4</v>
      </c>
      <c r="S42" s="466">
        <v>2</v>
      </c>
      <c r="T42" s="466">
        <v>3</v>
      </c>
      <c r="U42" s="466">
        <v>3</v>
      </c>
      <c r="V42" s="466">
        <v>2</v>
      </c>
      <c r="W42" s="466">
        <v>3</v>
      </c>
      <c r="X42" s="466">
        <v>1</v>
      </c>
      <c r="Y42" s="466">
        <v>1</v>
      </c>
      <c r="Z42" s="466">
        <v>4</v>
      </c>
      <c r="AA42" s="466">
        <v>3</v>
      </c>
      <c r="AB42" s="466">
        <v>4</v>
      </c>
      <c r="AC42" s="448">
        <v>37</v>
      </c>
      <c r="AD42" s="448">
        <v>23.4</v>
      </c>
      <c r="AE42" s="459">
        <v>9</v>
      </c>
      <c r="AF42" s="449">
        <v>32.200000000000003</v>
      </c>
      <c r="AG42" s="449">
        <v>8.57</v>
      </c>
      <c r="AH42" s="449">
        <v>3.69</v>
      </c>
      <c r="AI42" s="449">
        <v>25.9</v>
      </c>
      <c r="AJ42" s="449">
        <v>30.2</v>
      </c>
      <c r="AK42" s="449">
        <v>23</v>
      </c>
      <c r="AL42" s="449">
        <v>25.2</v>
      </c>
    </row>
    <row r="43" spans="1:38" ht="18">
      <c r="A43" s="445" t="s">
        <v>499</v>
      </c>
      <c r="B43" s="441" t="s">
        <v>500</v>
      </c>
      <c r="C43" s="448">
        <v>34</v>
      </c>
      <c r="D43" s="450">
        <v>32.299999999999997</v>
      </c>
      <c r="E43" s="458">
        <v>36</v>
      </c>
      <c r="F43" s="448">
        <v>18.2</v>
      </c>
      <c r="G43" s="448">
        <v>29.1</v>
      </c>
      <c r="H43" s="448">
        <v>16</v>
      </c>
      <c r="I43" s="448">
        <v>9.98</v>
      </c>
      <c r="J43" s="448">
        <v>3.58</v>
      </c>
      <c r="K43" s="448">
        <v>29.2</v>
      </c>
      <c r="L43" s="448">
        <v>5</v>
      </c>
      <c r="M43" s="448" t="s">
        <v>501</v>
      </c>
      <c r="N43" s="466">
        <v>6</v>
      </c>
      <c r="O43" s="466">
        <v>5</v>
      </c>
      <c r="P43" s="466">
        <v>5</v>
      </c>
      <c r="Q43" s="466">
        <v>4</v>
      </c>
      <c r="R43" s="466">
        <v>5</v>
      </c>
      <c r="S43" s="466">
        <v>4</v>
      </c>
      <c r="T43" s="466">
        <v>2</v>
      </c>
      <c r="U43" s="466">
        <v>3</v>
      </c>
      <c r="V43" s="466">
        <v>3</v>
      </c>
      <c r="W43" s="466">
        <v>3</v>
      </c>
      <c r="X43" s="466">
        <v>3</v>
      </c>
      <c r="Y43" s="466">
        <v>3</v>
      </c>
      <c r="Z43" s="466">
        <v>2</v>
      </c>
      <c r="AA43" s="466">
        <v>4</v>
      </c>
      <c r="AB43" s="466">
        <v>9999</v>
      </c>
      <c r="AC43" s="448">
        <v>9</v>
      </c>
      <c r="AD43" s="448">
        <v>16.100000000000001</v>
      </c>
      <c r="AE43" s="459">
        <v>33.5</v>
      </c>
      <c r="AF43" s="449">
        <v>28</v>
      </c>
      <c r="AG43" s="449">
        <v>8.92</v>
      </c>
      <c r="AH43" s="449">
        <v>3.72</v>
      </c>
      <c r="AI43" s="449">
        <v>30.8</v>
      </c>
      <c r="AJ43" s="449">
        <v>30.8</v>
      </c>
      <c r="AK43" s="449">
        <v>49.6</v>
      </c>
      <c r="AL43" s="449">
        <v>48.4</v>
      </c>
    </row>
    <row r="44" spans="1:38" ht="18">
      <c r="A44" s="445" t="s">
        <v>502</v>
      </c>
      <c r="B44" s="441" t="s">
        <v>442</v>
      </c>
      <c r="C44" s="448">
        <v>37</v>
      </c>
      <c r="D44" s="450">
        <v>35.6</v>
      </c>
      <c r="E44" s="458">
        <v>28</v>
      </c>
      <c r="F44" s="448">
        <v>14.3</v>
      </c>
      <c r="G44" s="448">
        <v>29.4</v>
      </c>
      <c r="H44" s="448">
        <v>47</v>
      </c>
      <c r="I44" s="448">
        <v>7.62</v>
      </c>
      <c r="J44" s="448">
        <v>4.4000000000000004</v>
      </c>
      <c r="K44" s="448">
        <v>30.4</v>
      </c>
      <c r="L44" s="448">
        <v>2</v>
      </c>
      <c r="M44" s="448" t="s">
        <v>471</v>
      </c>
      <c r="N44" s="466">
        <v>4</v>
      </c>
      <c r="O44" s="466">
        <v>4</v>
      </c>
      <c r="P44" s="466">
        <v>4</v>
      </c>
      <c r="Q44" s="466">
        <v>4</v>
      </c>
      <c r="R44" s="466">
        <v>4</v>
      </c>
      <c r="S44" s="466">
        <v>4</v>
      </c>
      <c r="T44" s="466">
        <v>2</v>
      </c>
      <c r="U44" s="466">
        <v>3</v>
      </c>
      <c r="V44" s="466">
        <v>4</v>
      </c>
      <c r="W44" s="466">
        <v>2</v>
      </c>
      <c r="X44" s="466">
        <v>1</v>
      </c>
      <c r="Y44" s="466">
        <v>3</v>
      </c>
      <c r="Z44" s="466">
        <v>2</v>
      </c>
      <c r="AA44" s="466">
        <v>3</v>
      </c>
      <c r="AB44" s="466">
        <v>3</v>
      </c>
      <c r="AC44" s="448">
        <v>14</v>
      </c>
      <c r="AD44" s="448">
        <v>14.3</v>
      </c>
      <c r="AE44" s="459">
        <v>26.5</v>
      </c>
      <c r="AF44" s="449">
        <v>25.5</v>
      </c>
      <c r="AG44" s="449">
        <v>8.77</v>
      </c>
      <c r="AH44" s="449">
        <v>4.29</v>
      </c>
      <c r="AI44" s="449">
        <v>26.6</v>
      </c>
      <c r="AJ44" s="449">
        <v>29.2</v>
      </c>
      <c r="AK44" s="449">
        <v>19.100000000000001</v>
      </c>
      <c r="AL44" s="449">
        <v>17.7</v>
      </c>
    </row>
    <row r="45" spans="1:38" ht="18">
      <c r="A45" s="445" t="s">
        <v>503</v>
      </c>
      <c r="B45" s="441" t="s">
        <v>504</v>
      </c>
      <c r="C45" s="448">
        <v>30</v>
      </c>
      <c r="D45" s="450">
        <v>33.5</v>
      </c>
      <c r="E45" s="458">
        <v>34.5</v>
      </c>
      <c r="F45" s="448">
        <v>24.7</v>
      </c>
      <c r="G45" s="448">
        <v>37.700000000000003</v>
      </c>
      <c r="H45" s="448" t="s">
        <v>408</v>
      </c>
      <c r="I45" s="448">
        <v>5.82</v>
      </c>
      <c r="J45" s="448">
        <v>2.76</v>
      </c>
      <c r="K45" s="448">
        <v>30.5</v>
      </c>
      <c r="L45" s="448">
        <v>2</v>
      </c>
      <c r="M45" s="448" t="s">
        <v>408</v>
      </c>
      <c r="N45" s="466">
        <v>2</v>
      </c>
      <c r="O45" s="466">
        <v>2</v>
      </c>
      <c r="P45" s="466">
        <v>3</v>
      </c>
      <c r="Q45" s="466">
        <v>6</v>
      </c>
      <c r="R45" s="466">
        <v>3</v>
      </c>
      <c r="S45" s="466">
        <v>3</v>
      </c>
      <c r="T45" s="466">
        <v>4</v>
      </c>
      <c r="U45" s="466">
        <v>3</v>
      </c>
      <c r="V45" s="466">
        <v>2</v>
      </c>
      <c r="W45" s="466">
        <v>3</v>
      </c>
      <c r="X45" s="466">
        <v>3</v>
      </c>
      <c r="Y45" s="466">
        <v>3</v>
      </c>
      <c r="Z45" s="466">
        <v>3</v>
      </c>
      <c r="AA45" s="466">
        <v>3</v>
      </c>
      <c r="AB45" s="466">
        <v>3</v>
      </c>
      <c r="AC45" s="448">
        <v>70</v>
      </c>
      <c r="AD45" s="448">
        <v>20.7</v>
      </c>
      <c r="AE45" s="459">
        <v>27.5</v>
      </c>
      <c r="AF45" s="449">
        <v>28.4</v>
      </c>
      <c r="AG45" s="449">
        <v>5.98</v>
      </c>
      <c r="AH45" s="449">
        <v>2.73</v>
      </c>
      <c r="AI45" s="449">
        <v>29.6</v>
      </c>
      <c r="AJ45" s="449">
        <v>30</v>
      </c>
      <c r="AK45" s="454" t="s">
        <v>408</v>
      </c>
      <c r="AL45" s="454" t="s">
        <v>408</v>
      </c>
    </row>
    <row r="46" spans="1:38" ht="18">
      <c r="A46" s="445" t="s">
        <v>505</v>
      </c>
      <c r="B46" s="441" t="s">
        <v>506</v>
      </c>
      <c r="C46" s="448">
        <v>43</v>
      </c>
      <c r="D46" s="450">
        <v>33.200000000000003</v>
      </c>
      <c r="E46" s="448">
        <v>30</v>
      </c>
      <c r="F46" s="448">
        <v>18.100000000000001</v>
      </c>
      <c r="G46" s="448">
        <v>29</v>
      </c>
      <c r="H46" s="448">
        <v>47</v>
      </c>
      <c r="I46" s="448">
        <v>8.2100000000000009</v>
      </c>
      <c r="J46" s="448">
        <v>3.62</v>
      </c>
      <c r="K46" s="448">
        <v>29.7</v>
      </c>
      <c r="L46" s="448">
        <v>4</v>
      </c>
      <c r="M46" s="448" t="s">
        <v>507</v>
      </c>
      <c r="N46" s="466">
        <v>1</v>
      </c>
      <c r="O46" s="466">
        <v>3</v>
      </c>
      <c r="P46" s="466">
        <v>1</v>
      </c>
      <c r="Q46" s="466">
        <v>4</v>
      </c>
      <c r="R46" s="466">
        <v>5</v>
      </c>
      <c r="S46" s="466">
        <v>2</v>
      </c>
      <c r="T46" s="466">
        <v>2</v>
      </c>
      <c r="U46" s="466">
        <v>1</v>
      </c>
      <c r="V46" s="466">
        <v>4</v>
      </c>
      <c r="W46" s="466">
        <v>3</v>
      </c>
      <c r="X46" s="466">
        <v>1</v>
      </c>
      <c r="Y46" s="466">
        <v>4</v>
      </c>
      <c r="Z46" s="466">
        <v>2</v>
      </c>
      <c r="AA46" s="466">
        <v>4</v>
      </c>
      <c r="AB46" s="466">
        <v>4</v>
      </c>
      <c r="AC46" s="448">
        <v>9</v>
      </c>
      <c r="AD46" s="448">
        <v>14.5</v>
      </c>
      <c r="AE46" s="449">
        <v>31</v>
      </c>
      <c r="AF46" s="449">
        <v>27.7</v>
      </c>
      <c r="AG46" s="449">
        <v>8.9600000000000009</v>
      </c>
      <c r="AH46" s="449">
        <v>3.91</v>
      </c>
      <c r="AI46" s="449">
        <v>30</v>
      </c>
      <c r="AJ46" s="449">
        <v>30.4</v>
      </c>
      <c r="AK46" s="449">
        <v>9.1</v>
      </c>
      <c r="AL46" s="449">
        <v>22.4</v>
      </c>
    </row>
    <row r="47" spans="1:38" ht="18">
      <c r="A47" s="445" t="s">
        <v>508</v>
      </c>
      <c r="B47" s="441" t="s">
        <v>427</v>
      </c>
      <c r="C47" s="448">
        <v>11</v>
      </c>
      <c r="D47" s="450">
        <v>37.9</v>
      </c>
      <c r="E47" s="448">
        <v>42</v>
      </c>
      <c r="F47" s="448">
        <v>24.7</v>
      </c>
      <c r="G47" s="448">
        <v>29.5</v>
      </c>
      <c r="H47" s="448" t="s">
        <v>408</v>
      </c>
      <c r="I47" s="448">
        <v>6.42</v>
      </c>
      <c r="J47" s="448">
        <v>3.17</v>
      </c>
      <c r="K47" s="448">
        <v>30.2</v>
      </c>
      <c r="L47" s="448">
        <v>4</v>
      </c>
      <c r="M47" s="448" t="s">
        <v>417</v>
      </c>
      <c r="N47" s="466">
        <v>3</v>
      </c>
      <c r="O47" s="466">
        <v>3</v>
      </c>
      <c r="P47" s="466">
        <v>2</v>
      </c>
      <c r="Q47" s="466">
        <v>2</v>
      </c>
      <c r="R47" s="466">
        <v>2</v>
      </c>
      <c r="S47" s="466">
        <v>2</v>
      </c>
      <c r="T47" s="466">
        <v>1</v>
      </c>
      <c r="U47" s="466">
        <v>4</v>
      </c>
      <c r="V47" s="466">
        <v>3</v>
      </c>
      <c r="W47" s="466">
        <v>4</v>
      </c>
      <c r="X47" s="466">
        <v>3</v>
      </c>
      <c r="Y47" s="466">
        <v>4</v>
      </c>
      <c r="Z47" s="466">
        <v>3</v>
      </c>
      <c r="AA47" s="466">
        <v>1</v>
      </c>
      <c r="AB47" s="466">
        <v>3</v>
      </c>
      <c r="AC47" s="448">
        <v>70</v>
      </c>
      <c r="AD47" s="448">
        <v>22.7</v>
      </c>
      <c r="AE47" s="449">
        <v>40.5</v>
      </c>
      <c r="AF47" s="449">
        <v>38.5</v>
      </c>
      <c r="AG47" s="449">
        <v>7.04</v>
      </c>
      <c r="AH47" s="449">
        <v>3.14</v>
      </c>
      <c r="AI47" s="449">
        <v>29.4</v>
      </c>
      <c r="AJ47" s="449">
        <v>30</v>
      </c>
      <c r="AK47" s="449">
        <v>29.1</v>
      </c>
      <c r="AL47" s="449">
        <v>30.1</v>
      </c>
    </row>
    <row r="48" spans="1:38" ht="18">
      <c r="A48" s="445" t="s">
        <v>509</v>
      </c>
      <c r="B48" s="441" t="s">
        <v>510</v>
      </c>
      <c r="C48" s="448">
        <v>42</v>
      </c>
      <c r="D48" s="450">
        <v>34</v>
      </c>
      <c r="E48" s="448">
        <v>40.5</v>
      </c>
      <c r="F48" s="448">
        <v>17.899999999999999</v>
      </c>
      <c r="G48" s="448">
        <v>34.799999999999997</v>
      </c>
      <c r="H48" s="448">
        <v>2</v>
      </c>
      <c r="I48" s="448">
        <v>7.71</v>
      </c>
      <c r="J48" s="448">
        <v>3.87</v>
      </c>
      <c r="K48" s="448">
        <v>30.1</v>
      </c>
      <c r="L48" s="448">
        <v>3</v>
      </c>
      <c r="M48" s="448" t="s">
        <v>410</v>
      </c>
      <c r="N48" s="466">
        <v>5</v>
      </c>
      <c r="O48" s="466">
        <v>4</v>
      </c>
      <c r="P48" s="466">
        <v>4</v>
      </c>
      <c r="Q48" s="466">
        <v>4</v>
      </c>
      <c r="R48" s="466">
        <v>4</v>
      </c>
      <c r="S48" s="466">
        <v>2</v>
      </c>
      <c r="T48" s="466">
        <v>1</v>
      </c>
      <c r="U48" s="466">
        <v>2</v>
      </c>
      <c r="V48" s="466">
        <v>2</v>
      </c>
      <c r="W48" s="466">
        <v>2</v>
      </c>
      <c r="X48" s="466">
        <v>1</v>
      </c>
      <c r="Y48" s="466">
        <v>3</v>
      </c>
      <c r="Z48" s="466">
        <v>2</v>
      </c>
      <c r="AA48" s="466">
        <v>3</v>
      </c>
      <c r="AB48" s="466">
        <v>3</v>
      </c>
      <c r="AC48" s="448">
        <v>40</v>
      </c>
      <c r="AD48" s="448">
        <v>19.399999999999999</v>
      </c>
      <c r="AE48" s="449">
        <v>38.5</v>
      </c>
      <c r="AF48" s="449">
        <v>39.4</v>
      </c>
      <c r="AG48" s="449">
        <v>9.33</v>
      </c>
      <c r="AH48" s="449">
        <v>4.28</v>
      </c>
      <c r="AI48" s="449">
        <v>29.8</v>
      </c>
      <c r="AJ48" s="449">
        <v>29.4</v>
      </c>
      <c r="AK48" s="449">
        <v>26.9</v>
      </c>
      <c r="AL48" s="449">
        <v>24.5</v>
      </c>
    </row>
    <row r="49" spans="1:38" ht="18">
      <c r="A49" s="445" t="s">
        <v>511</v>
      </c>
      <c r="B49" s="441" t="s">
        <v>481</v>
      </c>
      <c r="C49" s="448">
        <v>30</v>
      </c>
      <c r="D49" s="450">
        <v>33.4</v>
      </c>
      <c r="E49" s="448">
        <v>38</v>
      </c>
      <c r="F49" s="448">
        <v>20.9</v>
      </c>
      <c r="G49" s="448">
        <v>31.5</v>
      </c>
      <c r="H49" s="448">
        <v>41</v>
      </c>
      <c r="I49" s="448">
        <v>8.57</v>
      </c>
      <c r="J49" s="448">
        <v>3.11</v>
      </c>
      <c r="K49" s="448">
        <v>30.9</v>
      </c>
      <c r="L49" s="448">
        <v>4</v>
      </c>
      <c r="M49" s="448" t="s">
        <v>512</v>
      </c>
      <c r="N49" s="466">
        <v>4</v>
      </c>
      <c r="O49" s="466">
        <v>4</v>
      </c>
      <c r="P49" s="466">
        <v>4</v>
      </c>
      <c r="Q49" s="466">
        <v>4</v>
      </c>
      <c r="R49" s="466">
        <v>4</v>
      </c>
      <c r="S49" s="466">
        <v>3</v>
      </c>
      <c r="T49" s="466">
        <v>3</v>
      </c>
      <c r="U49" s="466">
        <v>4</v>
      </c>
      <c r="V49" s="466">
        <v>4</v>
      </c>
      <c r="W49" s="466">
        <v>3</v>
      </c>
      <c r="X49" s="466">
        <v>2</v>
      </c>
      <c r="Y49" s="466">
        <v>4</v>
      </c>
      <c r="Z49" s="466">
        <v>2</v>
      </c>
      <c r="AA49" s="466">
        <v>4</v>
      </c>
      <c r="AB49" s="466">
        <v>4</v>
      </c>
      <c r="AC49" s="448">
        <v>38</v>
      </c>
      <c r="AD49" s="448">
        <v>19.7</v>
      </c>
      <c r="AE49" s="449">
        <v>32</v>
      </c>
      <c r="AF49" s="449">
        <v>32.4</v>
      </c>
      <c r="AG49" s="449">
        <v>10.63</v>
      </c>
      <c r="AH49" s="449">
        <v>3.1</v>
      </c>
      <c r="AI49" s="449">
        <v>30.3</v>
      </c>
      <c r="AJ49" s="449">
        <v>30.7</v>
      </c>
      <c r="AK49" s="449">
        <v>26</v>
      </c>
      <c r="AL49" s="449">
        <v>28.1</v>
      </c>
    </row>
    <row r="50" spans="1:38" ht="18">
      <c r="A50" s="445" t="s">
        <v>513</v>
      </c>
      <c r="B50" s="441" t="s">
        <v>462</v>
      </c>
      <c r="C50" s="448">
        <v>15</v>
      </c>
      <c r="D50" s="450">
        <v>33</v>
      </c>
      <c r="E50" s="448">
        <v>21</v>
      </c>
      <c r="F50" s="448">
        <v>23.4</v>
      </c>
      <c r="G50" s="452">
        <v>42.7</v>
      </c>
      <c r="H50" s="452" t="s">
        <v>408</v>
      </c>
      <c r="I50" s="448">
        <v>6.9</v>
      </c>
      <c r="J50" s="448">
        <v>3.17</v>
      </c>
      <c r="K50" s="448">
        <v>28.6</v>
      </c>
      <c r="L50" s="448">
        <v>4</v>
      </c>
      <c r="M50" s="448" t="s">
        <v>514</v>
      </c>
      <c r="N50" s="466">
        <v>3</v>
      </c>
      <c r="O50" s="466">
        <v>3</v>
      </c>
      <c r="P50" s="466">
        <v>3</v>
      </c>
      <c r="Q50" s="466">
        <v>4</v>
      </c>
      <c r="R50" s="466">
        <v>4</v>
      </c>
      <c r="S50" s="466">
        <v>3</v>
      </c>
      <c r="T50" s="466">
        <v>2</v>
      </c>
      <c r="U50" s="466">
        <v>1</v>
      </c>
      <c r="V50" s="466">
        <v>2</v>
      </c>
      <c r="W50" s="466">
        <v>2</v>
      </c>
      <c r="X50" s="466">
        <v>1</v>
      </c>
      <c r="Y50" s="466">
        <v>1</v>
      </c>
      <c r="Z50" s="466">
        <v>1</v>
      </c>
      <c r="AA50" s="466">
        <v>1</v>
      </c>
      <c r="AB50" s="466">
        <v>2</v>
      </c>
      <c r="AC50" s="448">
        <v>70</v>
      </c>
      <c r="AD50" s="448">
        <v>25.1</v>
      </c>
      <c r="AE50" s="449">
        <v>21.5</v>
      </c>
      <c r="AF50" s="453">
        <v>39.200000000000003</v>
      </c>
      <c r="AG50" s="449">
        <v>7.36</v>
      </c>
      <c r="AH50" s="449">
        <v>3.13</v>
      </c>
      <c r="AI50" s="449">
        <v>28.6</v>
      </c>
      <c r="AJ50" s="449">
        <v>28.8</v>
      </c>
      <c r="AK50" s="449">
        <v>28.5</v>
      </c>
      <c r="AL50" s="449">
        <v>33.299999999999997</v>
      </c>
    </row>
    <row r="51" spans="1:38" ht="18">
      <c r="A51" s="445" t="s">
        <v>515</v>
      </c>
      <c r="B51" s="441" t="s">
        <v>481</v>
      </c>
      <c r="C51" s="448">
        <v>28</v>
      </c>
      <c r="D51" s="450">
        <v>38.1</v>
      </c>
      <c r="E51" s="448">
        <v>58</v>
      </c>
      <c r="F51" s="448">
        <v>28</v>
      </c>
      <c r="G51" s="448">
        <v>48</v>
      </c>
      <c r="H51" s="448" t="s">
        <v>408</v>
      </c>
      <c r="I51" s="448">
        <v>6.22</v>
      </c>
      <c r="J51" s="448">
        <v>3.06</v>
      </c>
      <c r="K51" s="448">
        <v>28.5</v>
      </c>
      <c r="L51" s="448">
        <v>5</v>
      </c>
      <c r="M51" s="448" t="s">
        <v>516</v>
      </c>
      <c r="N51" s="466">
        <v>4</v>
      </c>
      <c r="O51" s="466">
        <v>4</v>
      </c>
      <c r="P51" s="466">
        <v>4</v>
      </c>
      <c r="Q51" s="466">
        <v>5</v>
      </c>
      <c r="R51" s="466">
        <v>3</v>
      </c>
      <c r="S51" s="466">
        <v>2</v>
      </c>
      <c r="T51" s="466">
        <v>2</v>
      </c>
      <c r="U51" s="466">
        <v>1</v>
      </c>
      <c r="V51" s="466">
        <v>2</v>
      </c>
      <c r="W51" s="466">
        <v>2</v>
      </c>
      <c r="X51" s="466">
        <v>1</v>
      </c>
      <c r="Y51" s="466">
        <v>1</v>
      </c>
      <c r="Z51" s="466">
        <v>2</v>
      </c>
      <c r="AA51" s="466">
        <v>1</v>
      </c>
      <c r="AB51" s="466">
        <v>1</v>
      </c>
      <c r="AC51" s="448">
        <v>70</v>
      </c>
      <c r="AD51" s="448">
        <v>29.1</v>
      </c>
      <c r="AE51" s="449">
        <v>48.5</v>
      </c>
      <c r="AF51" s="449">
        <v>48</v>
      </c>
      <c r="AG51" s="449">
        <v>3.1</v>
      </c>
      <c r="AH51" s="449">
        <v>3.3</v>
      </c>
      <c r="AI51" s="449">
        <v>28.5</v>
      </c>
      <c r="AJ51" s="449">
        <v>27.5</v>
      </c>
      <c r="AK51" s="449">
        <v>31.3</v>
      </c>
      <c r="AL51" s="449">
        <v>31.6</v>
      </c>
    </row>
    <row r="52" spans="1:38" ht="18">
      <c r="A52" s="445" t="s">
        <v>517</v>
      </c>
      <c r="B52" s="441" t="s">
        <v>518</v>
      </c>
      <c r="C52" s="448">
        <v>31</v>
      </c>
      <c r="D52" s="450">
        <v>36.1</v>
      </c>
      <c r="E52" s="448">
        <v>50</v>
      </c>
      <c r="F52" s="448">
        <v>26.6</v>
      </c>
      <c r="G52" s="448">
        <v>48</v>
      </c>
      <c r="H52" s="448" t="s">
        <v>408</v>
      </c>
      <c r="I52" s="448">
        <v>6.7</v>
      </c>
      <c r="J52" s="448">
        <v>2.73</v>
      </c>
      <c r="K52" s="448">
        <v>28.7</v>
      </c>
      <c r="L52" s="448">
        <v>5</v>
      </c>
      <c r="M52" s="448" t="s">
        <v>519</v>
      </c>
      <c r="N52" s="466">
        <v>4</v>
      </c>
      <c r="O52" s="466">
        <v>4</v>
      </c>
      <c r="P52" s="466">
        <v>3</v>
      </c>
      <c r="Q52" s="466">
        <v>4</v>
      </c>
      <c r="R52" s="466">
        <v>2</v>
      </c>
      <c r="S52" s="466">
        <v>2</v>
      </c>
      <c r="T52" s="466">
        <v>2</v>
      </c>
      <c r="U52" s="466">
        <v>2</v>
      </c>
      <c r="V52" s="466">
        <v>3</v>
      </c>
      <c r="W52" s="466">
        <v>3</v>
      </c>
      <c r="X52" s="466">
        <v>1</v>
      </c>
      <c r="Y52" s="466">
        <v>3</v>
      </c>
      <c r="Z52" s="466">
        <v>3</v>
      </c>
      <c r="AA52" s="466">
        <v>3</v>
      </c>
      <c r="AB52" s="466">
        <v>3</v>
      </c>
      <c r="AC52" s="448">
        <v>70</v>
      </c>
      <c r="AD52" s="448">
        <v>24.7</v>
      </c>
      <c r="AE52" s="449">
        <v>41</v>
      </c>
      <c r="AF52" s="449">
        <v>39.4</v>
      </c>
      <c r="AG52" s="449">
        <v>6.44</v>
      </c>
      <c r="AH52" s="449">
        <v>2.73</v>
      </c>
      <c r="AI52" s="449">
        <v>28.8</v>
      </c>
      <c r="AJ52" s="449">
        <v>30.3</v>
      </c>
      <c r="AK52" s="449">
        <v>34.4</v>
      </c>
      <c r="AL52" s="449">
        <v>36.5</v>
      </c>
    </row>
    <row r="53" spans="1:38" ht="18">
      <c r="A53" s="445" t="s">
        <v>520</v>
      </c>
      <c r="B53" s="441" t="s">
        <v>521</v>
      </c>
      <c r="C53" s="448">
        <v>17</v>
      </c>
      <c r="D53" s="450">
        <v>31.9</v>
      </c>
      <c r="E53" s="448">
        <v>33</v>
      </c>
      <c r="F53" s="448">
        <v>21.4</v>
      </c>
      <c r="G53" s="448">
        <v>25.7</v>
      </c>
      <c r="H53" s="448">
        <v>42</v>
      </c>
      <c r="I53" s="448">
        <v>9.16</v>
      </c>
      <c r="J53" s="448">
        <v>4.83</v>
      </c>
      <c r="K53" s="448">
        <v>28.5</v>
      </c>
      <c r="L53" s="448" t="s">
        <v>408</v>
      </c>
      <c r="M53" s="448" t="s">
        <v>522</v>
      </c>
      <c r="N53" s="466">
        <v>5</v>
      </c>
      <c r="O53" s="466">
        <v>4</v>
      </c>
      <c r="P53" s="466">
        <v>3</v>
      </c>
      <c r="Q53" s="466">
        <v>2</v>
      </c>
      <c r="R53" s="466">
        <v>2</v>
      </c>
      <c r="S53" s="466">
        <v>2</v>
      </c>
      <c r="T53" s="466">
        <v>2</v>
      </c>
      <c r="U53" s="466">
        <v>5</v>
      </c>
      <c r="V53" s="466">
        <v>5</v>
      </c>
      <c r="W53" s="466">
        <v>2</v>
      </c>
      <c r="X53" s="466">
        <v>2</v>
      </c>
      <c r="Y53" s="466">
        <v>5</v>
      </c>
      <c r="Z53" s="466">
        <v>3</v>
      </c>
      <c r="AA53" s="466">
        <v>5</v>
      </c>
      <c r="AB53" s="466">
        <v>5</v>
      </c>
      <c r="AC53" s="448">
        <v>26</v>
      </c>
      <c r="AD53" s="448">
        <v>20.3</v>
      </c>
      <c r="AE53" s="449">
        <v>39.5</v>
      </c>
      <c r="AF53" s="449">
        <v>24.7</v>
      </c>
      <c r="AG53" s="449">
        <v>11.19</v>
      </c>
      <c r="AH53" s="449">
        <v>4.87</v>
      </c>
      <c r="AI53" s="449">
        <v>29</v>
      </c>
      <c r="AJ53" s="449">
        <v>28.7</v>
      </c>
      <c r="AK53" s="449">
        <v>28.1</v>
      </c>
      <c r="AL53" s="449">
        <v>28.1</v>
      </c>
    </row>
    <row r="54" spans="1:38" ht="18">
      <c r="A54" s="445" t="s">
        <v>523</v>
      </c>
      <c r="B54" s="441" t="s">
        <v>424</v>
      </c>
      <c r="C54" s="448">
        <v>30</v>
      </c>
      <c r="D54" s="450">
        <v>37.799999999999997</v>
      </c>
      <c r="E54" s="448">
        <v>57</v>
      </c>
      <c r="F54" s="448">
        <v>29.7</v>
      </c>
      <c r="G54" s="448">
        <v>45.9</v>
      </c>
      <c r="H54" s="448" t="s">
        <v>408</v>
      </c>
      <c r="I54" s="448">
        <v>6.18</v>
      </c>
      <c r="J54" s="448">
        <v>3.26</v>
      </c>
      <c r="K54" s="448">
        <v>29.5</v>
      </c>
      <c r="L54" s="448">
        <v>5</v>
      </c>
      <c r="M54" s="448" t="s">
        <v>524</v>
      </c>
      <c r="N54" s="466">
        <v>5</v>
      </c>
      <c r="O54" s="466">
        <v>2</v>
      </c>
      <c r="P54" s="466">
        <v>4</v>
      </c>
      <c r="Q54" s="466">
        <v>6</v>
      </c>
      <c r="R54" s="466">
        <v>4</v>
      </c>
      <c r="S54" s="466">
        <v>5</v>
      </c>
      <c r="T54" s="466">
        <v>1</v>
      </c>
      <c r="U54" s="466">
        <v>2</v>
      </c>
      <c r="V54" s="466">
        <v>3</v>
      </c>
      <c r="W54" s="466">
        <v>1</v>
      </c>
      <c r="X54" s="466">
        <v>2</v>
      </c>
      <c r="Y54" s="466">
        <v>3</v>
      </c>
      <c r="Z54" s="466">
        <v>1</v>
      </c>
      <c r="AA54" s="466">
        <v>2</v>
      </c>
      <c r="AB54" s="466">
        <v>3</v>
      </c>
      <c r="AC54" s="448">
        <v>70</v>
      </c>
      <c r="AD54" s="448">
        <v>27.7</v>
      </c>
      <c r="AE54" s="449">
        <v>54</v>
      </c>
      <c r="AF54" s="449">
        <v>41.8</v>
      </c>
      <c r="AG54" s="449">
        <v>5.3</v>
      </c>
      <c r="AH54" s="449">
        <v>3.33</v>
      </c>
      <c r="AI54" s="449">
        <v>29.1</v>
      </c>
      <c r="AJ54" s="449">
        <v>30</v>
      </c>
      <c r="AK54" s="449">
        <v>27.2</v>
      </c>
      <c r="AL54" s="449">
        <v>30.4</v>
      </c>
    </row>
    <row r="55" spans="1:38" ht="18">
      <c r="A55" s="445" t="s">
        <v>525</v>
      </c>
      <c r="B55" s="441" t="s">
        <v>526</v>
      </c>
      <c r="C55" s="448">
        <v>35</v>
      </c>
      <c r="D55" s="450">
        <v>25.5</v>
      </c>
      <c r="E55" s="448" t="s">
        <v>408</v>
      </c>
      <c r="F55" s="448">
        <v>14.9</v>
      </c>
      <c r="G55" s="448">
        <v>21.1</v>
      </c>
      <c r="H55" s="448" t="s">
        <v>408</v>
      </c>
      <c r="I55" s="448">
        <v>9.75</v>
      </c>
      <c r="J55" s="448">
        <v>7.03</v>
      </c>
      <c r="K55" s="448">
        <v>29.3</v>
      </c>
      <c r="L55" s="448" t="s">
        <v>408</v>
      </c>
      <c r="M55" s="448" t="s">
        <v>527</v>
      </c>
      <c r="N55" s="466">
        <v>3</v>
      </c>
      <c r="O55" s="466">
        <v>2</v>
      </c>
      <c r="P55" s="466">
        <v>1</v>
      </c>
      <c r="Q55" s="466">
        <v>4</v>
      </c>
      <c r="R55" s="466">
        <v>2</v>
      </c>
      <c r="S55" s="466">
        <v>1</v>
      </c>
      <c r="T55" s="466">
        <v>3</v>
      </c>
      <c r="U55" s="466">
        <v>3</v>
      </c>
      <c r="V55" s="466">
        <v>3</v>
      </c>
      <c r="W55" s="466">
        <v>4</v>
      </c>
      <c r="X55" s="466">
        <v>1</v>
      </c>
      <c r="Y55" s="466">
        <v>3</v>
      </c>
      <c r="Z55" s="466">
        <v>3</v>
      </c>
      <c r="AA55" s="466">
        <v>5</v>
      </c>
      <c r="AB55" s="466">
        <v>5</v>
      </c>
      <c r="AC55" s="448" t="s">
        <v>408</v>
      </c>
      <c r="AD55" s="448">
        <v>15.4</v>
      </c>
      <c r="AE55" s="454" t="s">
        <v>408</v>
      </c>
      <c r="AF55" s="449">
        <v>14.8</v>
      </c>
      <c r="AG55" s="449">
        <v>9.64</v>
      </c>
      <c r="AH55" s="449">
        <v>4.1500000000000004</v>
      </c>
      <c r="AI55" s="449">
        <v>29.3</v>
      </c>
      <c r="AJ55" s="449">
        <v>30.4</v>
      </c>
      <c r="AK55" s="449">
        <v>20</v>
      </c>
      <c r="AL55" s="449">
        <v>21.3</v>
      </c>
    </row>
    <row r="56" spans="1:38" ht="18">
      <c r="A56" s="445" t="s">
        <v>528</v>
      </c>
      <c r="B56" s="441" t="s">
        <v>529</v>
      </c>
      <c r="C56" s="448">
        <v>32</v>
      </c>
      <c r="D56" s="450">
        <v>37.1</v>
      </c>
      <c r="E56" s="448" t="s">
        <v>408</v>
      </c>
      <c r="F56" s="448">
        <v>14.5</v>
      </c>
      <c r="G56" s="452">
        <v>24.9</v>
      </c>
      <c r="H56" s="452">
        <v>11.02</v>
      </c>
      <c r="I56" s="448">
        <v>9.91</v>
      </c>
      <c r="J56" s="448">
        <v>3.58</v>
      </c>
      <c r="K56" s="448">
        <v>28.1</v>
      </c>
      <c r="L56" s="448">
        <v>5</v>
      </c>
      <c r="M56" s="448" t="s">
        <v>530</v>
      </c>
      <c r="N56" s="466">
        <v>4</v>
      </c>
      <c r="O56" s="466">
        <v>4</v>
      </c>
      <c r="P56" s="466">
        <v>4</v>
      </c>
      <c r="Q56" s="466">
        <v>5</v>
      </c>
      <c r="R56" s="466">
        <v>5</v>
      </c>
      <c r="S56" s="466">
        <v>5</v>
      </c>
      <c r="T56" s="466">
        <v>1</v>
      </c>
      <c r="U56" s="466">
        <v>1</v>
      </c>
      <c r="V56" s="466">
        <v>2</v>
      </c>
      <c r="W56" s="466">
        <v>2</v>
      </c>
      <c r="X56" s="466">
        <v>1</v>
      </c>
      <c r="Y56" s="466">
        <v>2</v>
      </c>
      <c r="Z56" s="466">
        <v>1</v>
      </c>
      <c r="AA56" s="466">
        <v>3</v>
      </c>
      <c r="AB56" s="466">
        <v>3</v>
      </c>
      <c r="AC56" s="448">
        <v>8.3800000000000008</v>
      </c>
      <c r="AD56" s="448">
        <v>13.7</v>
      </c>
      <c r="AE56" s="454" t="s">
        <v>408</v>
      </c>
      <c r="AF56" s="453">
        <v>25.5</v>
      </c>
      <c r="AG56" s="449">
        <v>11.55</v>
      </c>
      <c r="AH56" s="449">
        <v>3.9</v>
      </c>
      <c r="AI56" s="449">
        <v>28.3</v>
      </c>
      <c r="AJ56" s="449">
        <v>28.1</v>
      </c>
      <c r="AK56" s="449">
        <v>20.2</v>
      </c>
      <c r="AL56" s="449">
        <v>17</v>
      </c>
    </row>
    <row r="57" spans="1:38" ht="18">
      <c r="A57" s="445" t="s">
        <v>531</v>
      </c>
      <c r="B57" s="441" t="s">
        <v>532</v>
      </c>
      <c r="C57" s="448">
        <v>33</v>
      </c>
      <c r="D57" s="450">
        <v>32.299999999999997</v>
      </c>
      <c r="E57" s="448">
        <v>42</v>
      </c>
      <c r="F57" s="448">
        <v>21.4</v>
      </c>
      <c r="G57" s="448">
        <v>34.1</v>
      </c>
      <c r="H57" s="452">
        <v>16.149999999999999</v>
      </c>
      <c r="I57" s="448">
        <v>6.86</v>
      </c>
      <c r="J57" s="448">
        <v>3.33</v>
      </c>
      <c r="K57" s="448">
        <v>28.7</v>
      </c>
      <c r="L57" s="448">
        <v>5</v>
      </c>
      <c r="M57" s="448" t="s">
        <v>533</v>
      </c>
      <c r="N57" s="466">
        <v>4</v>
      </c>
      <c r="O57" s="466">
        <v>5</v>
      </c>
      <c r="P57" s="466">
        <v>4</v>
      </c>
      <c r="Q57" s="466">
        <v>5</v>
      </c>
      <c r="R57" s="466">
        <v>5</v>
      </c>
      <c r="S57" s="466">
        <v>5</v>
      </c>
      <c r="T57" s="466">
        <v>1</v>
      </c>
      <c r="U57" s="466">
        <v>1</v>
      </c>
      <c r="V57" s="466">
        <v>1</v>
      </c>
      <c r="W57" s="466">
        <v>1</v>
      </c>
      <c r="X57" s="466">
        <v>1</v>
      </c>
      <c r="Y57" s="466">
        <v>1</v>
      </c>
      <c r="Z57" s="466">
        <v>1</v>
      </c>
      <c r="AA57" s="466">
        <v>1</v>
      </c>
      <c r="AB57" s="466">
        <v>2</v>
      </c>
      <c r="AC57" s="448">
        <v>30.5</v>
      </c>
      <c r="AD57" s="448">
        <v>21.1</v>
      </c>
      <c r="AE57" s="449">
        <v>43</v>
      </c>
      <c r="AF57" s="449">
        <v>36.4</v>
      </c>
      <c r="AG57" s="449">
        <v>7.16</v>
      </c>
      <c r="AH57" s="449">
        <v>3.36</v>
      </c>
      <c r="AI57" s="449">
        <v>28</v>
      </c>
      <c r="AJ57" s="449">
        <v>28.6</v>
      </c>
      <c r="AK57" s="449">
        <v>27.7</v>
      </c>
      <c r="AL57" s="449">
        <v>26.2</v>
      </c>
    </row>
    <row r="58" spans="1:38" ht="18">
      <c r="A58" s="445" t="s">
        <v>534</v>
      </c>
      <c r="B58" s="441" t="s">
        <v>532</v>
      </c>
      <c r="C58" s="448">
        <v>26</v>
      </c>
      <c r="D58" s="450">
        <v>45.3</v>
      </c>
      <c r="E58" s="448">
        <v>11</v>
      </c>
      <c r="F58" s="448">
        <v>29.4</v>
      </c>
      <c r="G58" s="448">
        <v>38</v>
      </c>
      <c r="H58" s="448">
        <v>2.91</v>
      </c>
      <c r="I58" s="448">
        <v>6.6</v>
      </c>
      <c r="J58" s="448">
        <v>2.68</v>
      </c>
      <c r="K58" s="448">
        <v>29.5</v>
      </c>
      <c r="L58" s="448">
        <v>4</v>
      </c>
      <c r="M58" s="448" t="s">
        <v>533</v>
      </c>
      <c r="N58" s="440" t="s">
        <v>408</v>
      </c>
      <c r="O58" s="440" t="s">
        <v>408</v>
      </c>
      <c r="P58" s="440" t="s">
        <v>408</v>
      </c>
      <c r="Q58" s="440" t="s">
        <v>408</v>
      </c>
      <c r="R58" s="440" t="s">
        <v>408</v>
      </c>
      <c r="S58" s="440" t="s">
        <v>408</v>
      </c>
      <c r="T58" s="440" t="s">
        <v>408</v>
      </c>
      <c r="U58" s="440" t="s">
        <v>408</v>
      </c>
      <c r="V58" s="440" t="s">
        <v>408</v>
      </c>
      <c r="W58" s="440" t="s">
        <v>408</v>
      </c>
      <c r="X58" s="440" t="s">
        <v>408</v>
      </c>
      <c r="Y58" s="440" t="s">
        <v>408</v>
      </c>
      <c r="Z58" s="440" t="s">
        <v>408</v>
      </c>
      <c r="AA58" s="440" t="s">
        <v>408</v>
      </c>
      <c r="AB58" s="440" t="s">
        <v>408</v>
      </c>
      <c r="AC58" s="448">
        <v>46</v>
      </c>
      <c r="AD58" s="448">
        <v>28.4</v>
      </c>
      <c r="AE58" s="449">
        <v>11</v>
      </c>
      <c r="AF58" s="449">
        <v>39</v>
      </c>
      <c r="AG58" s="449">
        <v>7.55</v>
      </c>
      <c r="AH58" s="449">
        <v>2.9</v>
      </c>
      <c r="AI58" s="449">
        <v>29.5</v>
      </c>
      <c r="AJ58" s="449">
        <v>29.6</v>
      </c>
      <c r="AK58" s="449">
        <v>32.1</v>
      </c>
      <c r="AL58" s="449">
        <v>30.3</v>
      </c>
    </row>
    <row r="59" spans="1:38" ht="18">
      <c r="A59" s="445" t="s">
        <v>535</v>
      </c>
      <c r="B59" s="441" t="s">
        <v>536</v>
      </c>
      <c r="C59" s="448">
        <v>34</v>
      </c>
      <c r="D59" s="450">
        <v>33.1</v>
      </c>
      <c r="E59" s="448">
        <v>32.5</v>
      </c>
      <c r="F59" s="448">
        <v>20.3</v>
      </c>
      <c r="G59" s="448">
        <v>28.1</v>
      </c>
      <c r="H59" s="448" t="s">
        <v>408</v>
      </c>
      <c r="I59" s="448">
        <v>8.1300000000000008</v>
      </c>
      <c r="J59" s="448">
        <v>3.46</v>
      </c>
      <c r="K59" s="448">
        <v>28.5</v>
      </c>
      <c r="L59" s="448">
        <v>5</v>
      </c>
      <c r="M59" s="448" t="s">
        <v>537</v>
      </c>
      <c r="N59" s="466">
        <v>5</v>
      </c>
      <c r="O59" s="466">
        <v>5</v>
      </c>
      <c r="P59" s="466">
        <v>5</v>
      </c>
      <c r="Q59" s="466">
        <v>5</v>
      </c>
      <c r="R59" s="466">
        <v>4</v>
      </c>
      <c r="S59" s="466">
        <v>4</v>
      </c>
      <c r="T59" s="466">
        <v>2</v>
      </c>
      <c r="U59" s="466">
        <v>3</v>
      </c>
      <c r="V59" s="466">
        <v>2</v>
      </c>
      <c r="W59" s="466">
        <v>2</v>
      </c>
      <c r="X59" s="466">
        <v>2</v>
      </c>
      <c r="Y59" s="466">
        <v>2</v>
      </c>
      <c r="Z59" s="466">
        <v>2</v>
      </c>
      <c r="AA59" s="466">
        <v>2</v>
      </c>
      <c r="AB59" s="466">
        <v>2</v>
      </c>
      <c r="AC59" s="448">
        <v>70</v>
      </c>
      <c r="AD59" s="448">
        <v>21.3</v>
      </c>
      <c r="AE59" s="449">
        <v>29.5</v>
      </c>
      <c r="AF59" s="449">
        <v>22.9</v>
      </c>
      <c r="AG59" s="449">
        <v>8.86</v>
      </c>
      <c r="AH59" s="449">
        <v>3.58</v>
      </c>
      <c r="AI59" s="449">
        <v>25.7</v>
      </c>
      <c r="AJ59" s="449">
        <v>27.8</v>
      </c>
      <c r="AK59" s="449">
        <v>33.700000000000003</v>
      </c>
      <c r="AL59" s="449">
        <v>33.200000000000003</v>
      </c>
    </row>
    <row r="60" spans="1:38" ht="18">
      <c r="A60" s="445" t="s">
        <v>538</v>
      </c>
      <c r="B60" s="441" t="s">
        <v>410</v>
      </c>
      <c r="C60" s="448">
        <v>28</v>
      </c>
      <c r="D60" s="450">
        <v>48.5</v>
      </c>
      <c r="E60" s="448">
        <v>44</v>
      </c>
      <c r="F60" s="448">
        <v>27.9</v>
      </c>
      <c r="G60" s="448">
        <v>32.6</v>
      </c>
      <c r="H60" s="448">
        <v>8.07</v>
      </c>
      <c r="I60" s="448">
        <v>6.61</v>
      </c>
      <c r="J60" s="448">
        <v>5.36</v>
      </c>
      <c r="K60" s="448">
        <v>21.9</v>
      </c>
      <c r="L60" s="448">
        <v>3</v>
      </c>
      <c r="M60" s="448" t="s">
        <v>539</v>
      </c>
      <c r="N60" s="466">
        <v>2</v>
      </c>
      <c r="O60" s="466">
        <v>5</v>
      </c>
      <c r="P60" s="466">
        <v>5</v>
      </c>
      <c r="Q60" s="466">
        <v>1</v>
      </c>
      <c r="R60" s="466">
        <v>4</v>
      </c>
      <c r="S60" s="466">
        <v>5</v>
      </c>
      <c r="T60" s="466">
        <v>1</v>
      </c>
      <c r="U60" s="466">
        <v>1</v>
      </c>
      <c r="V60" s="466">
        <v>1</v>
      </c>
      <c r="W60" s="466">
        <v>2</v>
      </c>
      <c r="X60" s="466">
        <v>1</v>
      </c>
      <c r="Y60" s="466">
        <v>1</v>
      </c>
      <c r="Z60" s="466">
        <v>2</v>
      </c>
      <c r="AA60" s="466">
        <v>1</v>
      </c>
      <c r="AB60" s="466">
        <v>2</v>
      </c>
      <c r="AC60" s="448">
        <v>4.05</v>
      </c>
      <c r="AD60" s="448">
        <v>30.1</v>
      </c>
      <c r="AE60" s="449">
        <v>44</v>
      </c>
      <c r="AF60" s="449">
        <v>24.1</v>
      </c>
      <c r="AG60" s="449">
        <v>7.78</v>
      </c>
      <c r="AH60" s="449">
        <v>3.42</v>
      </c>
      <c r="AI60" s="449">
        <v>24.8</v>
      </c>
      <c r="AJ60" s="449">
        <v>26.1</v>
      </c>
      <c r="AK60" s="449">
        <v>29.3</v>
      </c>
      <c r="AL60" s="449">
        <v>2.7</v>
      </c>
    </row>
    <row r="61" spans="1:38" ht="18">
      <c r="A61" s="445" t="s">
        <v>540</v>
      </c>
      <c r="B61" s="441" t="s">
        <v>431</v>
      </c>
      <c r="C61" s="448">
        <v>24</v>
      </c>
      <c r="D61" s="450">
        <v>35</v>
      </c>
      <c r="E61" s="448">
        <v>45</v>
      </c>
      <c r="F61" s="448">
        <v>19.7</v>
      </c>
      <c r="G61" s="448">
        <v>49.4</v>
      </c>
      <c r="H61" s="448">
        <v>64.11</v>
      </c>
      <c r="I61" s="448">
        <v>8.08</v>
      </c>
      <c r="J61" s="448">
        <v>3.07</v>
      </c>
      <c r="K61" s="448">
        <v>31</v>
      </c>
      <c r="L61" s="448">
        <v>5</v>
      </c>
      <c r="M61" s="448" t="s">
        <v>541</v>
      </c>
      <c r="N61" s="466">
        <v>5</v>
      </c>
      <c r="O61" s="466">
        <v>3</v>
      </c>
      <c r="P61" s="466">
        <v>4</v>
      </c>
      <c r="Q61" s="466">
        <v>4</v>
      </c>
      <c r="R61" s="466">
        <v>4</v>
      </c>
      <c r="S61" s="466">
        <v>4</v>
      </c>
      <c r="T61" s="466">
        <v>3</v>
      </c>
      <c r="U61" s="466">
        <v>3</v>
      </c>
      <c r="V61" s="466">
        <v>3</v>
      </c>
      <c r="W61" s="466">
        <v>1</v>
      </c>
      <c r="X61" s="466">
        <v>3</v>
      </c>
      <c r="Y61" s="466">
        <v>1</v>
      </c>
      <c r="Z61" s="466">
        <v>1</v>
      </c>
      <c r="AA61" s="466">
        <v>3</v>
      </c>
      <c r="AB61" s="466">
        <v>2</v>
      </c>
      <c r="AC61" s="448">
        <v>34.630000000000003</v>
      </c>
      <c r="AD61" s="448">
        <v>19.899999999999999</v>
      </c>
      <c r="AE61" s="449">
        <v>32</v>
      </c>
      <c r="AF61" s="449">
        <v>22.7</v>
      </c>
      <c r="AG61" s="449">
        <v>10.02</v>
      </c>
      <c r="AH61" s="449">
        <v>3.55</v>
      </c>
      <c r="AI61" s="449">
        <v>29.8</v>
      </c>
      <c r="AJ61" s="449">
        <v>30.1</v>
      </c>
      <c r="AK61" s="449">
        <v>26.3</v>
      </c>
      <c r="AL61" s="449">
        <v>24.8</v>
      </c>
    </row>
    <row r="62" spans="1:38" ht="18">
      <c r="A62" s="445" t="s">
        <v>542</v>
      </c>
      <c r="B62" s="441" t="s">
        <v>450</v>
      </c>
      <c r="C62" s="448">
        <v>19</v>
      </c>
      <c r="D62" s="450">
        <v>32.200000000000003</v>
      </c>
      <c r="E62" s="448">
        <v>32.5</v>
      </c>
      <c r="F62" s="448">
        <v>21</v>
      </c>
      <c r="G62" s="448">
        <v>38.1</v>
      </c>
      <c r="H62" s="448">
        <v>70</v>
      </c>
      <c r="I62" s="448">
        <v>5.95</v>
      </c>
      <c r="J62" s="448">
        <v>2.96</v>
      </c>
      <c r="K62" s="448">
        <v>28.4</v>
      </c>
      <c r="L62" s="448">
        <v>3</v>
      </c>
      <c r="M62" s="448" t="s">
        <v>434</v>
      </c>
      <c r="N62" s="466">
        <v>4</v>
      </c>
      <c r="O62" s="466">
        <v>4</v>
      </c>
      <c r="P62" s="466">
        <v>4</v>
      </c>
      <c r="Q62" s="466">
        <v>4</v>
      </c>
      <c r="R62" s="466">
        <v>3</v>
      </c>
      <c r="S62" s="466">
        <v>1</v>
      </c>
      <c r="T62" s="466">
        <v>1</v>
      </c>
      <c r="U62" s="466">
        <v>1</v>
      </c>
      <c r="V62" s="466">
        <v>3</v>
      </c>
      <c r="W62" s="466">
        <v>2</v>
      </c>
      <c r="X62" s="466">
        <v>2</v>
      </c>
      <c r="Y62" s="466">
        <v>2</v>
      </c>
      <c r="Z62" s="466">
        <v>2</v>
      </c>
      <c r="AA62" s="466">
        <v>2</v>
      </c>
      <c r="AB62" s="466">
        <v>3</v>
      </c>
      <c r="AC62" s="448">
        <v>35.200000000000003</v>
      </c>
      <c r="AD62" s="448">
        <v>20.6</v>
      </c>
      <c r="AE62" s="449">
        <v>33</v>
      </c>
      <c r="AF62" s="449">
        <v>39.299999999999997</v>
      </c>
      <c r="AG62" s="449">
        <v>6.38</v>
      </c>
      <c r="AH62" s="449">
        <v>2.96</v>
      </c>
      <c r="AI62" s="449">
        <v>28.6</v>
      </c>
      <c r="AJ62" s="449">
        <v>28.2</v>
      </c>
      <c r="AK62" s="449">
        <v>22</v>
      </c>
      <c r="AL62" s="449">
        <v>15.8</v>
      </c>
    </row>
    <row r="63" spans="1:38" ht="18">
      <c r="A63" s="445" t="s">
        <v>543</v>
      </c>
      <c r="B63" s="441" t="s">
        <v>450</v>
      </c>
      <c r="C63" s="448">
        <v>22</v>
      </c>
      <c r="D63" s="450">
        <v>29.3</v>
      </c>
      <c r="E63" s="448">
        <v>33</v>
      </c>
      <c r="F63" s="448">
        <v>16.100000000000001</v>
      </c>
      <c r="G63" s="448">
        <v>31.2</v>
      </c>
      <c r="H63" s="448">
        <v>20.57</v>
      </c>
      <c r="I63" s="448">
        <v>11.23</v>
      </c>
      <c r="J63" s="448">
        <v>3.37</v>
      </c>
      <c r="K63" s="448">
        <v>26.5</v>
      </c>
      <c r="L63" s="448">
        <v>4</v>
      </c>
      <c r="M63" s="448" t="s">
        <v>544</v>
      </c>
      <c r="N63" s="466">
        <v>5</v>
      </c>
      <c r="O63" s="466">
        <v>4</v>
      </c>
      <c r="P63" s="466">
        <v>4</v>
      </c>
      <c r="Q63" s="466">
        <v>4</v>
      </c>
      <c r="R63" s="466">
        <v>4</v>
      </c>
      <c r="S63" s="466">
        <v>2</v>
      </c>
      <c r="T63" s="466">
        <v>2</v>
      </c>
      <c r="U63" s="466">
        <v>3</v>
      </c>
      <c r="V63" s="466">
        <v>3</v>
      </c>
      <c r="W63" s="466">
        <v>2</v>
      </c>
      <c r="X63" s="466">
        <v>1</v>
      </c>
      <c r="Y63" s="466">
        <v>3</v>
      </c>
      <c r="Z63" s="466">
        <v>1</v>
      </c>
      <c r="AA63" s="466">
        <v>2</v>
      </c>
      <c r="AB63" s="466">
        <v>3</v>
      </c>
      <c r="AC63" s="448">
        <v>18.25</v>
      </c>
      <c r="AD63" s="448">
        <v>18.2</v>
      </c>
      <c r="AE63" s="449">
        <v>29.5</v>
      </c>
      <c r="AF63" s="449">
        <v>24.5</v>
      </c>
      <c r="AG63" s="449">
        <v>13.62</v>
      </c>
      <c r="AH63" s="449">
        <v>3.72</v>
      </c>
      <c r="AI63" s="449">
        <v>24.9</v>
      </c>
      <c r="AJ63" s="449">
        <v>25.1</v>
      </c>
      <c r="AK63" s="449">
        <v>4.5999999999999996</v>
      </c>
      <c r="AL63" s="449">
        <v>2.2999999999999998</v>
      </c>
    </row>
    <row r="64" spans="1:38" ht="18">
      <c r="A64" s="445" t="s">
        <v>545</v>
      </c>
      <c r="B64" s="441" t="s">
        <v>445</v>
      </c>
      <c r="C64" s="448">
        <v>27</v>
      </c>
      <c r="D64" s="450">
        <v>34.700000000000003</v>
      </c>
      <c r="E64" s="448">
        <v>25</v>
      </c>
      <c r="F64" s="448">
        <v>14.9</v>
      </c>
      <c r="G64" s="448">
        <v>21.8</v>
      </c>
      <c r="H64" s="448">
        <v>70</v>
      </c>
      <c r="I64" s="448">
        <v>9.69</v>
      </c>
      <c r="J64" s="448">
        <v>3.43</v>
      </c>
      <c r="K64" s="448">
        <v>29.1</v>
      </c>
      <c r="L64" s="448">
        <v>4</v>
      </c>
      <c r="M64" s="448" t="s">
        <v>546</v>
      </c>
      <c r="N64" s="466">
        <v>5</v>
      </c>
      <c r="O64" s="466">
        <v>4</v>
      </c>
      <c r="P64" s="466">
        <v>5</v>
      </c>
      <c r="Q64" s="466">
        <v>5</v>
      </c>
      <c r="R64" s="466">
        <v>5</v>
      </c>
      <c r="S64" s="466">
        <v>4</v>
      </c>
      <c r="T64" s="466">
        <v>1</v>
      </c>
      <c r="U64" s="466">
        <v>1</v>
      </c>
      <c r="V64" s="466">
        <v>2</v>
      </c>
      <c r="W64" s="466">
        <v>2</v>
      </c>
      <c r="X64" s="466">
        <v>1</v>
      </c>
      <c r="Y64" s="466">
        <v>2</v>
      </c>
      <c r="Z64" s="466">
        <v>1</v>
      </c>
      <c r="AA64" s="466">
        <v>2</v>
      </c>
      <c r="AB64" s="466">
        <v>2</v>
      </c>
      <c r="AC64" s="448">
        <v>7.19</v>
      </c>
      <c r="AD64" s="448">
        <v>15.3</v>
      </c>
      <c r="AE64" s="449">
        <v>25</v>
      </c>
      <c r="AF64" s="449">
        <v>27</v>
      </c>
      <c r="AG64" s="449">
        <v>9.69</v>
      </c>
      <c r="AH64" s="449">
        <v>3.83</v>
      </c>
      <c r="AI64" s="449">
        <v>26.4</v>
      </c>
      <c r="AJ64" s="449">
        <v>29.1</v>
      </c>
      <c r="AK64" s="449">
        <v>36.6</v>
      </c>
      <c r="AL64" s="449">
        <v>31.6</v>
      </c>
    </row>
    <row r="65" spans="1:38" ht="18">
      <c r="A65" s="445" t="s">
        <v>547</v>
      </c>
      <c r="B65" s="441" t="s">
        <v>548</v>
      </c>
      <c r="C65" s="448">
        <v>32</v>
      </c>
      <c r="D65" s="450">
        <v>44.2</v>
      </c>
      <c r="E65" s="448">
        <v>27</v>
      </c>
      <c r="F65" s="448">
        <v>17.5</v>
      </c>
      <c r="G65" s="448">
        <v>32</v>
      </c>
      <c r="H65" s="448">
        <v>45.09</v>
      </c>
      <c r="I65" s="448">
        <v>8.76</v>
      </c>
      <c r="J65" s="448">
        <v>4.18</v>
      </c>
      <c r="K65" s="448">
        <v>28</v>
      </c>
      <c r="L65" s="448">
        <v>3</v>
      </c>
      <c r="M65" s="448" t="s">
        <v>549</v>
      </c>
      <c r="N65" s="466">
        <v>4</v>
      </c>
      <c r="O65" s="466">
        <v>5</v>
      </c>
      <c r="P65" s="466">
        <v>5</v>
      </c>
      <c r="Q65" s="466">
        <v>6</v>
      </c>
      <c r="R65" s="466">
        <v>5</v>
      </c>
      <c r="S65" s="466">
        <v>5</v>
      </c>
      <c r="T65" s="466">
        <v>2</v>
      </c>
      <c r="U65" s="466">
        <v>2</v>
      </c>
      <c r="V65" s="466">
        <v>2</v>
      </c>
      <c r="W65" s="466">
        <v>2</v>
      </c>
      <c r="X65" s="466">
        <v>2</v>
      </c>
      <c r="Y65" s="466">
        <v>2</v>
      </c>
      <c r="Z65" s="466">
        <v>2</v>
      </c>
      <c r="AA65" s="466">
        <v>2</v>
      </c>
      <c r="AB65" s="466">
        <v>3</v>
      </c>
      <c r="AC65" s="448">
        <v>38.799999999999997</v>
      </c>
      <c r="AD65" s="448">
        <v>14.9</v>
      </c>
      <c r="AE65" s="449">
        <v>21</v>
      </c>
      <c r="AF65" s="449">
        <v>32.9</v>
      </c>
      <c r="AG65" s="449">
        <v>8.51</v>
      </c>
      <c r="AH65" s="449">
        <v>3.85</v>
      </c>
      <c r="AI65" s="449">
        <v>27.3</v>
      </c>
      <c r="AJ65" s="449">
        <v>28.1</v>
      </c>
      <c r="AK65" s="449">
        <v>23.7</v>
      </c>
      <c r="AL65" s="449">
        <v>39.200000000000003</v>
      </c>
    </row>
    <row r="66" spans="1:38" ht="18">
      <c r="A66" s="445" t="s">
        <v>550</v>
      </c>
      <c r="B66" s="441" t="s">
        <v>507</v>
      </c>
      <c r="C66" s="448">
        <v>29</v>
      </c>
      <c r="D66" s="450">
        <v>34.1</v>
      </c>
      <c r="E66" s="448">
        <v>38</v>
      </c>
      <c r="F66" s="448">
        <v>22.1</v>
      </c>
      <c r="G66" s="448">
        <v>31.7</v>
      </c>
      <c r="H66" s="448">
        <v>21.66</v>
      </c>
      <c r="I66" s="448">
        <v>7.59</v>
      </c>
      <c r="J66" s="448">
        <v>3.37</v>
      </c>
      <c r="K66" s="448">
        <v>28.8</v>
      </c>
      <c r="L66" s="448">
        <v>4</v>
      </c>
      <c r="M66" s="448" t="s">
        <v>551</v>
      </c>
      <c r="N66" s="466">
        <v>3</v>
      </c>
      <c r="O66" s="466">
        <v>2</v>
      </c>
      <c r="P66" s="466">
        <v>4</v>
      </c>
      <c r="Q66" s="466">
        <v>5</v>
      </c>
      <c r="R66" s="466">
        <v>4</v>
      </c>
      <c r="S66" s="466">
        <v>4</v>
      </c>
      <c r="T66" s="466">
        <v>2</v>
      </c>
      <c r="U66" s="466">
        <v>3</v>
      </c>
      <c r="V66" s="466">
        <v>4</v>
      </c>
      <c r="W66" s="466">
        <v>4</v>
      </c>
      <c r="X66" s="466">
        <v>3</v>
      </c>
      <c r="Y66" s="466">
        <v>2</v>
      </c>
      <c r="Z66" s="466">
        <v>4</v>
      </c>
      <c r="AA66" s="466">
        <v>4</v>
      </c>
      <c r="AB66" s="466">
        <v>4</v>
      </c>
      <c r="AC66" s="448">
        <v>56.5</v>
      </c>
      <c r="AD66" s="448">
        <v>21.1</v>
      </c>
      <c r="AE66" s="449">
        <v>37</v>
      </c>
      <c r="AF66" s="449">
        <v>27.9</v>
      </c>
      <c r="AG66" s="449">
        <v>7.81</v>
      </c>
      <c r="AH66" s="449">
        <v>3.13</v>
      </c>
      <c r="AI66" s="449">
        <v>28.8</v>
      </c>
      <c r="AJ66" s="449">
        <v>29</v>
      </c>
      <c r="AK66" s="449">
        <v>30.3</v>
      </c>
      <c r="AL66" s="449">
        <v>31.1</v>
      </c>
    </row>
    <row r="67" spans="1:38" ht="18">
      <c r="A67" s="445" t="s">
        <v>552</v>
      </c>
      <c r="B67" s="441" t="s">
        <v>553</v>
      </c>
      <c r="C67" s="448">
        <v>17</v>
      </c>
      <c r="D67" s="450">
        <v>34.5</v>
      </c>
      <c r="E67" s="448">
        <v>25</v>
      </c>
      <c r="F67" s="448">
        <v>19.7</v>
      </c>
      <c r="G67" s="448">
        <v>27.2</v>
      </c>
      <c r="H67" s="448" t="s">
        <v>408</v>
      </c>
      <c r="I67" s="448">
        <v>7.08</v>
      </c>
      <c r="J67" s="448">
        <v>3.29</v>
      </c>
      <c r="K67" s="448">
        <v>26.4</v>
      </c>
      <c r="L67" s="448">
        <v>5</v>
      </c>
      <c r="M67" s="448" t="s">
        <v>447</v>
      </c>
      <c r="N67" s="466">
        <v>6</v>
      </c>
      <c r="O67" s="466">
        <v>4</v>
      </c>
      <c r="P67" s="466">
        <v>3</v>
      </c>
      <c r="Q67" s="466">
        <v>6</v>
      </c>
      <c r="R67" s="466">
        <v>3</v>
      </c>
      <c r="S67" s="466">
        <v>4</v>
      </c>
      <c r="T67" s="466">
        <v>1</v>
      </c>
      <c r="U67" s="466">
        <v>5</v>
      </c>
      <c r="V67" s="466">
        <v>1</v>
      </c>
      <c r="W67" s="466">
        <v>2</v>
      </c>
      <c r="X67" s="466">
        <v>1</v>
      </c>
      <c r="Y67" s="466">
        <v>1</v>
      </c>
      <c r="Z67" s="466">
        <v>2</v>
      </c>
      <c r="AA67" s="466">
        <v>4</v>
      </c>
      <c r="AB67" s="466">
        <v>2</v>
      </c>
      <c r="AC67" s="448">
        <v>70</v>
      </c>
      <c r="AD67" s="448">
        <v>19.100000000000001</v>
      </c>
      <c r="AE67" s="449">
        <v>21</v>
      </c>
      <c r="AF67" s="449">
        <v>31</v>
      </c>
      <c r="AG67" s="449">
        <v>7.23</v>
      </c>
      <c r="AH67" s="449">
        <v>3.3</v>
      </c>
      <c r="AI67" s="449">
        <v>27.2</v>
      </c>
      <c r="AJ67" s="449">
        <v>25.8</v>
      </c>
      <c r="AK67" s="449">
        <v>6.6</v>
      </c>
      <c r="AL67" s="449">
        <v>17.7</v>
      </c>
    </row>
    <row r="68" spans="1:38" ht="18">
      <c r="A68" s="445" t="s">
        <v>554</v>
      </c>
      <c r="B68" s="441" t="s">
        <v>411</v>
      </c>
      <c r="C68" s="448">
        <v>29</v>
      </c>
      <c r="D68" s="450">
        <v>30.8</v>
      </c>
      <c r="E68" s="448">
        <v>26</v>
      </c>
      <c r="F68" s="448">
        <v>16.899999999999999</v>
      </c>
      <c r="G68" s="448">
        <v>25.8</v>
      </c>
      <c r="H68" s="448">
        <v>70</v>
      </c>
      <c r="I68" s="448">
        <v>8.1199999999999992</v>
      </c>
      <c r="J68" s="448">
        <v>3.68</v>
      </c>
      <c r="K68" s="448">
        <v>30.9</v>
      </c>
      <c r="L68" s="448">
        <v>3</v>
      </c>
      <c r="M68" s="448" t="s">
        <v>555</v>
      </c>
      <c r="N68" s="466">
        <v>2</v>
      </c>
      <c r="O68" s="466">
        <v>3</v>
      </c>
      <c r="P68" s="466">
        <v>2</v>
      </c>
      <c r="Q68" s="466">
        <v>6</v>
      </c>
      <c r="R68" s="466">
        <v>4</v>
      </c>
      <c r="S68" s="466">
        <v>1</v>
      </c>
      <c r="T68" s="466">
        <v>1</v>
      </c>
      <c r="U68" s="466">
        <v>3</v>
      </c>
      <c r="V68" s="466">
        <v>4</v>
      </c>
      <c r="W68" s="466">
        <v>3</v>
      </c>
      <c r="X68" s="466">
        <v>2</v>
      </c>
      <c r="Y68" s="466">
        <v>3</v>
      </c>
      <c r="Z68" s="466">
        <v>3</v>
      </c>
      <c r="AA68" s="466">
        <v>4</v>
      </c>
      <c r="AB68" s="466">
        <v>4</v>
      </c>
      <c r="AC68" s="448">
        <v>29.69</v>
      </c>
      <c r="AD68" s="448">
        <v>17.8</v>
      </c>
      <c r="AE68" s="449">
        <v>22</v>
      </c>
      <c r="AF68" s="449">
        <v>29.4</v>
      </c>
      <c r="AG68" s="449">
        <v>8.09</v>
      </c>
      <c r="AH68" s="449">
        <v>3.52</v>
      </c>
      <c r="AI68" s="449">
        <v>30.5</v>
      </c>
      <c r="AJ68" s="449">
        <v>30.9</v>
      </c>
      <c r="AK68" s="449">
        <v>17.2</v>
      </c>
      <c r="AL68" s="449">
        <v>17.5</v>
      </c>
    </row>
    <row r="69" spans="1:38" ht="18">
      <c r="A69" s="445" t="s">
        <v>556</v>
      </c>
      <c r="B69" s="441" t="s">
        <v>442</v>
      </c>
      <c r="C69" s="448">
        <v>42</v>
      </c>
      <c r="D69" s="450">
        <v>29.2</v>
      </c>
      <c r="E69" s="448">
        <v>30</v>
      </c>
      <c r="F69" s="448">
        <v>17.3</v>
      </c>
      <c r="G69" s="448">
        <v>29.2</v>
      </c>
      <c r="H69" s="448" t="s">
        <v>408</v>
      </c>
      <c r="I69" s="448">
        <v>7.43</v>
      </c>
      <c r="J69" s="448">
        <v>3.3</v>
      </c>
      <c r="K69" s="448">
        <v>29.3</v>
      </c>
      <c r="L69" s="448">
        <v>4</v>
      </c>
      <c r="M69" s="448" t="s">
        <v>466</v>
      </c>
      <c r="N69" s="466">
        <v>3</v>
      </c>
      <c r="O69" s="466">
        <v>4</v>
      </c>
      <c r="P69" s="466">
        <v>4</v>
      </c>
      <c r="Q69" s="466">
        <v>4</v>
      </c>
      <c r="R69" s="466">
        <v>3</v>
      </c>
      <c r="S69" s="466">
        <v>2</v>
      </c>
      <c r="T69" s="466">
        <v>2</v>
      </c>
      <c r="U69" s="466">
        <v>2</v>
      </c>
      <c r="V69" s="466">
        <v>1</v>
      </c>
      <c r="W69" s="466">
        <v>3</v>
      </c>
      <c r="X69" s="466">
        <v>2</v>
      </c>
      <c r="Y69" s="466">
        <v>3</v>
      </c>
      <c r="Z69" s="466">
        <v>3</v>
      </c>
      <c r="AA69" s="466">
        <v>3</v>
      </c>
      <c r="AB69" s="466">
        <v>2</v>
      </c>
      <c r="AC69" s="448">
        <v>70</v>
      </c>
      <c r="AD69" s="448">
        <v>19.7</v>
      </c>
      <c r="AE69" s="449">
        <v>29</v>
      </c>
      <c r="AF69" s="449">
        <v>30.2</v>
      </c>
      <c r="AG69" s="449">
        <v>7.16</v>
      </c>
      <c r="AH69" s="449">
        <v>3.36</v>
      </c>
      <c r="AI69" s="449">
        <v>29.3</v>
      </c>
      <c r="AJ69" s="449">
        <v>29.4</v>
      </c>
      <c r="AK69" s="449">
        <v>38.6</v>
      </c>
      <c r="AL69" s="449">
        <v>40.700000000000003</v>
      </c>
    </row>
    <row r="70" spans="1:38" ht="18">
      <c r="A70" s="445" t="s">
        <v>557</v>
      </c>
      <c r="B70" s="441" t="s">
        <v>558</v>
      </c>
      <c r="C70" s="448">
        <v>34</v>
      </c>
      <c r="D70" s="450">
        <v>35.299999999999997</v>
      </c>
      <c r="E70" s="448">
        <v>45.5</v>
      </c>
      <c r="F70" s="448">
        <v>24.7</v>
      </c>
      <c r="G70" s="448">
        <v>48</v>
      </c>
      <c r="H70" s="448">
        <v>50.73</v>
      </c>
      <c r="I70" s="448">
        <v>6.19</v>
      </c>
      <c r="J70" s="448">
        <v>2.96</v>
      </c>
      <c r="K70" s="448">
        <v>24.9</v>
      </c>
      <c r="L70" s="448">
        <v>4</v>
      </c>
      <c r="M70" s="448" t="s">
        <v>559</v>
      </c>
      <c r="N70" s="466">
        <v>2</v>
      </c>
      <c r="O70" s="466">
        <v>2</v>
      </c>
      <c r="P70" s="466">
        <v>2</v>
      </c>
      <c r="Q70" s="466">
        <v>4</v>
      </c>
      <c r="R70" s="466">
        <v>3</v>
      </c>
      <c r="S70" s="466">
        <v>3</v>
      </c>
      <c r="T70" s="466">
        <v>1</v>
      </c>
      <c r="U70" s="466">
        <v>1</v>
      </c>
      <c r="V70" s="466">
        <v>2</v>
      </c>
      <c r="W70" s="466">
        <v>2</v>
      </c>
      <c r="X70" s="466">
        <v>1</v>
      </c>
      <c r="Y70" s="466">
        <v>2</v>
      </c>
      <c r="Z70" s="466">
        <v>2</v>
      </c>
      <c r="AA70" s="466">
        <v>2</v>
      </c>
      <c r="AB70" s="466">
        <v>2</v>
      </c>
      <c r="AC70" s="448">
        <v>11.78</v>
      </c>
      <c r="AD70" s="448">
        <v>25.3</v>
      </c>
      <c r="AE70" s="449">
        <v>39</v>
      </c>
      <c r="AF70" s="449">
        <v>45.7</v>
      </c>
      <c r="AG70" s="449">
        <v>6.93</v>
      </c>
      <c r="AH70" s="449">
        <v>3.1</v>
      </c>
      <c r="AI70" s="449">
        <v>23.5</v>
      </c>
      <c r="AJ70" s="449">
        <v>25.6</v>
      </c>
      <c r="AK70" s="449">
        <v>12</v>
      </c>
      <c r="AL70" s="449">
        <v>39.299999999999997</v>
      </c>
    </row>
    <row r="71" spans="1:38" ht="18">
      <c r="A71" s="445" t="s">
        <v>560</v>
      </c>
      <c r="B71" s="441" t="s">
        <v>459</v>
      </c>
      <c r="C71" s="448">
        <v>37</v>
      </c>
      <c r="D71" s="450">
        <v>35.799999999999997</v>
      </c>
      <c r="E71" s="448">
        <v>31</v>
      </c>
      <c r="F71" s="448">
        <v>14.6</v>
      </c>
      <c r="G71" s="448">
        <v>26.4</v>
      </c>
      <c r="H71" s="448" t="s">
        <v>408</v>
      </c>
      <c r="I71" s="448">
        <v>7.44</v>
      </c>
      <c r="J71" s="448">
        <v>3.07</v>
      </c>
      <c r="K71" s="448">
        <v>29.3</v>
      </c>
      <c r="L71" s="448">
        <v>3</v>
      </c>
      <c r="M71" s="448" t="s">
        <v>561</v>
      </c>
      <c r="N71" s="466">
        <v>5</v>
      </c>
      <c r="O71" s="466">
        <v>3</v>
      </c>
      <c r="P71" s="466">
        <v>3</v>
      </c>
      <c r="Q71" s="466">
        <v>5</v>
      </c>
      <c r="R71" s="466">
        <v>4</v>
      </c>
      <c r="S71" s="466">
        <v>3</v>
      </c>
      <c r="T71" s="466">
        <v>2</v>
      </c>
      <c r="U71" s="466">
        <v>2</v>
      </c>
      <c r="V71" s="466">
        <v>2</v>
      </c>
      <c r="W71" s="466">
        <v>1</v>
      </c>
      <c r="X71" s="466">
        <v>1</v>
      </c>
      <c r="Y71" s="466">
        <v>2</v>
      </c>
      <c r="Z71" s="466">
        <v>1</v>
      </c>
      <c r="AA71" s="466">
        <v>3</v>
      </c>
      <c r="AB71" s="466">
        <v>2</v>
      </c>
      <c r="AC71" s="448">
        <v>70</v>
      </c>
      <c r="AD71" s="448">
        <v>13.9</v>
      </c>
      <c r="AE71" s="449">
        <v>27.5</v>
      </c>
      <c r="AF71" s="449">
        <v>25</v>
      </c>
      <c r="AG71" s="449">
        <v>7.55</v>
      </c>
      <c r="AH71" s="449">
        <v>3.02</v>
      </c>
      <c r="AI71" s="449">
        <v>30.6</v>
      </c>
      <c r="AJ71" s="449">
        <v>29.5</v>
      </c>
      <c r="AK71" s="449">
        <v>42.9</v>
      </c>
      <c r="AL71" s="449">
        <v>43.9</v>
      </c>
    </row>
    <row r="72" spans="1:38" ht="18">
      <c r="A72" s="445" t="s">
        <v>562</v>
      </c>
      <c r="B72" s="441" t="s">
        <v>481</v>
      </c>
      <c r="C72" s="448">
        <v>30</v>
      </c>
      <c r="D72" s="450">
        <v>34</v>
      </c>
      <c r="E72" s="448">
        <v>29</v>
      </c>
      <c r="F72" s="448">
        <v>13.7</v>
      </c>
      <c r="G72" s="448">
        <v>28</v>
      </c>
      <c r="H72" s="448">
        <v>11.69</v>
      </c>
      <c r="I72" s="448">
        <v>9.7100000000000009</v>
      </c>
      <c r="J72" s="448">
        <v>5.37</v>
      </c>
      <c r="K72" s="448">
        <v>30.3</v>
      </c>
      <c r="L72" s="448">
        <v>5</v>
      </c>
      <c r="M72" s="448" t="s">
        <v>563</v>
      </c>
      <c r="N72" s="466">
        <v>4</v>
      </c>
      <c r="O72" s="466">
        <v>4</v>
      </c>
      <c r="P72" s="466">
        <v>4</v>
      </c>
      <c r="Q72" s="466">
        <v>5</v>
      </c>
      <c r="R72" s="466">
        <v>3</v>
      </c>
      <c r="S72" s="466">
        <v>3</v>
      </c>
      <c r="T72" s="466">
        <v>2</v>
      </c>
      <c r="U72" s="466">
        <v>2</v>
      </c>
      <c r="V72" s="466">
        <v>3</v>
      </c>
      <c r="W72" s="466">
        <v>2</v>
      </c>
      <c r="X72" s="466">
        <v>2</v>
      </c>
      <c r="Y72" s="466">
        <v>3</v>
      </c>
      <c r="Z72" s="466">
        <v>2</v>
      </c>
      <c r="AA72" s="466">
        <v>3</v>
      </c>
      <c r="AB72" s="466">
        <v>4</v>
      </c>
      <c r="AC72" s="448">
        <v>4.1900000000000004</v>
      </c>
      <c r="AD72" s="448">
        <v>11.2</v>
      </c>
      <c r="AE72" s="449">
        <v>25</v>
      </c>
      <c r="AF72" s="449">
        <v>31</v>
      </c>
      <c r="AG72" s="449">
        <v>9.9499999999999993</v>
      </c>
      <c r="AH72" s="449">
        <v>5.58</v>
      </c>
      <c r="AI72" s="449">
        <v>30.3</v>
      </c>
      <c r="AJ72" s="449">
        <v>31</v>
      </c>
      <c r="AK72" s="449">
        <v>36.5</v>
      </c>
      <c r="AL72" s="449">
        <v>34.5</v>
      </c>
    </row>
    <row r="73" spans="1:38" ht="18">
      <c r="A73" s="445" t="s">
        <v>564</v>
      </c>
      <c r="B73" s="441" t="s">
        <v>565</v>
      </c>
      <c r="C73" s="448">
        <v>16</v>
      </c>
      <c r="D73" s="450">
        <v>31.7</v>
      </c>
      <c r="E73" s="448">
        <v>31.5</v>
      </c>
      <c r="F73" s="448">
        <v>16.5</v>
      </c>
      <c r="G73" s="448">
        <v>27</v>
      </c>
      <c r="H73" s="448">
        <v>13.04</v>
      </c>
      <c r="I73" s="448">
        <v>7.71</v>
      </c>
      <c r="J73" s="448">
        <v>3.42</v>
      </c>
      <c r="K73" s="448">
        <v>30.5</v>
      </c>
      <c r="L73" s="448">
        <v>3</v>
      </c>
      <c r="M73" s="448" t="s">
        <v>494</v>
      </c>
      <c r="N73" s="466">
        <v>5</v>
      </c>
      <c r="O73" s="466">
        <v>3</v>
      </c>
      <c r="P73" s="466">
        <v>3</v>
      </c>
      <c r="Q73" s="466">
        <v>3</v>
      </c>
      <c r="R73" s="466">
        <v>1</v>
      </c>
      <c r="S73" s="466">
        <v>1</v>
      </c>
      <c r="T73" s="466">
        <v>3</v>
      </c>
      <c r="U73" s="466">
        <v>4</v>
      </c>
      <c r="V73" s="466">
        <v>4</v>
      </c>
      <c r="W73" s="466">
        <v>4</v>
      </c>
      <c r="X73" s="466">
        <v>3</v>
      </c>
      <c r="Y73" s="466">
        <v>3</v>
      </c>
      <c r="Z73" s="466">
        <v>4</v>
      </c>
      <c r="AA73" s="466">
        <v>4</v>
      </c>
      <c r="AB73" s="466">
        <v>5</v>
      </c>
      <c r="AC73" s="448">
        <v>49.01</v>
      </c>
      <c r="AD73" s="448">
        <v>17.2</v>
      </c>
      <c r="AE73" s="449">
        <v>30</v>
      </c>
      <c r="AF73" s="449">
        <v>27.4</v>
      </c>
      <c r="AG73" s="449">
        <v>9.36</v>
      </c>
      <c r="AH73" s="449">
        <v>3.43</v>
      </c>
      <c r="AI73" s="449">
        <v>28</v>
      </c>
      <c r="AJ73" s="449">
        <v>30.1</v>
      </c>
      <c r="AK73" s="449">
        <v>24.1</v>
      </c>
      <c r="AL73" s="449">
        <v>20.5</v>
      </c>
    </row>
    <row r="74" spans="1:38" ht="18">
      <c r="A74" s="445" t="s">
        <v>566</v>
      </c>
      <c r="B74" s="441" t="s">
        <v>437</v>
      </c>
      <c r="C74" s="448">
        <v>24</v>
      </c>
      <c r="D74" s="450">
        <v>34.200000000000003</v>
      </c>
      <c r="E74" s="448">
        <v>31</v>
      </c>
      <c r="F74" s="448">
        <v>15.3</v>
      </c>
      <c r="G74" s="448">
        <v>25.6</v>
      </c>
      <c r="H74" s="448">
        <v>11.78</v>
      </c>
      <c r="I74" s="448">
        <v>7.14</v>
      </c>
      <c r="J74" s="448">
        <v>3.75</v>
      </c>
      <c r="K74" s="448">
        <v>30</v>
      </c>
      <c r="L74" s="448" t="s">
        <v>408</v>
      </c>
      <c r="M74" s="448" t="s">
        <v>567</v>
      </c>
      <c r="N74" s="466">
        <v>6</v>
      </c>
      <c r="O74" s="466">
        <v>6</v>
      </c>
      <c r="P74" s="466">
        <v>6</v>
      </c>
      <c r="Q74" s="466">
        <v>6</v>
      </c>
      <c r="R74" s="466">
        <v>2</v>
      </c>
      <c r="S74" s="466">
        <v>1</v>
      </c>
      <c r="T74" s="466">
        <v>1</v>
      </c>
      <c r="U74" s="466">
        <v>1</v>
      </c>
      <c r="V74" s="466">
        <v>2</v>
      </c>
      <c r="W74" s="466">
        <v>1</v>
      </c>
      <c r="X74" s="466">
        <v>1</v>
      </c>
      <c r="Y74" s="466">
        <v>1</v>
      </c>
      <c r="Z74" s="466">
        <v>3</v>
      </c>
      <c r="AA74" s="466">
        <v>3</v>
      </c>
      <c r="AB74" s="466">
        <v>2</v>
      </c>
      <c r="AC74" s="448">
        <v>13.95</v>
      </c>
      <c r="AD74" s="448">
        <v>17.2</v>
      </c>
      <c r="AE74" s="449">
        <v>32</v>
      </c>
      <c r="AF74" s="449">
        <v>27.2</v>
      </c>
      <c r="AG74" s="449">
        <v>7.65</v>
      </c>
      <c r="AH74" s="449">
        <v>3.36</v>
      </c>
      <c r="AI74" s="449">
        <v>28.8</v>
      </c>
      <c r="AJ74" s="449">
        <v>29.4</v>
      </c>
      <c r="AK74" s="449">
        <v>5.7</v>
      </c>
      <c r="AL74" s="449">
        <v>11.4</v>
      </c>
    </row>
    <row r="75" spans="1:38" ht="18">
      <c r="A75" s="445" t="s">
        <v>568</v>
      </c>
      <c r="B75" s="441" t="s">
        <v>457</v>
      </c>
      <c r="C75" s="448">
        <v>31</v>
      </c>
      <c r="D75" s="450">
        <v>36.1</v>
      </c>
      <c r="E75" s="448">
        <v>20.5</v>
      </c>
      <c r="F75" s="448">
        <v>25.4</v>
      </c>
      <c r="G75" s="448">
        <v>35.5</v>
      </c>
      <c r="H75" s="448" t="s">
        <v>408</v>
      </c>
      <c r="I75" s="448">
        <v>6.31</v>
      </c>
      <c r="J75" s="448">
        <v>2.96</v>
      </c>
      <c r="K75" s="448">
        <v>29.2</v>
      </c>
      <c r="L75" s="448">
        <v>4</v>
      </c>
      <c r="M75" s="448" t="s">
        <v>569</v>
      </c>
      <c r="N75" s="466">
        <v>4</v>
      </c>
      <c r="O75" s="466">
        <v>4</v>
      </c>
      <c r="P75" s="466">
        <v>4</v>
      </c>
      <c r="Q75" s="466">
        <v>3</v>
      </c>
      <c r="R75" s="466">
        <v>4</v>
      </c>
      <c r="S75" s="466">
        <v>2</v>
      </c>
      <c r="T75" s="466">
        <v>3</v>
      </c>
      <c r="U75" s="466">
        <v>2</v>
      </c>
      <c r="V75" s="466">
        <v>4</v>
      </c>
      <c r="W75" s="466">
        <v>2</v>
      </c>
      <c r="X75" s="466">
        <v>2</v>
      </c>
      <c r="Y75" s="466">
        <v>3</v>
      </c>
      <c r="Z75" s="466">
        <v>2</v>
      </c>
      <c r="AA75" s="466">
        <v>3</v>
      </c>
      <c r="AB75" s="466">
        <v>4</v>
      </c>
      <c r="AC75" s="448">
        <v>70</v>
      </c>
      <c r="AD75" s="448">
        <v>25.7</v>
      </c>
      <c r="AE75" s="449">
        <v>17</v>
      </c>
      <c r="AF75" s="449">
        <v>30.9</v>
      </c>
      <c r="AG75" s="449">
        <v>6.57</v>
      </c>
      <c r="AH75" s="449">
        <v>3.14</v>
      </c>
      <c r="AI75" s="449">
        <v>29.8</v>
      </c>
      <c r="AJ75" s="449">
        <v>29.2</v>
      </c>
      <c r="AK75" s="449">
        <v>40.799999999999997</v>
      </c>
      <c r="AL75" s="449">
        <v>42.6</v>
      </c>
    </row>
    <row r="76" spans="1:38" ht="18">
      <c r="A76" s="445" t="s">
        <v>570</v>
      </c>
      <c r="B76" s="441" t="s">
        <v>507</v>
      </c>
      <c r="C76" s="448">
        <v>24</v>
      </c>
      <c r="D76" s="450">
        <v>45</v>
      </c>
      <c r="E76" s="448">
        <v>29.5</v>
      </c>
      <c r="F76" s="448">
        <v>34.299999999999997</v>
      </c>
      <c r="G76" s="448">
        <v>40.200000000000003</v>
      </c>
      <c r="H76" s="448" t="s">
        <v>408</v>
      </c>
      <c r="I76" s="448">
        <v>6.04</v>
      </c>
      <c r="J76" s="448">
        <v>2.95</v>
      </c>
      <c r="K76" s="448">
        <v>28.7</v>
      </c>
      <c r="L76" s="448">
        <v>3</v>
      </c>
      <c r="M76" s="448" t="s">
        <v>571</v>
      </c>
      <c r="N76" s="466">
        <v>4</v>
      </c>
      <c r="O76" s="466">
        <v>4</v>
      </c>
      <c r="P76" s="466">
        <v>4</v>
      </c>
      <c r="Q76" s="466">
        <v>1</v>
      </c>
      <c r="R76" s="466">
        <v>4</v>
      </c>
      <c r="S76" s="466">
        <v>4</v>
      </c>
      <c r="T76" s="466">
        <v>2</v>
      </c>
      <c r="U76" s="466">
        <v>1</v>
      </c>
      <c r="V76" s="466">
        <v>3</v>
      </c>
      <c r="W76" s="466">
        <v>2</v>
      </c>
      <c r="X76" s="466">
        <v>2</v>
      </c>
      <c r="Y76" s="466">
        <v>2</v>
      </c>
      <c r="Z76" s="466">
        <v>2</v>
      </c>
      <c r="AA76" s="466">
        <v>2</v>
      </c>
      <c r="AB76" s="466">
        <v>3</v>
      </c>
      <c r="AC76" s="448">
        <v>70</v>
      </c>
      <c r="AD76" s="448">
        <v>36</v>
      </c>
      <c r="AE76" s="449">
        <v>25</v>
      </c>
      <c r="AF76" s="449">
        <v>39</v>
      </c>
      <c r="AG76" s="449">
        <v>6.22</v>
      </c>
      <c r="AH76" s="449">
        <v>3.1</v>
      </c>
      <c r="AI76" s="449">
        <v>28.8</v>
      </c>
      <c r="AJ76" s="449">
        <v>28.9</v>
      </c>
      <c r="AK76" s="449">
        <v>52.9</v>
      </c>
      <c r="AL76" s="449">
        <v>56.7</v>
      </c>
    </row>
    <row r="77" spans="1:38" ht="18">
      <c r="A77" s="445" t="s">
        <v>572</v>
      </c>
      <c r="B77" s="441" t="s">
        <v>573</v>
      </c>
      <c r="C77" s="448">
        <v>45</v>
      </c>
      <c r="D77" s="450">
        <v>31.4</v>
      </c>
      <c r="E77" s="448">
        <v>46</v>
      </c>
      <c r="F77" s="448">
        <v>20.100000000000001</v>
      </c>
      <c r="G77" s="448">
        <v>29.3</v>
      </c>
      <c r="H77" s="448">
        <v>70</v>
      </c>
      <c r="I77" s="448">
        <v>7.07</v>
      </c>
      <c r="J77" s="448">
        <v>3.53</v>
      </c>
      <c r="K77" s="448">
        <v>27</v>
      </c>
      <c r="L77" s="448">
        <v>3</v>
      </c>
      <c r="M77" s="448" t="s">
        <v>574</v>
      </c>
      <c r="N77" s="466">
        <v>5</v>
      </c>
      <c r="O77" s="466">
        <v>4</v>
      </c>
      <c r="P77" s="466">
        <v>4</v>
      </c>
      <c r="Q77" s="466">
        <v>4</v>
      </c>
      <c r="R77" s="466">
        <v>3</v>
      </c>
      <c r="S77" s="466">
        <v>4</v>
      </c>
      <c r="T77" s="466">
        <v>3</v>
      </c>
      <c r="U77" s="466">
        <v>3</v>
      </c>
      <c r="V77" s="466">
        <v>3</v>
      </c>
      <c r="W77" s="466">
        <v>3</v>
      </c>
      <c r="X77" s="466">
        <v>3</v>
      </c>
      <c r="Y77" s="466">
        <v>3</v>
      </c>
      <c r="Z77" s="466">
        <v>2</v>
      </c>
      <c r="AA77" s="466">
        <v>3</v>
      </c>
      <c r="AB77" s="466">
        <v>2</v>
      </c>
      <c r="AC77" s="448">
        <v>24</v>
      </c>
      <c r="AD77" s="448">
        <v>21.5</v>
      </c>
      <c r="AE77" s="449">
        <v>41</v>
      </c>
      <c r="AF77" s="449">
        <v>25.4</v>
      </c>
      <c r="AG77" s="449">
        <v>6.64</v>
      </c>
      <c r="AH77" s="449">
        <v>3.55</v>
      </c>
      <c r="AI77" s="449">
        <v>26.3</v>
      </c>
      <c r="AJ77" s="449">
        <v>27.3</v>
      </c>
      <c r="AK77" s="449">
        <v>19</v>
      </c>
      <c r="AL77" s="449">
        <v>19.8</v>
      </c>
    </row>
    <row r="78" spans="1:38" ht="18">
      <c r="A78" s="445" t="s">
        <v>575</v>
      </c>
      <c r="B78" s="441" t="s">
        <v>489</v>
      </c>
      <c r="C78" s="448">
        <v>17</v>
      </c>
      <c r="D78" s="450">
        <v>34.9</v>
      </c>
      <c r="E78" s="448">
        <v>32</v>
      </c>
      <c r="F78" s="448">
        <v>19.899999999999999</v>
      </c>
      <c r="G78" s="448">
        <v>22.5</v>
      </c>
      <c r="H78" s="448" t="s">
        <v>408</v>
      </c>
      <c r="I78" s="448">
        <v>8.3800000000000008</v>
      </c>
      <c r="J78" s="448">
        <v>3.79</v>
      </c>
      <c r="K78" s="448">
        <v>24.9</v>
      </c>
      <c r="L78" s="448">
        <v>5</v>
      </c>
      <c r="M78" s="448" t="s">
        <v>411</v>
      </c>
      <c r="N78" s="466">
        <v>3</v>
      </c>
      <c r="O78" s="466">
        <v>3</v>
      </c>
      <c r="P78" s="466">
        <v>3</v>
      </c>
      <c r="Q78" s="466">
        <v>4</v>
      </c>
      <c r="R78" s="466">
        <v>3</v>
      </c>
      <c r="S78" s="466">
        <v>3</v>
      </c>
      <c r="T78" s="466">
        <v>4</v>
      </c>
      <c r="U78" s="466">
        <v>3</v>
      </c>
      <c r="V78" s="466">
        <v>3</v>
      </c>
      <c r="W78" s="466">
        <v>4</v>
      </c>
      <c r="X78" s="466">
        <v>4</v>
      </c>
      <c r="Y78" s="466">
        <v>3</v>
      </c>
      <c r="Z78" s="466">
        <v>4</v>
      </c>
      <c r="AA78" s="466">
        <v>3</v>
      </c>
      <c r="AB78" s="466">
        <v>4</v>
      </c>
      <c r="AC78" s="448">
        <v>70</v>
      </c>
      <c r="AD78" s="448">
        <v>20.399999999999999</v>
      </c>
      <c r="AE78" s="449">
        <v>32</v>
      </c>
      <c r="AF78" s="449">
        <v>22.1</v>
      </c>
      <c r="AG78" s="449">
        <v>8.08</v>
      </c>
      <c r="AH78" s="449">
        <v>3.87</v>
      </c>
      <c r="AI78" s="449">
        <v>24</v>
      </c>
      <c r="AJ78" s="449">
        <v>23.3</v>
      </c>
      <c r="AK78" s="449">
        <v>19.8</v>
      </c>
      <c r="AL78" s="449">
        <v>19.600000000000001</v>
      </c>
    </row>
    <row r="79" spans="1:38" ht="18">
      <c r="A79" s="445" t="s">
        <v>576</v>
      </c>
      <c r="B79" s="441" t="s">
        <v>573</v>
      </c>
      <c r="C79" s="448">
        <v>43</v>
      </c>
      <c r="D79" s="450">
        <v>32.700000000000003</v>
      </c>
      <c r="E79" s="448" t="s">
        <v>408</v>
      </c>
      <c r="F79" s="448">
        <v>18.2</v>
      </c>
      <c r="G79" s="448">
        <v>21.8</v>
      </c>
      <c r="H79" s="448" t="s">
        <v>408</v>
      </c>
      <c r="I79" s="448">
        <v>6.66</v>
      </c>
      <c r="J79" s="448">
        <v>3.09</v>
      </c>
      <c r="K79" s="448">
        <v>30</v>
      </c>
      <c r="L79" s="448">
        <v>3</v>
      </c>
      <c r="M79" s="448" t="s">
        <v>577</v>
      </c>
      <c r="N79" s="466">
        <v>2</v>
      </c>
      <c r="O79" s="466">
        <v>4</v>
      </c>
      <c r="P79" s="466">
        <v>4</v>
      </c>
      <c r="Q79" s="466">
        <v>5</v>
      </c>
      <c r="R79" s="466">
        <v>4</v>
      </c>
      <c r="S79" s="466">
        <v>4</v>
      </c>
      <c r="T79" s="466">
        <v>1</v>
      </c>
      <c r="U79" s="466">
        <v>1</v>
      </c>
      <c r="V79" s="466">
        <v>1</v>
      </c>
      <c r="W79" s="466">
        <v>1</v>
      </c>
      <c r="X79" s="466">
        <v>1</v>
      </c>
      <c r="Y79" s="466">
        <v>2</v>
      </c>
      <c r="Z79" s="466">
        <v>1</v>
      </c>
      <c r="AA79" s="466">
        <v>2</v>
      </c>
      <c r="AB79" s="466">
        <v>2</v>
      </c>
      <c r="AC79" s="448">
        <v>70</v>
      </c>
      <c r="AD79" s="448">
        <v>19</v>
      </c>
      <c r="AE79" s="454" t="s">
        <v>408</v>
      </c>
      <c r="AF79" s="449">
        <v>21</v>
      </c>
      <c r="AG79" s="449">
        <v>6.6</v>
      </c>
      <c r="AH79" s="449">
        <v>3.23</v>
      </c>
      <c r="AI79" s="449">
        <v>28.7</v>
      </c>
      <c r="AJ79" s="449">
        <v>28.4</v>
      </c>
      <c r="AK79" s="449">
        <v>23.5</v>
      </c>
      <c r="AL79" s="449">
        <v>32.9</v>
      </c>
    </row>
    <row r="80" spans="1:38" ht="18">
      <c r="A80" s="445" t="s">
        <v>578</v>
      </c>
      <c r="B80" s="441" t="s">
        <v>579</v>
      </c>
      <c r="C80" s="448">
        <v>33</v>
      </c>
      <c r="D80" s="450">
        <v>34.9</v>
      </c>
      <c r="E80" s="448">
        <v>39.5</v>
      </c>
      <c r="F80" s="448">
        <v>15.4</v>
      </c>
      <c r="G80" s="448">
        <v>27.1</v>
      </c>
      <c r="H80" s="448" t="s">
        <v>408</v>
      </c>
      <c r="I80" s="448">
        <v>6.93</v>
      </c>
      <c r="J80" s="448">
        <v>3.19</v>
      </c>
      <c r="K80" s="448">
        <v>26.5</v>
      </c>
      <c r="L80" s="448">
        <v>4</v>
      </c>
      <c r="M80" s="448" t="s">
        <v>485</v>
      </c>
      <c r="N80" s="466">
        <v>4</v>
      </c>
      <c r="O80" s="466">
        <v>3</v>
      </c>
      <c r="P80" s="466">
        <v>3</v>
      </c>
      <c r="Q80" s="466">
        <v>4</v>
      </c>
      <c r="R80" s="466">
        <v>2</v>
      </c>
      <c r="S80" s="466">
        <v>2</v>
      </c>
      <c r="T80" s="466">
        <v>2</v>
      </c>
      <c r="U80" s="466">
        <v>4</v>
      </c>
      <c r="V80" s="466">
        <v>4</v>
      </c>
      <c r="W80" s="466">
        <v>3</v>
      </c>
      <c r="X80" s="466">
        <v>2</v>
      </c>
      <c r="Y80" s="466">
        <v>4</v>
      </c>
      <c r="Z80" s="466">
        <v>3</v>
      </c>
      <c r="AA80" s="466">
        <v>3</v>
      </c>
      <c r="AB80" s="466">
        <v>4</v>
      </c>
      <c r="AC80" s="448">
        <v>70</v>
      </c>
      <c r="AD80" s="448">
        <v>18.100000000000001</v>
      </c>
      <c r="AE80" s="449">
        <v>34</v>
      </c>
      <c r="AF80" s="449">
        <v>25</v>
      </c>
      <c r="AG80" s="449">
        <v>7.68</v>
      </c>
      <c r="AH80" s="449">
        <v>3.17</v>
      </c>
      <c r="AI80" s="449">
        <v>26.6</v>
      </c>
      <c r="AJ80" s="449">
        <v>29.3</v>
      </c>
      <c r="AK80" s="449">
        <v>17.399999999999999</v>
      </c>
      <c r="AL80" s="449">
        <v>38.4</v>
      </c>
    </row>
    <row r="81" spans="1:38" ht="18">
      <c r="A81" s="445" t="s">
        <v>580</v>
      </c>
      <c r="B81" s="441" t="s">
        <v>461</v>
      </c>
      <c r="C81" s="448">
        <v>37</v>
      </c>
      <c r="D81" s="450">
        <v>34.9</v>
      </c>
      <c r="E81" s="448">
        <v>39</v>
      </c>
      <c r="F81" s="448">
        <v>18.7</v>
      </c>
      <c r="G81" s="448">
        <v>31.5</v>
      </c>
      <c r="H81" s="448" t="s">
        <v>408</v>
      </c>
      <c r="I81" s="448">
        <v>8.34</v>
      </c>
      <c r="J81" s="448">
        <v>3.48</v>
      </c>
      <c r="K81" s="448">
        <v>30.5</v>
      </c>
      <c r="L81" s="448">
        <v>4</v>
      </c>
      <c r="M81" s="448" t="s">
        <v>581</v>
      </c>
      <c r="N81" s="466">
        <v>5</v>
      </c>
      <c r="O81" s="466">
        <v>4</v>
      </c>
      <c r="P81" s="466">
        <v>4</v>
      </c>
      <c r="Q81" s="466">
        <v>6</v>
      </c>
      <c r="R81" s="466">
        <v>4</v>
      </c>
      <c r="S81" s="466">
        <v>4</v>
      </c>
      <c r="T81" s="466">
        <v>3</v>
      </c>
      <c r="U81" s="466">
        <v>3</v>
      </c>
      <c r="V81" s="466">
        <v>2</v>
      </c>
      <c r="W81" s="466">
        <v>2</v>
      </c>
      <c r="X81" s="466">
        <v>2</v>
      </c>
      <c r="Y81" s="466">
        <v>2</v>
      </c>
      <c r="Z81" s="466">
        <v>2</v>
      </c>
      <c r="AA81" s="466">
        <v>2</v>
      </c>
      <c r="AB81" s="466">
        <v>3</v>
      </c>
      <c r="AC81" s="448">
        <v>70</v>
      </c>
      <c r="AD81" s="448">
        <v>19</v>
      </c>
      <c r="AE81" s="449">
        <v>32.5</v>
      </c>
      <c r="AF81" s="449">
        <v>30.9</v>
      </c>
      <c r="AG81" s="449">
        <v>8.6300000000000008</v>
      </c>
      <c r="AH81" s="449">
        <v>3.26</v>
      </c>
      <c r="AI81" s="449">
        <v>25.7</v>
      </c>
      <c r="AJ81" s="449">
        <v>29.7</v>
      </c>
      <c r="AK81" s="449">
        <v>37.6</v>
      </c>
      <c r="AL81" s="449">
        <v>38.1</v>
      </c>
    </row>
    <row r="82" spans="1:38" ht="18">
      <c r="A82" s="445" t="s">
        <v>582</v>
      </c>
      <c r="B82" s="441" t="s">
        <v>583</v>
      </c>
      <c r="C82" s="448">
        <v>25</v>
      </c>
      <c r="D82" s="450">
        <v>31.4</v>
      </c>
      <c r="E82" s="448">
        <v>37</v>
      </c>
      <c r="F82" s="448">
        <v>12.5</v>
      </c>
      <c r="G82" s="448">
        <v>43.1</v>
      </c>
      <c r="H82" s="448" t="s">
        <v>408</v>
      </c>
      <c r="I82" s="448">
        <v>5.42</v>
      </c>
      <c r="J82" s="448">
        <v>2.6</v>
      </c>
      <c r="K82" s="448">
        <v>25.7</v>
      </c>
      <c r="L82" s="448">
        <v>5</v>
      </c>
      <c r="M82" s="448" t="s">
        <v>584</v>
      </c>
      <c r="N82" s="466">
        <v>6</v>
      </c>
      <c r="O82" s="466">
        <v>4</v>
      </c>
      <c r="P82" s="466">
        <v>4</v>
      </c>
      <c r="Q82" s="466">
        <v>3</v>
      </c>
      <c r="R82" s="466">
        <v>2</v>
      </c>
      <c r="S82" s="466">
        <v>2</v>
      </c>
      <c r="T82" s="466">
        <v>2</v>
      </c>
      <c r="U82" s="466">
        <v>1</v>
      </c>
      <c r="V82" s="466">
        <v>1</v>
      </c>
      <c r="W82" s="466">
        <v>2</v>
      </c>
      <c r="X82" s="466">
        <v>1</v>
      </c>
      <c r="Y82" s="466">
        <v>2</v>
      </c>
      <c r="Z82" s="466">
        <v>3</v>
      </c>
      <c r="AA82" s="466">
        <v>2</v>
      </c>
      <c r="AB82" s="466">
        <v>3</v>
      </c>
      <c r="AC82" s="448">
        <v>70</v>
      </c>
      <c r="AD82" s="448">
        <v>16.5</v>
      </c>
      <c r="AE82" s="449">
        <v>34</v>
      </c>
      <c r="AF82" s="449">
        <v>37.5</v>
      </c>
      <c r="AG82" s="449">
        <v>5.85</v>
      </c>
      <c r="AH82" s="449">
        <v>2.67</v>
      </c>
      <c r="AI82" s="449">
        <v>26</v>
      </c>
      <c r="AJ82" s="449">
        <v>26.9</v>
      </c>
      <c r="AK82" s="449">
        <v>18.2</v>
      </c>
      <c r="AL82" s="449">
        <v>23</v>
      </c>
    </row>
    <row r="83" spans="1:38" ht="18">
      <c r="A83" s="445" t="s">
        <v>585</v>
      </c>
      <c r="B83" s="441" t="s">
        <v>468</v>
      </c>
      <c r="C83" s="448">
        <v>45</v>
      </c>
      <c r="D83" s="450">
        <v>34.5</v>
      </c>
      <c r="E83" s="448">
        <v>33.5</v>
      </c>
      <c r="F83" s="448">
        <v>15.8</v>
      </c>
      <c r="G83" s="448">
        <v>27.9</v>
      </c>
      <c r="H83" s="448">
        <v>3.39</v>
      </c>
      <c r="I83" s="448">
        <v>11.45</v>
      </c>
      <c r="J83" s="448">
        <v>5.19</v>
      </c>
      <c r="K83" s="448">
        <v>32.5</v>
      </c>
      <c r="L83" s="448">
        <v>4</v>
      </c>
      <c r="M83" s="448" t="s">
        <v>443</v>
      </c>
      <c r="N83" s="466">
        <v>5</v>
      </c>
      <c r="O83" s="466">
        <v>4</v>
      </c>
      <c r="P83" s="466">
        <v>4</v>
      </c>
      <c r="Q83" s="466">
        <v>2</v>
      </c>
      <c r="R83" s="466">
        <v>3</v>
      </c>
      <c r="S83" s="466">
        <v>3</v>
      </c>
      <c r="T83" s="466">
        <v>1</v>
      </c>
      <c r="U83" s="466">
        <v>1</v>
      </c>
      <c r="V83" s="466">
        <v>3</v>
      </c>
      <c r="W83" s="466">
        <v>2</v>
      </c>
      <c r="X83" s="466">
        <v>1</v>
      </c>
      <c r="Y83" s="466">
        <v>1</v>
      </c>
      <c r="Z83" s="466">
        <v>1</v>
      </c>
      <c r="AA83" s="466">
        <v>2</v>
      </c>
      <c r="AB83" s="466">
        <v>2</v>
      </c>
      <c r="AC83" s="448">
        <v>28.4</v>
      </c>
      <c r="AD83" s="448">
        <v>17.600000000000001</v>
      </c>
      <c r="AE83" s="449">
        <v>29.5</v>
      </c>
      <c r="AF83" s="449">
        <v>26.9</v>
      </c>
      <c r="AG83" s="449">
        <v>12.75</v>
      </c>
      <c r="AH83" s="449">
        <v>5.34</v>
      </c>
      <c r="AI83" s="449">
        <v>29.1</v>
      </c>
      <c r="AJ83" s="449">
        <v>31</v>
      </c>
      <c r="AK83" s="449">
        <v>33.4</v>
      </c>
      <c r="AL83" s="449">
        <v>34.700000000000003</v>
      </c>
    </row>
    <row r="84" spans="1:38" ht="18">
      <c r="A84" s="445" t="s">
        <v>586</v>
      </c>
      <c r="B84" s="441" t="s">
        <v>587</v>
      </c>
      <c r="C84" s="448">
        <v>28</v>
      </c>
      <c r="D84" s="450">
        <v>32.9</v>
      </c>
      <c r="E84" s="448">
        <v>33.5</v>
      </c>
      <c r="F84" s="448">
        <v>18.3</v>
      </c>
      <c r="G84" s="448">
        <v>28.3</v>
      </c>
      <c r="H84" s="448">
        <v>6.67</v>
      </c>
      <c r="I84" s="448">
        <v>8.11</v>
      </c>
      <c r="J84" s="448">
        <v>3.55</v>
      </c>
      <c r="K84" s="448">
        <v>29.4</v>
      </c>
      <c r="L84" s="448">
        <v>4</v>
      </c>
      <c r="M84" s="448" t="s">
        <v>588</v>
      </c>
      <c r="N84" s="466">
        <v>4</v>
      </c>
      <c r="O84" s="466">
        <v>1</v>
      </c>
      <c r="P84" s="466">
        <v>2</v>
      </c>
      <c r="Q84" s="466">
        <v>4</v>
      </c>
      <c r="R84" s="466">
        <v>4</v>
      </c>
      <c r="S84" s="466">
        <v>2</v>
      </c>
      <c r="T84" s="466">
        <v>1</v>
      </c>
      <c r="U84" s="466">
        <v>1</v>
      </c>
      <c r="V84" s="466">
        <v>3</v>
      </c>
      <c r="W84" s="466">
        <v>2</v>
      </c>
      <c r="X84" s="466">
        <v>1</v>
      </c>
      <c r="Y84" s="466">
        <v>4</v>
      </c>
      <c r="Z84" s="466">
        <v>2</v>
      </c>
      <c r="AA84" s="466">
        <v>1</v>
      </c>
      <c r="AB84" s="466">
        <v>2</v>
      </c>
      <c r="AC84" s="448">
        <v>11.1</v>
      </c>
      <c r="AD84" s="448">
        <v>18.2</v>
      </c>
      <c r="AE84" s="449">
        <v>30</v>
      </c>
      <c r="AF84" s="449">
        <v>22.6</v>
      </c>
      <c r="AG84" s="449">
        <v>8.41</v>
      </c>
      <c r="AH84" s="449">
        <v>3.08</v>
      </c>
      <c r="AI84" s="449">
        <v>29.3</v>
      </c>
      <c r="AJ84" s="449">
        <v>27.2</v>
      </c>
      <c r="AK84" s="449">
        <v>31.5</v>
      </c>
      <c r="AL84" s="449">
        <v>35.700000000000003</v>
      </c>
    </row>
    <row r="85" spans="1:38" ht="18">
      <c r="A85" s="445" t="s">
        <v>589</v>
      </c>
      <c r="B85" s="441" t="s">
        <v>527</v>
      </c>
      <c r="C85" s="448">
        <v>36</v>
      </c>
      <c r="D85" s="450">
        <v>34.4</v>
      </c>
      <c r="E85" s="448">
        <v>38.5</v>
      </c>
      <c r="F85" s="448">
        <v>19.3</v>
      </c>
      <c r="G85" s="448">
        <v>21.1</v>
      </c>
      <c r="H85" s="448">
        <v>7.2</v>
      </c>
      <c r="I85" s="448">
        <v>10.73</v>
      </c>
      <c r="J85" s="448">
        <v>3.84</v>
      </c>
      <c r="K85" s="448">
        <v>16.600000000000001</v>
      </c>
      <c r="L85" s="448">
        <v>4</v>
      </c>
      <c r="M85" s="448" t="s">
        <v>590</v>
      </c>
      <c r="N85" s="466">
        <v>5</v>
      </c>
      <c r="O85" s="466">
        <v>4</v>
      </c>
      <c r="P85" s="466">
        <v>4</v>
      </c>
      <c r="Q85" s="466">
        <v>4</v>
      </c>
      <c r="R85" s="466">
        <v>4</v>
      </c>
      <c r="S85" s="466">
        <v>3</v>
      </c>
      <c r="T85" s="466">
        <v>3</v>
      </c>
      <c r="U85" s="466">
        <v>2</v>
      </c>
      <c r="V85" s="466">
        <v>2</v>
      </c>
      <c r="W85" s="466">
        <v>4</v>
      </c>
      <c r="X85" s="466">
        <v>2</v>
      </c>
      <c r="Y85" s="466">
        <v>2</v>
      </c>
      <c r="Z85" s="466">
        <v>3</v>
      </c>
      <c r="AA85" s="466">
        <v>2</v>
      </c>
      <c r="AB85" s="466">
        <v>2</v>
      </c>
      <c r="AC85" s="448">
        <v>19.3</v>
      </c>
      <c r="AD85" s="448">
        <v>17.899999999999999</v>
      </c>
      <c r="AE85" s="449">
        <v>28.5</v>
      </c>
      <c r="AF85" s="449">
        <v>20</v>
      </c>
      <c r="AG85" s="449">
        <v>10.68</v>
      </c>
      <c r="AH85" s="449">
        <v>3.91</v>
      </c>
      <c r="AI85" s="449">
        <v>29.3</v>
      </c>
      <c r="AJ85" s="449">
        <v>27</v>
      </c>
      <c r="AK85" s="449">
        <v>30.4</v>
      </c>
      <c r="AL85" s="449">
        <v>31.3</v>
      </c>
    </row>
    <row r="86" spans="1:38" ht="18">
      <c r="A86" s="445" t="s">
        <v>591</v>
      </c>
      <c r="B86" s="446" t="s">
        <v>473</v>
      </c>
      <c r="C86" s="443">
        <v>49</v>
      </c>
      <c r="D86" s="447">
        <v>30.5</v>
      </c>
      <c r="E86" s="448">
        <v>31</v>
      </c>
      <c r="F86" s="448">
        <v>16.600000000000001</v>
      </c>
      <c r="G86" s="448">
        <v>23.6</v>
      </c>
      <c r="H86" s="448">
        <v>58.41</v>
      </c>
      <c r="I86" s="448">
        <v>7.59</v>
      </c>
      <c r="J86" s="448">
        <v>3.45</v>
      </c>
      <c r="K86" s="448">
        <v>26.2</v>
      </c>
      <c r="L86" s="448" t="s">
        <v>408</v>
      </c>
      <c r="M86" s="448" t="s">
        <v>592</v>
      </c>
      <c r="N86" s="466">
        <v>3</v>
      </c>
      <c r="O86" s="466">
        <v>3</v>
      </c>
      <c r="P86" s="466">
        <v>3</v>
      </c>
      <c r="Q86" s="466">
        <v>5</v>
      </c>
      <c r="R86" s="466">
        <v>3</v>
      </c>
      <c r="S86" s="466">
        <v>3</v>
      </c>
      <c r="T86" s="466">
        <v>1</v>
      </c>
      <c r="U86" s="466">
        <v>3</v>
      </c>
      <c r="V86" s="466">
        <v>3</v>
      </c>
      <c r="W86" s="466">
        <v>2</v>
      </c>
      <c r="X86" s="466">
        <v>3</v>
      </c>
      <c r="Y86" s="466">
        <v>3</v>
      </c>
      <c r="Z86" s="466">
        <v>2</v>
      </c>
      <c r="AA86" s="466">
        <v>3</v>
      </c>
      <c r="AB86" s="466">
        <v>2</v>
      </c>
      <c r="AC86" s="448">
        <v>56.71</v>
      </c>
      <c r="AD86" s="448">
        <v>18.5</v>
      </c>
      <c r="AE86" s="449">
        <v>22</v>
      </c>
      <c r="AF86" s="449">
        <v>27.7</v>
      </c>
      <c r="AG86" s="449">
        <v>6.91</v>
      </c>
      <c r="AH86" s="449">
        <v>3.52</v>
      </c>
      <c r="AI86" s="449">
        <v>26.2</v>
      </c>
      <c r="AJ86" s="449">
        <v>28.3</v>
      </c>
      <c r="AK86" s="449">
        <v>17.100000000000001</v>
      </c>
      <c r="AL86" s="449">
        <v>18</v>
      </c>
    </row>
    <row r="87" spans="1:38" ht="18">
      <c r="A87" s="445" t="s">
        <v>593</v>
      </c>
      <c r="B87" s="441" t="s">
        <v>473</v>
      </c>
      <c r="C87" s="448">
        <v>46</v>
      </c>
      <c r="D87" s="450">
        <v>34.4</v>
      </c>
      <c r="E87" s="448">
        <v>32.5</v>
      </c>
      <c r="F87" s="448">
        <v>19.3</v>
      </c>
      <c r="G87" s="448">
        <v>22.6</v>
      </c>
      <c r="H87" s="448">
        <v>6.21</v>
      </c>
      <c r="I87" s="448">
        <v>9.49</v>
      </c>
      <c r="J87" s="448">
        <v>6.93</v>
      </c>
      <c r="K87" s="448">
        <v>30.5</v>
      </c>
      <c r="L87" s="448">
        <v>4</v>
      </c>
      <c r="M87" s="448" t="s">
        <v>594</v>
      </c>
      <c r="N87" s="466">
        <v>2</v>
      </c>
      <c r="O87" s="466">
        <v>2</v>
      </c>
      <c r="P87" s="466">
        <v>2</v>
      </c>
      <c r="Q87" s="466">
        <v>4</v>
      </c>
      <c r="R87" s="466">
        <v>2</v>
      </c>
      <c r="S87" s="466">
        <v>1</v>
      </c>
      <c r="T87" s="466">
        <v>2</v>
      </c>
      <c r="U87" s="466">
        <v>3</v>
      </c>
      <c r="V87" s="466">
        <v>3</v>
      </c>
      <c r="W87" s="466">
        <v>3</v>
      </c>
      <c r="X87" s="466">
        <v>2</v>
      </c>
      <c r="Y87" s="466">
        <v>3</v>
      </c>
      <c r="Z87" s="466">
        <v>3</v>
      </c>
      <c r="AA87" s="466">
        <v>4</v>
      </c>
      <c r="AB87" s="466">
        <v>4</v>
      </c>
      <c r="AC87" s="448">
        <v>3.49</v>
      </c>
      <c r="AD87" s="448">
        <v>18.2</v>
      </c>
      <c r="AE87" s="449">
        <v>34</v>
      </c>
      <c r="AF87" s="449">
        <v>22.5</v>
      </c>
      <c r="AG87" s="449">
        <v>9.5500000000000007</v>
      </c>
      <c r="AH87" s="449">
        <v>4.57</v>
      </c>
      <c r="AI87" s="449">
        <v>29</v>
      </c>
      <c r="AJ87" s="449">
        <v>29.6</v>
      </c>
      <c r="AK87" s="449">
        <v>30.7</v>
      </c>
      <c r="AL87" s="449">
        <v>35.299999999999997</v>
      </c>
    </row>
    <row r="88" spans="1:38" ht="18">
      <c r="A88" s="445" t="s">
        <v>595</v>
      </c>
      <c r="B88" s="441" t="s">
        <v>596</v>
      </c>
      <c r="C88" s="448">
        <v>21</v>
      </c>
      <c r="D88" s="450">
        <v>30.8</v>
      </c>
      <c r="E88" s="448">
        <v>24.5</v>
      </c>
      <c r="F88" s="448">
        <v>14.8</v>
      </c>
      <c r="G88" s="448">
        <v>18.399999999999999</v>
      </c>
      <c r="H88" s="448">
        <v>3.85</v>
      </c>
      <c r="I88" s="448">
        <v>10.8</v>
      </c>
      <c r="J88" s="448">
        <v>3.35</v>
      </c>
      <c r="K88" s="448">
        <v>28.9</v>
      </c>
      <c r="L88" s="448">
        <v>4</v>
      </c>
      <c r="M88" s="448" t="s">
        <v>548</v>
      </c>
      <c r="N88" s="466">
        <v>4</v>
      </c>
      <c r="O88" s="466">
        <v>4</v>
      </c>
      <c r="P88" s="466">
        <v>4</v>
      </c>
      <c r="Q88" s="466">
        <v>4</v>
      </c>
      <c r="R88" s="466">
        <v>4</v>
      </c>
      <c r="S88" s="466">
        <v>4</v>
      </c>
      <c r="T88" s="466">
        <v>1</v>
      </c>
      <c r="U88" s="466">
        <v>1</v>
      </c>
      <c r="V88" s="466">
        <v>3</v>
      </c>
      <c r="W88" s="466">
        <v>2</v>
      </c>
      <c r="X88" s="466">
        <v>2</v>
      </c>
      <c r="Y88" s="466">
        <v>2</v>
      </c>
      <c r="Z88" s="466">
        <v>2</v>
      </c>
      <c r="AA88" s="466">
        <v>2</v>
      </c>
      <c r="AB88" s="466">
        <v>3</v>
      </c>
      <c r="AC88" s="448">
        <v>8.3699999999999992</v>
      </c>
      <c r="AD88" s="448">
        <v>15.1</v>
      </c>
      <c r="AE88" s="449">
        <v>14.5</v>
      </c>
      <c r="AF88" s="449">
        <v>17.7</v>
      </c>
      <c r="AG88" s="449">
        <v>9.94</v>
      </c>
      <c r="AH88" s="449">
        <v>3.3</v>
      </c>
      <c r="AI88" s="449">
        <v>27.1</v>
      </c>
      <c r="AJ88" s="449">
        <v>28.3</v>
      </c>
      <c r="AK88" s="449">
        <v>26.3</v>
      </c>
      <c r="AL88" s="449">
        <v>31.4</v>
      </c>
    </row>
    <row r="89" spans="1:38" ht="18">
      <c r="A89" s="460" t="s">
        <v>597</v>
      </c>
      <c r="B89" s="461"/>
      <c r="C89" s="462" t="s">
        <v>408</v>
      </c>
      <c r="D89" s="463" t="s">
        <v>408</v>
      </c>
      <c r="E89" s="462" t="s">
        <v>408</v>
      </c>
      <c r="F89" s="462" t="s">
        <v>408</v>
      </c>
      <c r="G89" s="462" t="s">
        <v>408</v>
      </c>
      <c r="H89" s="462" t="s">
        <v>408</v>
      </c>
      <c r="I89" s="462" t="s">
        <v>408</v>
      </c>
      <c r="J89" s="462" t="s">
        <v>408</v>
      </c>
      <c r="K89" s="462" t="s">
        <v>408</v>
      </c>
      <c r="L89" s="462" t="s">
        <v>408</v>
      </c>
      <c r="M89" s="462" t="s">
        <v>408</v>
      </c>
      <c r="N89" s="464" t="s">
        <v>408</v>
      </c>
      <c r="O89" s="464" t="s">
        <v>408</v>
      </c>
      <c r="P89" s="464" t="s">
        <v>408</v>
      </c>
      <c r="Q89" s="464" t="s">
        <v>408</v>
      </c>
      <c r="R89" s="464" t="s">
        <v>408</v>
      </c>
      <c r="S89" s="464" t="s">
        <v>408</v>
      </c>
      <c r="T89" s="464" t="s">
        <v>408</v>
      </c>
      <c r="U89" s="464" t="s">
        <v>408</v>
      </c>
      <c r="V89" s="464" t="s">
        <v>408</v>
      </c>
      <c r="W89" s="464" t="s">
        <v>408</v>
      </c>
      <c r="X89" s="464" t="s">
        <v>408</v>
      </c>
      <c r="Y89" s="464" t="s">
        <v>408</v>
      </c>
      <c r="Z89" s="464" t="s">
        <v>408</v>
      </c>
      <c r="AA89" s="464" t="s">
        <v>408</v>
      </c>
      <c r="AB89" s="464" t="s">
        <v>408</v>
      </c>
      <c r="AC89" s="462" t="s">
        <v>408</v>
      </c>
      <c r="AD89" s="462" t="s">
        <v>408</v>
      </c>
      <c r="AE89" s="465" t="s">
        <v>408</v>
      </c>
      <c r="AF89" s="465" t="s">
        <v>408</v>
      </c>
      <c r="AG89" s="465" t="s">
        <v>408</v>
      </c>
      <c r="AH89" s="465" t="s">
        <v>408</v>
      </c>
      <c r="AI89" s="465" t="s">
        <v>408</v>
      </c>
      <c r="AJ89" s="465" t="s">
        <v>408</v>
      </c>
      <c r="AK89" s="465" t="s">
        <v>408</v>
      </c>
      <c r="AL89" s="465" t="s">
        <v>408</v>
      </c>
    </row>
    <row r="90" spans="1:38" ht="18">
      <c r="A90" s="445" t="s">
        <v>598</v>
      </c>
      <c r="B90" s="441" t="s">
        <v>599</v>
      </c>
      <c r="C90" s="448">
        <v>22</v>
      </c>
      <c r="D90" s="450">
        <v>32.799999999999997</v>
      </c>
      <c r="E90" s="448">
        <v>46.5</v>
      </c>
      <c r="F90" s="448">
        <v>18.2</v>
      </c>
      <c r="G90" s="448">
        <v>34.4</v>
      </c>
      <c r="H90" s="448" t="s">
        <v>408</v>
      </c>
      <c r="I90" s="448">
        <v>6.44</v>
      </c>
      <c r="J90" s="448">
        <v>2.96</v>
      </c>
      <c r="K90" s="448">
        <v>28.5</v>
      </c>
      <c r="L90" s="448">
        <v>5</v>
      </c>
      <c r="M90" s="448" t="s">
        <v>410</v>
      </c>
      <c r="N90" s="466">
        <v>2</v>
      </c>
      <c r="O90" s="466">
        <v>2</v>
      </c>
      <c r="P90" s="466">
        <v>1</v>
      </c>
      <c r="Q90" s="466">
        <v>3</v>
      </c>
      <c r="R90" s="466">
        <v>3</v>
      </c>
      <c r="S90" s="466">
        <v>2</v>
      </c>
      <c r="T90" s="466">
        <v>2</v>
      </c>
      <c r="U90" s="466">
        <v>3</v>
      </c>
      <c r="V90" s="466">
        <v>3</v>
      </c>
      <c r="W90" s="466">
        <v>2</v>
      </c>
      <c r="X90" s="466">
        <v>2</v>
      </c>
      <c r="Y90" s="466">
        <v>2</v>
      </c>
      <c r="Z90" s="466">
        <v>2</v>
      </c>
      <c r="AA90" s="466">
        <v>2</v>
      </c>
      <c r="AB90" s="466">
        <v>2</v>
      </c>
      <c r="AC90" s="448">
        <v>70</v>
      </c>
      <c r="AD90" s="448">
        <v>17.8</v>
      </c>
      <c r="AE90" s="449">
        <v>43.5</v>
      </c>
      <c r="AF90" s="449">
        <v>28.1</v>
      </c>
      <c r="AG90" s="449">
        <v>7.21</v>
      </c>
      <c r="AH90" s="449">
        <v>3.07</v>
      </c>
      <c r="AI90" s="449">
        <v>22.4</v>
      </c>
      <c r="AJ90" s="449">
        <v>28.2</v>
      </c>
      <c r="AK90" s="449">
        <v>24.5</v>
      </c>
      <c r="AL90" s="449">
        <v>27.1</v>
      </c>
    </row>
    <row r="91" spans="1:38" ht="18">
      <c r="A91" s="445" t="s">
        <v>600</v>
      </c>
      <c r="B91" s="441" t="s">
        <v>601</v>
      </c>
      <c r="C91" s="448">
        <v>28</v>
      </c>
      <c r="D91" s="450">
        <v>28.2</v>
      </c>
      <c r="E91" s="448" t="s">
        <v>408</v>
      </c>
      <c r="F91" s="448">
        <v>13</v>
      </c>
      <c r="G91" s="448">
        <v>30.9</v>
      </c>
      <c r="H91" s="448">
        <v>5.07</v>
      </c>
      <c r="I91" s="448">
        <v>13.32</v>
      </c>
      <c r="J91" s="448">
        <v>5.07</v>
      </c>
      <c r="K91" s="448">
        <v>31.4</v>
      </c>
      <c r="L91" s="448">
        <v>4</v>
      </c>
      <c r="M91" s="448" t="s">
        <v>437</v>
      </c>
      <c r="N91" s="466">
        <v>2</v>
      </c>
      <c r="O91" s="466">
        <v>3</v>
      </c>
      <c r="P91" s="466">
        <v>4</v>
      </c>
      <c r="Q91" s="466">
        <v>4</v>
      </c>
      <c r="R91" s="466">
        <v>4</v>
      </c>
      <c r="S91" s="466">
        <v>4</v>
      </c>
      <c r="T91" s="466">
        <v>2</v>
      </c>
      <c r="U91" s="466">
        <v>2</v>
      </c>
      <c r="V91" s="466">
        <v>3</v>
      </c>
      <c r="W91" s="466">
        <v>3</v>
      </c>
      <c r="X91" s="466">
        <v>3</v>
      </c>
      <c r="Y91" s="466">
        <v>3</v>
      </c>
      <c r="Z91" s="466">
        <v>2</v>
      </c>
      <c r="AA91" s="466">
        <v>3</v>
      </c>
      <c r="AB91" s="466">
        <v>3</v>
      </c>
      <c r="AC91" s="448">
        <v>4.96</v>
      </c>
      <c r="AD91" s="448">
        <v>16.600000000000001</v>
      </c>
      <c r="AE91" s="454" t="s">
        <v>408</v>
      </c>
      <c r="AF91" s="449">
        <v>27.1</v>
      </c>
      <c r="AG91" s="449">
        <v>15.93</v>
      </c>
      <c r="AH91" s="449">
        <v>5.14</v>
      </c>
      <c r="AI91" s="449">
        <v>30</v>
      </c>
      <c r="AJ91" s="449">
        <v>29.8</v>
      </c>
      <c r="AK91" s="449">
        <v>13.1</v>
      </c>
      <c r="AL91" s="449">
        <v>19.5</v>
      </c>
    </row>
    <row r="92" spans="1:38" ht="18">
      <c r="A92" s="445" t="s">
        <v>602</v>
      </c>
      <c r="B92" s="441" t="s">
        <v>603</v>
      </c>
      <c r="C92" s="448">
        <v>32</v>
      </c>
      <c r="D92" s="450">
        <v>31</v>
      </c>
      <c r="E92" s="448">
        <v>38</v>
      </c>
      <c r="F92" s="448">
        <v>16</v>
      </c>
      <c r="G92" s="448">
        <v>16.100000000000001</v>
      </c>
      <c r="H92" s="448">
        <v>2.38</v>
      </c>
      <c r="I92" s="448">
        <v>13.23</v>
      </c>
      <c r="J92" s="448">
        <v>6.48</v>
      </c>
      <c r="K92" s="448">
        <v>28.2</v>
      </c>
      <c r="L92" s="448" t="s">
        <v>408</v>
      </c>
      <c r="M92" s="448" t="s">
        <v>604</v>
      </c>
      <c r="N92" s="466">
        <v>4</v>
      </c>
      <c r="O92" s="466">
        <v>5</v>
      </c>
      <c r="P92" s="466">
        <v>3</v>
      </c>
      <c r="Q92" s="466">
        <v>4</v>
      </c>
      <c r="R92" s="466">
        <v>3</v>
      </c>
      <c r="S92" s="466">
        <v>2</v>
      </c>
      <c r="T92" s="466">
        <v>3</v>
      </c>
      <c r="U92" s="466">
        <v>3</v>
      </c>
      <c r="V92" s="466">
        <v>4</v>
      </c>
      <c r="W92" s="466">
        <v>4</v>
      </c>
      <c r="X92" s="466">
        <v>2</v>
      </c>
      <c r="Y92" s="466">
        <v>2</v>
      </c>
      <c r="Z92" s="466">
        <v>3</v>
      </c>
      <c r="AA92" s="466">
        <v>2</v>
      </c>
      <c r="AB92" s="466">
        <v>2</v>
      </c>
      <c r="AC92" s="448">
        <v>2.62</v>
      </c>
      <c r="AD92" s="448">
        <v>17.2</v>
      </c>
      <c r="AE92" s="449">
        <v>32</v>
      </c>
      <c r="AF92" s="449">
        <v>20.5</v>
      </c>
      <c r="AG92" s="449">
        <v>14.64</v>
      </c>
      <c r="AH92" s="449">
        <v>5.97</v>
      </c>
      <c r="AI92" s="449">
        <v>27.4</v>
      </c>
      <c r="AJ92" s="449">
        <v>27.4</v>
      </c>
      <c r="AK92" s="449">
        <v>33.4</v>
      </c>
      <c r="AL92" s="449">
        <v>38</v>
      </c>
    </row>
    <row r="93" spans="1:38" ht="18">
      <c r="A93" s="445" t="s">
        <v>605</v>
      </c>
      <c r="B93" s="441" t="s">
        <v>449</v>
      </c>
      <c r="C93" s="448">
        <v>25</v>
      </c>
      <c r="D93" s="450">
        <v>33.299999999999997</v>
      </c>
      <c r="E93" s="448">
        <v>40</v>
      </c>
      <c r="F93" s="448">
        <v>16.7</v>
      </c>
      <c r="G93" s="448">
        <v>38.5</v>
      </c>
      <c r="H93" s="448" t="s">
        <v>408</v>
      </c>
      <c r="I93" s="448">
        <v>7.39</v>
      </c>
      <c r="J93" s="448">
        <v>3.55</v>
      </c>
      <c r="K93" s="448" t="s">
        <v>408</v>
      </c>
      <c r="L93" s="448" t="s">
        <v>408</v>
      </c>
      <c r="M93" s="448" t="s">
        <v>408</v>
      </c>
      <c r="N93" s="466">
        <v>1</v>
      </c>
      <c r="O93" s="466">
        <v>3</v>
      </c>
      <c r="P93" s="466">
        <v>1</v>
      </c>
      <c r="Q93" s="466">
        <v>4</v>
      </c>
      <c r="R93" s="466">
        <v>4</v>
      </c>
      <c r="S93" s="466">
        <v>4</v>
      </c>
      <c r="T93" s="466">
        <v>1</v>
      </c>
      <c r="U93" s="466">
        <v>3</v>
      </c>
      <c r="V93" s="466">
        <v>4</v>
      </c>
      <c r="W93" s="466">
        <v>4</v>
      </c>
      <c r="X93" s="466">
        <v>4</v>
      </c>
      <c r="Y93" s="466">
        <v>3</v>
      </c>
      <c r="Z93" s="466">
        <v>4</v>
      </c>
      <c r="AA93" s="466">
        <v>3</v>
      </c>
      <c r="AB93" s="466">
        <v>3</v>
      </c>
      <c r="AC93" s="448" t="s">
        <v>408</v>
      </c>
      <c r="AD93" s="448">
        <v>18.2</v>
      </c>
      <c r="AE93" s="449">
        <v>33</v>
      </c>
      <c r="AF93" s="449">
        <v>28.5</v>
      </c>
      <c r="AG93" s="449">
        <v>7.54</v>
      </c>
      <c r="AH93" s="449">
        <v>3.52</v>
      </c>
      <c r="AI93" s="454" t="s">
        <v>408</v>
      </c>
      <c r="AJ93" s="454" t="s">
        <v>408</v>
      </c>
      <c r="AK93" s="454" t="s">
        <v>408</v>
      </c>
      <c r="AL93" s="454" t="s">
        <v>408</v>
      </c>
    </row>
    <row r="94" spans="1:38" ht="18">
      <c r="A94" s="445" t="s">
        <v>606</v>
      </c>
      <c r="B94" s="441" t="s">
        <v>607</v>
      </c>
      <c r="C94" s="443">
        <v>23</v>
      </c>
      <c r="D94" s="450">
        <v>33.6</v>
      </c>
      <c r="E94" s="448">
        <v>27</v>
      </c>
      <c r="F94" s="448">
        <v>17.3</v>
      </c>
      <c r="G94" s="448">
        <v>22.9</v>
      </c>
      <c r="H94" s="448" t="s">
        <v>408</v>
      </c>
      <c r="I94" s="448">
        <v>9.2899999999999991</v>
      </c>
      <c r="J94" s="448">
        <v>3.43</v>
      </c>
      <c r="K94" s="448">
        <v>25.7</v>
      </c>
      <c r="L94" s="448">
        <v>4</v>
      </c>
      <c r="M94" s="448" t="s">
        <v>608</v>
      </c>
      <c r="N94" s="466">
        <v>5</v>
      </c>
      <c r="O94" s="466">
        <v>5</v>
      </c>
      <c r="P94" s="466">
        <v>4</v>
      </c>
      <c r="Q94" s="466">
        <v>4</v>
      </c>
      <c r="R94" s="466">
        <v>5</v>
      </c>
      <c r="S94" s="466">
        <v>4</v>
      </c>
      <c r="T94" s="466">
        <v>2</v>
      </c>
      <c r="U94" s="466">
        <v>3</v>
      </c>
      <c r="V94" s="466">
        <v>3</v>
      </c>
      <c r="W94" s="466">
        <v>2</v>
      </c>
      <c r="X94" s="466">
        <v>2</v>
      </c>
      <c r="Y94" s="466">
        <v>2</v>
      </c>
      <c r="Z94" s="466">
        <v>2</v>
      </c>
      <c r="AA94" s="466">
        <v>4</v>
      </c>
      <c r="AB94" s="466">
        <v>3</v>
      </c>
      <c r="AC94" s="448">
        <v>70</v>
      </c>
      <c r="AD94" s="448">
        <v>18.399999999999999</v>
      </c>
      <c r="AE94" s="449">
        <v>24.5</v>
      </c>
      <c r="AF94" s="449">
        <v>22.4</v>
      </c>
      <c r="AG94" s="449">
        <v>9.36</v>
      </c>
      <c r="AH94" s="449">
        <v>3.62</v>
      </c>
      <c r="AI94" s="449">
        <v>28.6</v>
      </c>
      <c r="AJ94" s="449">
        <v>26.4</v>
      </c>
      <c r="AK94" s="449">
        <v>20.7</v>
      </c>
      <c r="AL94" s="449">
        <v>23.5</v>
      </c>
    </row>
    <row r="95" spans="1:38" ht="18">
      <c r="A95" s="445" t="s">
        <v>609</v>
      </c>
      <c r="B95" s="441" t="s">
        <v>424</v>
      </c>
      <c r="C95" s="448">
        <v>23</v>
      </c>
      <c r="D95" s="450">
        <v>33.299999999999997</v>
      </c>
      <c r="E95" s="448" t="s">
        <v>408</v>
      </c>
      <c r="F95" s="448">
        <v>16.7</v>
      </c>
      <c r="G95" s="448">
        <v>26.7</v>
      </c>
      <c r="H95" s="448">
        <v>12.31</v>
      </c>
      <c r="I95" s="448">
        <v>9.9600000000000009</v>
      </c>
      <c r="J95" s="448">
        <v>4.8099999999999996</v>
      </c>
      <c r="K95" s="448">
        <v>30.3</v>
      </c>
      <c r="L95" s="448">
        <v>5</v>
      </c>
      <c r="M95" s="448" t="s">
        <v>563</v>
      </c>
      <c r="N95" s="466">
        <v>4</v>
      </c>
      <c r="O95" s="466">
        <v>3</v>
      </c>
      <c r="P95" s="466">
        <v>4</v>
      </c>
      <c r="Q95" s="466">
        <v>4</v>
      </c>
      <c r="R95" s="466">
        <v>3</v>
      </c>
      <c r="S95" s="466">
        <v>4</v>
      </c>
      <c r="T95" s="466">
        <v>1</v>
      </c>
      <c r="U95" s="466">
        <v>2</v>
      </c>
      <c r="V95" s="466">
        <v>4</v>
      </c>
      <c r="W95" s="466">
        <v>2</v>
      </c>
      <c r="X95" s="466">
        <v>3</v>
      </c>
      <c r="Y95" s="466">
        <v>1</v>
      </c>
      <c r="Z95" s="466">
        <v>1</v>
      </c>
      <c r="AA95" s="466">
        <v>2</v>
      </c>
      <c r="AB95" s="466">
        <v>2</v>
      </c>
      <c r="AC95" s="448">
        <v>4.57</v>
      </c>
      <c r="AD95" s="448">
        <v>16</v>
      </c>
      <c r="AE95" s="454" t="s">
        <v>408</v>
      </c>
      <c r="AF95" s="449">
        <v>17.3</v>
      </c>
      <c r="AG95" s="449">
        <v>11</v>
      </c>
      <c r="AH95" s="449">
        <v>5.14</v>
      </c>
      <c r="AI95" s="449">
        <v>27.1</v>
      </c>
      <c r="AJ95" s="449">
        <v>30.2</v>
      </c>
      <c r="AK95" s="449">
        <v>30.3</v>
      </c>
      <c r="AL95" s="449">
        <v>31.5</v>
      </c>
    </row>
    <row r="96" spans="1:38" ht="18">
      <c r="A96" s="445" t="s">
        <v>610</v>
      </c>
      <c r="B96" s="441" t="s">
        <v>611</v>
      </c>
      <c r="C96" s="448">
        <v>31</v>
      </c>
      <c r="D96" s="450">
        <v>30.9</v>
      </c>
      <c r="E96" s="448" t="s">
        <v>408</v>
      </c>
      <c r="F96" s="448">
        <v>13.9</v>
      </c>
      <c r="G96" s="448">
        <v>20.8</v>
      </c>
      <c r="H96" s="448" t="s">
        <v>408</v>
      </c>
      <c r="I96" s="448">
        <v>14.6</v>
      </c>
      <c r="J96" s="448">
        <v>5.52</v>
      </c>
      <c r="K96" s="448">
        <v>28.3</v>
      </c>
      <c r="L96" s="448">
        <v>2</v>
      </c>
      <c r="M96" s="448" t="s">
        <v>507</v>
      </c>
      <c r="N96" s="466">
        <v>1</v>
      </c>
      <c r="O96" s="466">
        <v>4</v>
      </c>
      <c r="P96" s="466">
        <v>3</v>
      </c>
      <c r="Q96" s="466">
        <v>4</v>
      </c>
      <c r="R96" s="466">
        <v>3</v>
      </c>
      <c r="S96" s="466">
        <v>3</v>
      </c>
      <c r="T96" s="466">
        <v>4</v>
      </c>
      <c r="U96" s="466">
        <v>2</v>
      </c>
      <c r="V96" s="466">
        <v>3</v>
      </c>
      <c r="W96" s="466">
        <v>3</v>
      </c>
      <c r="X96" s="466">
        <v>3</v>
      </c>
      <c r="Y96" s="466">
        <v>3</v>
      </c>
      <c r="Z96" s="466">
        <v>3</v>
      </c>
      <c r="AA96" s="466">
        <v>4</v>
      </c>
      <c r="AB96" s="466">
        <v>3</v>
      </c>
      <c r="AC96" s="448" t="s">
        <v>408</v>
      </c>
      <c r="AD96" s="448">
        <v>13.3</v>
      </c>
      <c r="AE96" s="454" t="s">
        <v>408</v>
      </c>
      <c r="AF96" s="449">
        <v>18.100000000000001</v>
      </c>
      <c r="AG96" s="449">
        <v>15.02</v>
      </c>
      <c r="AH96" s="449">
        <v>6.57</v>
      </c>
      <c r="AI96" s="449">
        <v>27.4</v>
      </c>
      <c r="AJ96" s="449">
        <v>28.1</v>
      </c>
      <c r="AK96" s="449">
        <v>15.9</v>
      </c>
      <c r="AL96" s="449">
        <v>22.6</v>
      </c>
    </row>
    <row r="97" spans="1:38" ht="18">
      <c r="A97" s="445" t="s">
        <v>612</v>
      </c>
      <c r="B97" s="441" t="s">
        <v>613</v>
      </c>
      <c r="C97" s="448">
        <v>16</v>
      </c>
      <c r="D97" s="450">
        <v>31.4</v>
      </c>
      <c r="E97" s="448">
        <v>45.5</v>
      </c>
      <c r="F97" s="448">
        <v>21.3</v>
      </c>
      <c r="G97" s="448">
        <v>34.799999999999997</v>
      </c>
      <c r="H97" s="448" t="s">
        <v>408</v>
      </c>
      <c r="I97" s="448">
        <v>7.1</v>
      </c>
      <c r="J97" s="448">
        <v>3.75</v>
      </c>
      <c r="K97" s="448">
        <v>30.3</v>
      </c>
      <c r="L97" s="448">
        <v>5</v>
      </c>
      <c r="M97" s="448" t="s">
        <v>614</v>
      </c>
      <c r="N97" s="466">
        <v>2</v>
      </c>
      <c r="O97" s="466">
        <v>3</v>
      </c>
      <c r="P97" s="466">
        <v>3</v>
      </c>
      <c r="Q97" s="466">
        <v>9999</v>
      </c>
      <c r="R97" s="466">
        <v>4</v>
      </c>
      <c r="S97" s="466">
        <v>1</v>
      </c>
      <c r="T97" s="466">
        <v>3</v>
      </c>
      <c r="U97" s="466">
        <v>2</v>
      </c>
      <c r="V97" s="466">
        <v>3</v>
      </c>
      <c r="W97" s="466">
        <v>3</v>
      </c>
      <c r="X97" s="466">
        <v>1</v>
      </c>
      <c r="Y97" s="466">
        <v>2</v>
      </c>
      <c r="Z97" s="466">
        <v>2</v>
      </c>
      <c r="AA97" s="466">
        <v>2</v>
      </c>
      <c r="AB97" s="466">
        <v>3</v>
      </c>
      <c r="AC97" s="448">
        <v>70</v>
      </c>
      <c r="AD97" s="448">
        <v>19.100000000000001</v>
      </c>
      <c r="AE97" s="449">
        <v>37</v>
      </c>
      <c r="AF97" s="449">
        <v>32.9</v>
      </c>
      <c r="AG97" s="449">
        <v>7.39</v>
      </c>
      <c r="AH97" s="449">
        <v>2.83</v>
      </c>
      <c r="AI97" s="449">
        <v>30.8</v>
      </c>
      <c r="AJ97" s="449">
        <v>30.7</v>
      </c>
      <c r="AK97" s="449">
        <v>29</v>
      </c>
      <c r="AL97" s="449">
        <v>27.8</v>
      </c>
    </row>
    <row r="98" spans="1:38" ht="18">
      <c r="A98" s="445" t="s">
        <v>615</v>
      </c>
      <c r="B98" s="441" t="s">
        <v>558</v>
      </c>
      <c r="C98" s="448">
        <v>34</v>
      </c>
      <c r="D98" s="450">
        <v>30.6</v>
      </c>
      <c r="E98" s="448">
        <v>34</v>
      </c>
      <c r="F98" s="448">
        <v>23.1</v>
      </c>
      <c r="G98" s="448">
        <v>29.6</v>
      </c>
      <c r="H98" s="448">
        <v>4.63</v>
      </c>
      <c r="I98" s="448">
        <v>7.49</v>
      </c>
      <c r="J98" s="448">
        <v>3.36</v>
      </c>
      <c r="K98" s="448">
        <v>29</v>
      </c>
      <c r="L98" s="448">
        <v>4</v>
      </c>
      <c r="M98" s="448" t="s">
        <v>616</v>
      </c>
      <c r="N98" s="466">
        <v>5</v>
      </c>
      <c r="O98" s="466">
        <v>2</v>
      </c>
      <c r="P98" s="466">
        <v>2</v>
      </c>
      <c r="Q98" s="466">
        <v>2</v>
      </c>
      <c r="R98" s="466">
        <v>2</v>
      </c>
      <c r="S98" s="466">
        <v>2</v>
      </c>
      <c r="T98" s="466">
        <v>1</v>
      </c>
      <c r="U98" s="466">
        <v>3</v>
      </c>
      <c r="V98" s="466">
        <v>3</v>
      </c>
      <c r="W98" s="466">
        <v>2</v>
      </c>
      <c r="X98" s="466">
        <v>2</v>
      </c>
      <c r="Y98" s="466">
        <v>4</v>
      </c>
      <c r="Z98" s="466">
        <v>3</v>
      </c>
      <c r="AA98" s="466">
        <v>3</v>
      </c>
      <c r="AB98" s="466">
        <v>3</v>
      </c>
      <c r="AC98" s="448">
        <v>47.16</v>
      </c>
      <c r="AD98" s="448">
        <v>22.9</v>
      </c>
      <c r="AE98" s="449">
        <v>34</v>
      </c>
      <c r="AF98" s="449">
        <v>29.78</v>
      </c>
      <c r="AG98" s="449">
        <v>7.35</v>
      </c>
      <c r="AH98" s="449">
        <v>3.45</v>
      </c>
      <c r="AI98" s="449">
        <v>28.8</v>
      </c>
      <c r="AJ98" s="449">
        <v>28.4</v>
      </c>
      <c r="AK98" s="449">
        <v>16.399999999999999</v>
      </c>
      <c r="AL98" s="449">
        <v>32.5</v>
      </c>
    </row>
    <row r="99" spans="1:38" ht="18">
      <c r="A99" s="445" t="s">
        <v>617</v>
      </c>
      <c r="B99" s="441" t="s">
        <v>618</v>
      </c>
      <c r="C99" s="448">
        <v>20</v>
      </c>
      <c r="D99" s="450">
        <v>38</v>
      </c>
      <c r="E99" s="448">
        <v>42.5</v>
      </c>
      <c r="F99" s="448">
        <v>21.7</v>
      </c>
      <c r="G99" s="448">
        <v>30.8</v>
      </c>
      <c r="H99" s="448">
        <v>28.21</v>
      </c>
      <c r="I99" s="448">
        <v>7.91</v>
      </c>
      <c r="J99" s="448">
        <v>3.62</v>
      </c>
      <c r="K99" s="448">
        <v>30.2</v>
      </c>
      <c r="L99" s="448">
        <v>5</v>
      </c>
      <c r="M99" s="448" t="s">
        <v>619</v>
      </c>
      <c r="N99" s="466">
        <v>2</v>
      </c>
      <c r="O99" s="466">
        <v>2</v>
      </c>
      <c r="P99" s="466">
        <v>2</v>
      </c>
      <c r="Q99" s="466">
        <v>5</v>
      </c>
      <c r="R99" s="466">
        <v>3</v>
      </c>
      <c r="S99" s="466">
        <v>2</v>
      </c>
      <c r="T99" s="466">
        <v>3</v>
      </c>
      <c r="U99" s="466">
        <v>1</v>
      </c>
      <c r="V99" s="466">
        <v>3</v>
      </c>
      <c r="W99" s="466">
        <v>3</v>
      </c>
      <c r="X99" s="466">
        <v>1</v>
      </c>
      <c r="Y99" s="466">
        <v>2</v>
      </c>
      <c r="Z99" s="466">
        <v>2</v>
      </c>
      <c r="AA99" s="466">
        <v>2</v>
      </c>
      <c r="AB99" s="466">
        <v>2</v>
      </c>
      <c r="AC99" s="448">
        <v>30.87</v>
      </c>
      <c r="AD99" s="448">
        <v>21.3</v>
      </c>
      <c r="AE99" s="449">
        <v>40</v>
      </c>
      <c r="AF99" s="449">
        <v>36.1</v>
      </c>
      <c r="AG99" s="449">
        <v>7.94</v>
      </c>
      <c r="AH99" s="449">
        <v>3.39</v>
      </c>
      <c r="AI99" s="449">
        <v>29.2</v>
      </c>
      <c r="AJ99" s="449">
        <v>30.4</v>
      </c>
      <c r="AK99" s="449">
        <v>26</v>
      </c>
      <c r="AL99" s="449">
        <v>27.1</v>
      </c>
    </row>
    <row r="100" spans="1:38" ht="18">
      <c r="A100" s="445" t="s">
        <v>620</v>
      </c>
      <c r="B100" s="441" t="s">
        <v>407</v>
      </c>
      <c r="C100" s="448">
        <v>8</v>
      </c>
      <c r="D100" s="450">
        <v>47.5</v>
      </c>
      <c r="E100" s="448">
        <v>13.5</v>
      </c>
      <c r="F100" s="448">
        <v>25.7</v>
      </c>
      <c r="G100" s="448">
        <v>31.1</v>
      </c>
      <c r="H100" s="448">
        <v>3.42</v>
      </c>
      <c r="I100" s="448">
        <v>8.6</v>
      </c>
      <c r="J100" s="448">
        <v>4.76</v>
      </c>
      <c r="K100" s="448">
        <v>31</v>
      </c>
      <c r="L100" s="448">
        <v>3</v>
      </c>
      <c r="M100" s="448" t="s">
        <v>596</v>
      </c>
      <c r="N100" s="466">
        <v>4</v>
      </c>
      <c r="O100" s="466">
        <v>4</v>
      </c>
      <c r="P100" s="466">
        <v>4</v>
      </c>
      <c r="Q100" s="466">
        <v>4</v>
      </c>
      <c r="R100" s="466">
        <v>1</v>
      </c>
      <c r="S100" s="466">
        <v>1</v>
      </c>
      <c r="T100" s="466">
        <v>4</v>
      </c>
      <c r="U100" s="466">
        <v>3</v>
      </c>
      <c r="V100" s="466">
        <v>4</v>
      </c>
      <c r="W100" s="466">
        <v>4</v>
      </c>
      <c r="X100" s="466">
        <v>2</v>
      </c>
      <c r="Y100" s="466">
        <v>4</v>
      </c>
      <c r="Z100" s="466">
        <v>4</v>
      </c>
      <c r="AA100" s="466">
        <v>5</v>
      </c>
      <c r="AB100" s="466">
        <v>4</v>
      </c>
      <c r="AC100" s="448">
        <v>17.420000000000002</v>
      </c>
      <c r="AD100" s="448">
        <v>24.9</v>
      </c>
      <c r="AE100" s="449">
        <v>13</v>
      </c>
      <c r="AF100" s="449">
        <v>29.7</v>
      </c>
      <c r="AG100" s="449">
        <v>10.55</v>
      </c>
      <c r="AH100" s="449">
        <v>4.34</v>
      </c>
      <c r="AI100" s="449">
        <v>30.7</v>
      </c>
      <c r="AJ100" s="449">
        <v>30.9</v>
      </c>
      <c r="AK100" s="449">
        <v>25.2</v>
      </c>
      <c r="AL100" s="449">
        <v>5.7</v>
      </c>
    </row>
    <row r="101" spans="1:38" ht="18">
      <c r="A101" s="445" t="s">
        <v>621</v>
      </c>
      <c r="B101" s="441" t="s">
        <v>622</v>
      </c>
      <c r="C101" s="448">
        <v>31</v>
      </c>
      <c r="D101" s="450">
        <v>48.9</v>
      </c>
      <c r="E101" s="448">
        <v>21</v>
      </c>
      <c r="F101" s="448">
        <v>29.6</v>
      </c>
      <c r="G101" s="448">
        <v>31.2</v>
      </c>
      <c r="H101" s="448">
        <v>46.12</v>
      </c>
      <c r="I101" s="448">
        <v>8.31</v>
      </c>
      <c r="J101" s="448">
        <v>3.85</v>
      </c>
      <c r="K101" s="448">
        <v>29.2</v>
      </c>
      <c r="L101" s="448">
        <v>5</v>
      </c>
      <c r="M101" s="448" t="s">
        <v>623</v>
      </c>
      <c r="N101" s="466">
        <v>3</v>
      </c>
      <c r="O101" s="466">
        <v>4</v>
      </c>
      <c r="P101" s="466">
        <v>4</v>
      </c>
      <c r="Q101" s="466">
        <v>2</v>
      </c>
      <c r="R101" s="466">
        <v>2</v>
      </c>
      <c r="S101" s="466">
        <v>1</v>
      </c>
      <c r="T101" s="466">
        <v>1</v>
      </c>
      <c r="U101" s="466">
        <v>4</v>
      </c>
      <c r="V101" s="466">
        <v>3</v>
      </c>
      <c r="W101" s="466">
        <v>2</v>
      </c>
      <c r="X101" s="466">
        <v>2</v>
      </c>
      <c r="Y101" s="466">
        <v>2</v>
      </c>
      <c r="Z101" s="466">
        <v>2</v>
      </c>
      <c r="AA101" s="466">
        <v>3</v>
      </c>
      <c r="AB101" s="466">
        <v>2</v>
      </c>
      <c r="AC101" s="448">
        <v>16.64</v>
      </c>
      <c r="AD101" s="448">
        <v>29.2</v>
      </c>
      <c r="AE101" s="449">
        <v>17</v>
      </c>
      <c r="AF101" s="449">
        <v>31.1</v>
      </c>
      <c r="AG101" s="449">
        <v>8.9600000000000009</v>
      </c>
      <c r="AH101" s="449">
        <v>3.94</v>
      </c>
      <c r="AI101" s="449">
        <v>26.9</v>
      </c>
      <c r="AJ101" s="449">
        <v>27.6</v>
      </c>
      <c r="AK101" s="449">
        <v>11.9</v>
      </c>
      <c r="AL101" s="449">
        <v>30.2</v>
      </c>
    </row>
    <row r="102" spans="1:38" ht="18">
      <c r="A102" s="445" t="s">
        <v>624</v>
      </c>
      <c r="B102" s="441" t="s">
        <v>579</v>
      </c>
      <c r="C102" s="448">
        <v>31</v>
      </c>
      <c r="D102" s="450">
        <v>32.5</v>
      </c>
      <c r="E102" s="448">
        <v>36</v>
      </c>
      <c r="F102" s="448">
        <v>19</v>
      </c>
      <c r="G102" s="448">
        <v>30.8</v>
      </c>
      <c r="H102" s="448">
        <v>1.75</v>
      </c>
      <c r="I102" s="448">
        <v>8.86</v>
      </c>
      <c r="J102" s="448">
        <v>3.32</v>
      </c>
      <c r="K102" s="448">
        <v>28.8</v>
      </c>
      <c r="L102" s="448" t="s">
        <v>408</v>
      </c>
      <c r="M102" s="448" t="s">
        <v>522</v>
      </c>
      <c r="N102" s="466">
        <v>4</v>
      </c>
      <c r="O102" s="466">
        <v>4</v>
      </c>
      <c r="P102" s="466">
        <v>4</v>
      </c>
      <c r="Q102" s="466">
        <v>5</v>
      </c>
      <c r="R102" s="466">
        <v>4</v>
      </c>
      <c r="S102" s="466">
        <v>4</v>
      </c>
      <c r="T102" s="466">
        <v>1</v>
      </c>
      <c r="U102" s="466">
        <v>1</v>
      </c>
      <c r="V102" s="466">
        <v>3</v>
      </c>
      <c r="W102" s="466">
        <v>2</v>
      </c>
      <c r="X102" s="466">
        <v>1</v>
      </c>
      <c r="Y102" s="466">
        <v>2</v>
      </c>
      <c r="Z102" s="466">
        <v>1</v>
      </c>
      <c r="AA102" s="466">
        <v>3</v>
      </c>
      <c r="AB102" s="466">
        <v>3</v>
      </c>
      <c r="AC102" s="448">
        <v>1.32</v>
      </c>
      <c r="AD102" s="448">
        <v>17.600000000000001</v>
      </c>
      <c r="AE102" s="449">
        <v>32</v>
      </c>
      <c r="AF102" s="449">
        <v>31.5</v>
      </c>
      <c r="AG102" s="449">
        <v>8.68</v>
      </c>
      <c r="AH102" s="449">
        <v>4.71</v>
      </c>
      <c r="AI102" s="449">
        <v>30.1</v>
      </c>
      <c r="AJ102" s="449">
        <v>31.2</v>
      </c>
      <c r="AK102" s="449">
        <v>16.3</v>
      </c>
      <c r="AL102" s="449">
        <v>19.100000000000001</v>
      </c>
    </row>
    <row r="103" spans="1:38" ht="18">
      <c r="A103" s="445" t="s">
        <v>625</v>
      </c>
      <c r="B103" s="441" t="s">
        <v>411</v>
      </c>
      <c r="C103" s="448">
        <v>31</v>
      </c>
      <c r="D103" s="450">
        <v>31.2</v>
      </c>
      <c r="E103" s="448" t="s">
        <v>408</v>
      </c>
      <c r="F103" s="448">
        <v>18.100000000000001</v>
      </c>
      <c r="G103" s="448">
        <v>21</v>
      </c>
      <c r="H103" s="448">
        <v>43.51</v>
      </c>
      <c r="I103" s="448">
        <v>8.5299999999999994</v>
      </c>
      <c r="J103" s="448">
        <v>3.88</v>
      </c>
      <c r="K103" s="448">
        <v>29.6</v>
      </c>
      <c r="L103" s="448">
        <v>4</v>
      </c>
      <c r="M103" s="448" t="s">
        <v>626</v>
      </c>
      <c r="N103" s="466">
        <v>5</v>
      </c>
      <c r="O103" s="466">
        <v>2</v>
      </c>
      <c r="P103" s="466">
        <v>2</v>
      </c>
      <c r="Q103" s="466">
        <v>3</v>
      </c>
      <c r="R103" s="466">
        <v>2</v>
      </c>
      <c r="S103" s="466">
        <v>2</v>
      </c>
      <c r="T103" s="466">
        <v>3</v>
      </c>
      <c r="U103" s="466">
        <v>3</v>
      </c>
      <c r="V103" s="466">
        <v>5</v>
      </c>
      <c r="W103" s="466">
        <v>2</v>
      </c>
      <c r="X103" s="466">
        <v>3</v>
      </c>
      <c r="Y103" s="466">
        <v>3</v>
      </c>
      <c r="Z103" s="466">
        <v>3</v>
      </c>
      <c r="AA103" s="466">
        <v>9999</v>
      </c>
      <c r="AB103" s="466">
        <v>3</v>
      </c>
      <c r="AC103" s="448">
        <v>39.369999999999997</v>
      </c>
      <c r="AD103" s="448">
        <v>17.2</v>
      </c>
      <c r="AE103" s="454" t="s">
        <v>408</v>
      </c>
      <c r="AF103" s="449">
        <v>23.6</v>
      </c>
      <c r="AG103" s="449">
        <v>10</v>
      </c>
      <c r="AH103" s="449">
        <v>4.18</v>
      </c>
      <c r="AI103" s="449">
        <v>27.4</v>
      </c>
      <c r="AJ103" s="449">
        <v>29.1</v>
      </c>
      <c r="AK103" s="449">
        <v>21.9</v>
      </c>
      <c r="AL103" s="449">
        <v>18.7</v>
      </c>
    </row>
    <row r="104" spans="1:38" ht="18">
      <c r="A104" s="445" t="s">
        <v>627</v>
      </c>
      <c r="B104" s="441" t="s">
        <v>489</v>
      </c>
      <c r="C104" s="448">
        <v>31</v>
      </c>
      <c r="D104" s="450">
        <v>31</v>
      </c>
      <c r="E104" s="448">
        <v>41</v>
      </c>
      <c r="F104" s="448">
        <v>17.3</v>
      </c>
      <c r="G104" s="448">
        <v>25.5</v>
      </c>
      <c r="H104" s="448">
        <v>12.87</v>
      </c>
      <c r="I104" s="448">
        <v>7.8</v>
      </c>
      <c r="J104" s="448">
        <v>3.08</v>
      </c>
      <c r="K104" s="448">
        <v>27.6</v>
      </c>
      <c r="L104" s="448">
        <v>5</v>
      </c>
      <c r="M104" s="448" t="s">
        <v>628</v>
      </c>
      <c r="N104" s="466">
        <v>4</v>
      </c>
      <c r="O104" s="466">
        <v>3</v>
      </c>
      <c r="P104" s="466">
        <v>1</v>
      </c>
      <c r="Q104" s="466">
        <v>4</v>
      </c>
      <c r="R104" s="466">
        <v>3</v>
      </c>
      <c r="S104" s="466">
        <v>1</v>
      </c>
      <c r="T104" s="466">
        <v>2</v>
      </c>
      <c r="U104" s="466">
        <v>1</v>
      </c>
      <c r="V104" s="466">
        <v>2</v>
      </c>
      <c r="W104" s="466">
        <v>2</v>
      </c>
      <c r="X104" s="466">
        <v>1</v>
      </c>
      <c r="Y104" s="466">
        <v>1</v>
      </c>
      <c r="Z104" s="466">
        <v>2</v>
      </c>
      <c r="AA104" s="466">
        <v>2</v>
      </c>
      <c r="AB104" s="466">
        <v>2</v>
      </c>
      <c r="AC104" s="448">
        <v>4.1100000000000003</v>
      </c>
      <c r="AD104" s="448">
        <v>16.899999999999999</v>
      </c>
      <c r="AE104" s="449">
        <v>42</v>
      </c>
      <c r="AF104" s="449">
        <v>25.5</v>
      </c>
      <c r="AG104" s="449">
        <v>7.94</v>
      </c>
      <c r="AH104" s="449">
        <v>3.43</v>
      </c>
      <c r="AI104" s="449">
        <v>27.3</v>
      </c>
      <c r="AJ104" s="449">
        <v>27.8</v>
      </c>
      <c r="AK104" s="449">
        <v>23.3</v>
      </c>
      <c r="AL104" s="449">
        <v>18.3</v>
      </c>
    </row>
    <row r="105" spans="1:38" ht="18">
      <c r="A105" s="445" t="s">
        <v>629</v>
      </c>
      <c r="B105" s="441" t="s">
        <v>630</v>
      </c>
      <c r="C105" s="448">
        <v>33</v>
      </c>
      <c r="D105" s="450">
        <v>30.9</v>
      </c>
      <c r="E105" s="448">
        <v>15</v>
      </c>
      <c r="F105" s="448">
        <v>17.3</v>
      </c>
      <c r="G105" s="448" t="s">
        <v>408</v>
      </c>
      <c r="H105" s="448">
        <v>3.73</v>
      </c>
      <c r="I105" s="448">
        <v>13.6</v>
      </c>
      <c r="J105" s="448">
        <v>4.9000000000000004</v>
      </c>
      <c r="K105" s="448">
        <v>30.5</v>
      </c>
      <c r="L105" s="448" t="s">
        <v>408</v>
      </c>
      <c r="M105" s="448" t="s">
        <v>631</v>
      </c>
      <c r="N105" s="466">
        <v>2</v>
      </c>
      <c r="O105" s="466">
        <v>4</v>
      </c>
      <c r="P105" s="466">
        <v>4</v>
      </c>
      <c r="Q105" s="466">
        <v>3</v>
      </c>
      <c r="R105" s="466">
        <v>3</v>
      </c>
      <c r="S105" s="466">
        <v>3</v>
      </c>
      <c r="T105" s="466">
        <v>2</v>
      </c>
      <c r="U105" s="466">
        <v>4</v>
      </c>
      <c r="V105" s="466">
        <v>3</v>
      </c>
      <c r="W105" s="466">
        <v>3</v>
      </c>
      <c r="X105" s="466">
        <v>3</v>
      </c>
      <c r="Y105" s="466">
        <v>3</v>
      </c>
      <c r="Z105" s="466">
        <v>3</v>
      </c>
      <c r="AA105" s="466">
        <v>3</v>
      </c>
      <c r="AB105" s="466">
        <v>3</v>
      </c>
      <c r="AC105" s="448">
        <v>2.1800000000000002</v>
      </c>
      <c r="AD105" s="448">
        <v>19.3</v>
      </c>
      <c r="AE105" s="449">
        <v>10</v>
      </c>
      <c r="AF105" s="454" t="s">
        <v>408</v>
      </c>
      <c r="AG105" s="449">
        <v>11.53</v>
      </c>
      <c r="AH105" s="449">
        <v>6.11</v>
      </c>
      <c r="AI105" s="449">
        <v>30</v>
      </c>
      <c r="AJ105" s="449">
        <v>28.7</v>
      </c>
      <c r="AK105" s="449">
        <v>2.1</v>
      </c>
      <c r="AL105" s="449">
        <v>3.5</v>
      </c>
    </row>
    <row r="106" spans="1:38" ht="18">
      <c r="A106" s="445" t="s">
        <v>632</v>
      </c>
      <c r="B106" s="441" t="s">
        <v>434</v>
      </c>
      <c r="C106" s="448">
        <v>25</v>
      </c>
      <c r="D106" s="450">
        <v>42.4</v>
      </c>
      <c r="E106" s="448">
        <v>24</v>
      </c>
      <c r="F106" s="448">
        <v>26.3</v>
      </c>
      <c r="G106" s="448" t="s">
        <v>408</v>
      </c>
      <c r="H106" s="448">
        <v>2.83</v>
      </c>
      <c r="I106" s="448">
        <v>9.6300000000000008</v>
      </c>
      <c r="J106" s="448">
        <v>3.75</v>
      </c>
      <c r="K106" s="448">
        <v>29.3</v>
      </c>
      <c r="L106" s="448">
        <v>4</v>
      </c>
      <c r="M106" s="448" t="s">
        <v>548</v>
      </c>
      <c r="N106" s="466">
        <v>6</v>
      </c>
      <c r="O106" s="466">
        <v>6</v>
      </c>
      <c r="P106" s="466">
        <v>4</v>
      </c>
      <c r="Q106" s="466">
        <v>6</v>
      </c>
      <c r="R106" s="466">
        <v>5</v>
      </c>
      <c r="S106" s="466">
        <v>5</v>
      </c>
      <c r="T106" s="466">
        <v>1</v>
      </c>
      <c r="U106" s="466">
        <v>1</v>
      </c>
      <c r="V106" s="466">
        <v>1</v>
      </c>
      <c r="W106" s="466">
        <v>1</v>
      </c>
      <c r="X106" s="466">
        <v>1</v>
      </c>
      <c r="Y106" s="466">
        <v>1</v>
      </c>
      <c r="Z106" s="466">
        <v>1</v>
      </c>
      <c r="AA106" s="466">
        <v>1</v>
      </c>
      <c r="AB106" s="466">
        <v>1</v>
      </c>
      <c r="AC106" s="448">
        <v>7.08</v>
      </c>
      <c r="AD106" s="448">
        <v>24.6</v>
      </c>
      <c r="AE106" s="449">
        <v>21</v>
      </c>
      <c r="AF106" s="454" t="s">
        <v>408</v>
      </c>
      <c r="AG106" s="449">
        <v>13.62</v>
      </c>
      <c r="AH106" s="449">
        <v>3.82</v>
      </c>
      <c r="AI106" s="449">
        <v>27.7</v>
      </c>
      <c r="AJ106" s="449">
        <v>28.5</v>
      </c>
      <c r="AK106" s="449">
        <v>22.6</v>
      </c>
      <c r="AL106" s="449">
        <v>19.600000000000001</v>
      </c>
    </row>
    <row r="107" spans="1:38" ht="18">
      <c r="A107" s="445" t="s">
        <v>633</v>
      </c>
      <c r="B107" s="446" t="s">
        <v>634</v>
      </c>
      <c r="C107" s="448">
        <v>39</v>
      </c>
      <c r="D107" s="450">
        <v>33.1</v>
      </c>
      <c r="E107" s="448">
        <v>31</v>
      </c>
      <c r="F107" s="448">
        <v>22</v>
      </c>
      <c r="G107" s="448">
        <v>15</v>
      </c>
      <c r="H107" s="448">
        <v>37.729999999999997</v>
      </c>
      <c r="I107" s="448">
        <v>7.55</v>
      </c>
      <c r="J107" s="448">
        <v>3.35</v>
      </c>
      <c r="K107" s="448">
        <v>23.8</v>
      </c>
      <c r="L107" s="448">
        <v>3</v>
      </c>
      <c r="M107" s="448" t="s">
        <v>635</v>
      </c>
      <c r="N107" s="466">
        <v>5</v>
      </c>
      <c r="O107" s="466">
        <v>4</v>
      </c>
      <c r="P107" s="466">
        <v>4</v>
      </c>
      <c r="Q107" s="466">
        <v>5</v>
      </c>
      <c r="R107" s="466">
        <v>4</v>
      </c>
      <c r="S107" s="466">
        <v>4</v>
      </c>
      <c r="T107" s="466">
        <v>3</v>
      </c>
      <c r="U107" s="466">
        <v>2</v>
      </c>
      <c r="V107" s="466">
        <v>3</v>
      </c>
      <c r="W107" s="466">
        <v>3</v>
      </c>
      <c r="X107" s="466">
        <v>1</v>
      </c>
      <c r="Y107" s="466">
        <v>3</v>
      </c>
      <c r="Z107" s="466">
        <v>3</v>
      </c>
      <c r="AA107" s="466">
        <v>1</v>
      </c>
      <c r="AB107" s="466">
        <v>4</v>
      </c>
      <c r="AC107" s="448">
        <v>44.55</v>
      </c>
      <c r="AD107" s="448">
        <v>20.399999999999999</v>
      </c>
      <c r="AE107" s="449">
        <v>20.5</v>
      </c>
      <c r="AF107" s="449">
        <v>18.8</v>
      </c>
      <c r="AG107" s="449">
        <v>7.2</v>
      </c>
      <c r="AH107" s="449">
        <v>3.55</v>
      </c>
      <c r="AI107" s="449">
        <v>27.8</v>
      </c>
      <c r="AJ107" s="449">
        <v>27.1</v>
      </c>
      <c r="AK107" s="449">
        <v>19.100000000000001</v>
      </c>
      <c r="AL107" s="449">
        <v>19.399999999999999</v>
      </c>
    </row>
    <row r="108" spans="1:38" ht="18">
      <c r="A108" s="445" t="s">
        <v>636</v>
      </c>
      <c r="B108" s="446" t="s">
        <v>461</v>
      </c>
      <c r="C108" s="448">
        <v>25</v>
      </c>
      <c r="D108" s="450">
        <v>48.8</v>
      </c>
      <c r="E108" s="448">
        <v>40</v>
      </c>
      <c r="F108" s="448">
        <v>29.1</v>
      </c>
      <c r="G108" s="448">
        <v>34</v>
      </c>
      <c r="H108" s="448">
        <v>13.02</v>
      </c>
      <c r="I108" s="448">
        <v>9.27</v>
      </c>
      <c r="J108" s="448">
        <v>3.68</v>
      </c>
      <c r="K108" s="448">
        <v>28.1</v>
      </c>
      <c r="L108" s="448">
        <v>4</v>
      </c>
      <c r="M108" s="448" t="s">
        <v>522</v>
      </c>
      <c r="N108" s="466">
        <v>3</v>
      </c>
      <c r="O108" s="466">
        <v>3</v>
      </c>
      <c r="P108" s="466">
        <v>3</v>
      </c>
      <c r="Q108" s="466">
        <v>5</v>
      </c>
      <c r="R108" s="466">
        <v>4</v>
      </c>
      <c r="S108" s="466">
        <v>4</v>
      </c>
      <c r="T108" s="466">
        <v>4</v>
      </c>
      <c r="U108" s="466">
        <v>4</v>
      </c>
      <c r="V108" s="466">
        <v>4</v>
      </c>
      <c r="W108" s="466">
        <v>3</v>
      </c>
      <c r="X108" s="466">
        <v>4</v>
      </c>
      <c r="Y108" s="466">
        <v>4</v>
      </c>
      <c r="Z108" s="466">
        <v>4</v>
      </c>
      <c r="AA108" s="466">
        <v>4</v>
      </c>
      <c r="AB108" s="466">
        <v>4</v>
      </c>
      <c r="AC108" s="448">
        <v>9.39</v>
      </c>
      <c r="AD108" s="448">
        <v>27.3</v>
      </c>
      <c r="AE108" s="449">
        <v>7.5</v>
      </c>
      <c r="AF108" s="449">
        <v>30</v>
      </c>
      <c r="AG108" s="449">
        <v>10.02</v>
      </c>
      <c r="AH108" s="449">
        <v>3.75</v>
      </c>
      <c r="AI108" s="449">
        <v>29.7</v>
      </c>
      <c r="AJ108" s="449">
        <v>26.4</v>
      </c>
      <c r="AK108" s="449">
        <v>14.3</v>
      </c>
      <c r="AL108" s="449">
        <v>15.7</v>
      </c>
    </row>
    <row r="109" spans="1:38" ht="18">
      <c r="A109" s="445" t="s">
        <v>637</v>
      </c>
      <c r="B109" s="446" t="s">
        <v>608</v>
      </c>
      <c r="C109" s="448">
        <v>28</v>
      </c>
      <c r="D109" s="450" t="s">
        <v>408</v>
      </c>
      <c r="E109" s="448">
        <v>40</v>
      </c>
      <c r="F109" s="448">
        <v>27.4</v>
      </c>
      <c r="G109" s="448">
        <v>22.7</v>
      </c>
      <c r="H109" s="448">
        <v>1.56</v>
      </c>
      <c r="I109" s="448">
        <v>8.08</v>
      </c>
      <c r="J109" s="448">
        <v>3.57</v>
      </c>
      <c r="K109" s="448">
        <v>28.3</v>
      </c>
      <c r="L109" s="448">
        <v>4</v>
      </c>
      <c r="M109" s="448" t="s">
        <v>638</v>
      </c>
      <c r="N109" s="466">
        <v>4</v>
      </c>
      <c r="O109" s="466">
        <v>2</v>
      </c>
      <c r="P109" s="466">
        <v>3</v>
      </c>
      <c r="Q109" s="466">
        <v>3</v>
      </c>
      <c r="R109" s="466">
        <v>3</v>
      </c>
      <c r="S109" s="466">
        <v>1</v>
      </c>
      <c r="T109" s="466">
        <v>3</v>
      </c>
      <c r="U109" s="466">
        <v>3</v>
      </c>
      <c r="V109" s="466">
        <v>4</v>
      </c>
      <c r="W109" s="466">
        <v>3</v>
      </c>
      <c r="X109" s="466">
        <v>1</v>
      </c>
      <c r="Y109" s="466">
        <v>2</v>
      </c>
      <c r="Z109" s="466">
        <v>3</v>
      </c>
      <c r="AA109" s="466">
        <v>2</v>
      </c>
      <c r="AB109" s="466">
        <v>4</v>
      </c>
      <c r="AC109" s="448">
        <v>5.59</v>
      </c>
      <c r="AD109" s="448">
        <v>26.9</v>
      </c>
      <c r="AE109" s="449">
        <v>34</v>
      </c>
      <c r="AF109" s="449">
        <v>21</v>
      </c>
      <c r="AG109" s="449">
        <v>7.73</v>
      </c>
      <c r="AH109" s="449">
        <v>3.4</v>
      </c>
      <c r="AI109" s="449">
        <v>25.9</v>
      </c>
      <c r="AJ109" s="449">
        <v>29.8</v>
      </c>
      <c r="AK109" s="449">
        <v>32.1</v>
      </c>
      <c r="AL109" s="449">
        <v>36.5</v>
      </c>
    </row>
    <row r="110" spans="1:38" ht="18">
      <c r="A110" s="445" t="s">
        <v>639</v>
      </c>
      <c r="B110" s="446" t="s">
        <v>558</v>
      </c>
      <c r="C110" s="448">
        <v>25</v>
      </c>
      <c r="D110" s="450">
        <v>34.6</v>
      </c>
      <c r="E110" s="448">
        <v>39</v>
      </c>
      <c r="F110" s="448">
        <v>22</v>
      </c>
      <c r="G110" s="448">
        <v>26</v>
      </c>
      <c r="H110" s="448">
        <v>6.05</v>
      </c>
      <c r="I110" s="448">
        <v>6.05</v>
      </c>
      <c r="J110" s="448">
        <v>2.91</v>
      </c>
      <c r="K110" s="448">
        <v>30.7</v>
      </c>
      <c r="L110" s="448">
        <v>5</v>
      </c>
      <c r="M110" s="448" t="s">
        <v>500</v>
      </c>
      <c r="N110" s="466">
        <v>4</v>
      </c>
      <c r="O110" s="466">
        <v>4</v>
      </c>
      <c r="P110" s="466">
        <v>6</v>
      </c>
      <c r="Q110" s="466">
        <v>6</v>
      </c>
      <c r="R110" s="466">
        <v>6</v>
      </c>
      <c r="S110" s="466">
        <v>5</v>
      </c>
      <c r="T110" s="466">
        <v>2</v>
      </c>
      <c r="U110" s="466">
        <v>2</v>
      </c>
      <c r="V110" s="466">
        <v>2</v>
      </c>
      <c r="W110" s="466">
        <v>3</v>
      </c>
      <c r="X110" s="466">
        <v>2</v>
      </c>
      <c r="Y110" s="466">
        <v>3</v>
      </c>
      <c r="Z110" s="466">
        <v>2</v>
      </c>
      <c r="AA110" s="466">
        <v>3</v>
      </c>
      <c r="AB110" s="466">
        <v>3</v>
      </c>
      <c r="AC110" s="448">
        <v>14.14</v>
      </c>
      <c r="AD110" s="448">
        <v>17.8</v>
      </c>
      <c r="AE110" s="449">
        <v>37</v>
      </c>
      <c r="AF110" s="449">
        <v>30</v>
      </c>
      <c r="AG110" s="449">
        <v>5.71</v>
      </c>
      <c r="AH110" s="449">
        <v>2.89</v>
      </c>
      <c r="AI110" s="449">
        <v>30</v>
      </c>
      <c r="AJ110" s="449">
        <v>29.8</v>
      </c>
      <c r="AK110" s="449">
        <v>24.3</v>
      </c>
      <c r="AL110" s="449">
        <v>23</v>
      </c>
    </row>
    <row r="111" spans="1:38" ht="18">
      <c r="A111" s="445" t="s">
        <v>640</v>
      </c>
      <c r="B111" s="446" t="s">
        <v>483</v>
      </c>
      <c r="C111" s="448">
        <v>32</v>
      </c>
      <c r="D111" s="450">
        <v>31.3</v>
      </c>
      <c r="E111" s="448">
        <v>46</v>
      </c>
      <c r="F111" s="448">
        <v>18.7</v>
      </c>
      <c r="G111" s="448">
        <v>39.5</v>
      </c>
      <c r="H111" s="448">
        <v>21.26</v>
      </c>
      <c r="I111" s="448">
        <v>6.25</v>
      </c>
      <c r="J111" s="448">
        <v>3.13</v>
      </c>
      <c r="K111" s="448">
        <v>29.6</v>
      </c>
      <c r="L111" s="448">
        <v>4</v>
      </c>
      <c r="M111" s="448" t="s">
        <v>641</v>
      </c>
      <c r="N111" s="466">
        <v>1</v>
      </c>
      <c r="O111" s="466">
        <v>2</v>
      </c>
      <c r="P111" s="466">
        <v>3</v>
      </c>
      <c r="Q111" s="466">
        <v>2</v>
      </c>
      <c r="R111" s="466">
        <v>2</v>
      </c>
      <c r="S111" s="466">
        <v>2</v>
      </c>
      <c r="T111" s="466">
        <v>1</v>
      </c>
      <c r="U111" s="466">
        <v>1</v>
      </c>
      <c r="V111" s="466">
        <v>1</v>
      </c>
      <c r="W111" s="466">
        <v>2</v>
      </c>
      <c r="X111" s="466">
        <v>2</v>
      </c>
      <c r="Y111" s="466">
        <v>1</v>
      </c>
      <c r="Z111" s="466">
        <v>1</v>
      </c>
      <c r="AA111" s="466">
        <v>3</v>
      </c>
      <c r="AB111" s="466">
        <v>3</v>
      </c>
      <c r="AC111" s="448">
        <v>2.79</v>
      </c>
      <c r="AD111" s="448">
        <v>19</v>
      </c>
      <c r="AE111" s="449">
        <v>51</v>
      </c>
      <c r="AF111" s="449">
        <v>41</v>
      </c>
      <c r="AG111" s="449">
        <v>6.67</v>
      </c>
      <c r="AH111" s="449">
        <v>3.43</v>
      </c>
      <c r="AI111" s="449">
        <v>29.1</v>
      </c>
      <c r="AJ111" s="449">
        <v>28.9</v>
      </c>
      <c r="AK111" s="449">
        <v>33.4</v>
      </c>
      <c r="AL111" s="449">
        <v>32.299999999999997</v>
      </c>
    </row>
    <row r="112" spans="1:38" ht="18">
      <c r="A112" s="445" t="s">
        <v>642</v>
      </c>
      <c r="B112" s="446" t="s">
        <v>643</v>
      </c>
      <c r="C112" s="448">
        <v>31</v>
      </c>
      <c r="D112" s="450" t="s">
        <v>408</v>
      </c>
      <c r="E112" s="448">
        <v>28</v>
      </c>
      <c r="F112" s="448">
        <v>22.9</v>
      </c>
      <c r="G112" s="448">
        <v>39.5</v>
      </c>
      <c r="H112" s="448">
        <v>3.45</v>
      </c>
      <c r="I112" s="448">
        <v>8.7899999999999991</v>
      </c>
      <c r="J112" s="448">
        <v>3.79</v>
      </c>
      <c r="K112" s="448">
        <v>32.700000000000003</v>
      </c>
      <c r="L112" s="448" t="s">
        <v>408</v>
      </c>
      <c r="M112" s="448" t="s">
        <v>558</v>
      </c>
      <c r="N112" s="466">
        <v>4</v>
      </c>
      <c r="O112" s="466">
        <v>3</v>
      </c>
      <c r="P112" s="466">
        <v>3</v>
      </c>
      <c r="Q112" s="466">
        <v>5</v>
      </c>
      <c r="R112" s="466">
        <v>4</v>
      </c>
      <c r="S112" s="466">
        <v>4</v>
      </c>
      <c r="T112" s="466">
        <v>3</v>
      </c>
      <c r="U112" s="466">
        <v>3</v>
      </c>
      <c r="V112" s="466">
        <v>3</v>
      </c>
      <c r="W112" s="466">
        <v>3</v>
      </c>
      <c r="X112" s="466">
        <v>2</v>
      </c>
      <c r="Y112" s="466">
        <v>4</v>
      </c>
      <c r="Z112" s="466">
        <v>2</v>
      </c>
      <c r="AA112" s="466">
        <v>2</v>
      </c>
      <c r="AB112" s="466">
        <v>2</v>
      </c>
      <c r="AC112" s="448">
        <v>4.25</v>
      </c>
      <c r="AD112" s="448">
        <v>25.9</v>
      </c>
      <c r="AE112" s="449">
        <v>26</v>
      </c>
      <c r="AF112" s="449">
        <v>36.5</v>
      </c>
      <c r="AG112" s="449">
        <v>9</v>
      </c>
      <c r="AH112" s="449">
        <v>3.82</v>
      </c>
      <c r="AI112" s="449">
        <v>32.700000000000003</v>
      </c>
      <c r="AJ112" s="449">
        <v>33</v>
      </c>
      <c r="AK112" s="449">
        <v>30.3</v>
      </c>
      <c r="AL112" s="449">
        <v>25.5</v>
      </c>
    </row>
    <row r="113" spans="1:38" ht="18">
      <c r="A113" s="445" t="s">
        <v>644</v>
      </c>
      <c r="B113" s="446" t="s">
        <v>445</v>
      </c>
      <c r="C113" s="448">
        <v>26</v>
      </c>
      <c r="D113" s="450">
        <v>41</v>
      </c>
      <c r="E113" s="448">
        <v>7</v>
      </c>
      <c r="F113" s="448">
        <v>27.4</v>
      </c>
      <c r="G113" s="448">
        <v>21.9</v>
      </c>
      <c r="H113" s="448">
        <v>22.83</v>
      </c>
      <c r="I113" s="448">
        <v>8.82</v>
      </c>
      <c r="J113" s="448">
        <v>4.0199999999999996</v>
      </c>
      <c r="K113" s="448">
        <v>29.5</v>
      </c>
      <c r="L113" s="448">
        <v>5</v>
      </c>
      <c r="M113" s="448" t="s">
        <v>447</v>
      </c>
      <c r="N113" s="466">
        <v>3</v>
      </c>
      <c r="O113" s="466">
        <v>3</v>
      </c>
      <c r="P113" s="466">
        <v>3</v>
      </c>
      <c r="Q113" s="466">
        <v>1</v>
      </c>
      <c r="R113" s="466">
        <v>1</v>
      </c>
      <c r="S113" s="466">
        <v>1</v>
      </c>
      <c r="T113" s="466">
        <v>3</v>
      </c>
      <c r="U113" s="466">
        <v>3</v>
      </c>
      <c r="V113" s="466">
        <v>3</v>
      </c>
      <c r="W113" s="466">
        <v>3</v>
      </c>
      <c r="X113" s="466">
        <v>2</v>
      </c>
      <c r="Y113" s="466">
        <v>2</v>
      </c>
      <c r="Z113" s="466">
        <v>2</v>
      </c>
      <c r="AA113" s="466">
        <v>2</v>
      </c>
      <c r="AB113" s="466">
        <v>2</v>
      </c>
      <c r="AC113" s="448">
        <v>13.42</v>
      </c>
      <c r="AD113" s="448">
        <v>27.9</v>
      </c>
      <c r="AE113" s="449">
        <v>6</v>
      </c>
      <c r="AF113" s="449">
        <v>24.2</v>
      </c>
      <c r="AG113" s="449">
        <v>12.24</v>
      </c>
      <c r="AH113" s="449">
        <v>3.89</v>
      </c>
      <c r="AI113" s="449">
        <v>29.8</v>
      </c>
      <c r="AJ113" s="449">
        <v>30</v>
      </c>
      <c r="AK113" s="449">
        <v>20.8</v>
      </c>
      <c r="AL113" s="449">
        <v>14.9</v>
      </c>
    </row>
    <row r="114" spans="1:38" ht="18">
      <c r="A114" s="445" t="s">
        <v>645</v>
      </c>
      <c r="B114" s="446" t="s">
        <v>646</v>
      </c>
      <c r="C114" s="448">
        <v>21</v>
      </c>
      <c r="D114" s="450">
        <v>44</v>
      </c>
      <c r="E114" s="448" t="s">
        <v>408</v>
      </c>
      <c r="F114" s="448">
        <v>27.4</v>
      </c>
      <c r="G114" s="448">
        <v>37</v>
      </c>
      <c r="H114" s="448">
        <v>6.61</v>
      </c>
      <c r="I114" s="448">
        <v>8.93</v>
      </c>
      <c r="J114" s="448">
        <v>4.3099999999999996</v>
      </c>
      <c r="K114" s="448">
        <v>29.2</v>
      </c>
      <c r="L114" s="448">
        <v>3</v>
      </c>
      <c r="M114" s="448" t="s">
        <v>647</v>
      </c>
      <c r="N114" s="466">
        <v>3</v>
      </c>
      <c r="O114" s="466">
        <v>1</v>
      </c>
      <c r="P114" s="466">
        <v>1</v>
      </c>
      <c r="Q114" s="466">
        <v>4</v>
      </c>
      <c r="R114" s="466">
        <v>2</v>
      </c>
      <c r="S114" s="466">
        <v>1</v>
      </c>
      <c r="T114" s="466">
        <v>3</v>
      </c>
      <c r="U114" s="466">
        <v>1</v>
      </c>
      <c r="V114" s="466">
        <v>3</v>
      </c>
      <c r="W114" s="466">
        <v>2</v>
      </c>
      <c r="X114" s="466">
        <v>1</v>
      </c>
      <c r="Y114" s="466">
        <v>3</v>
      </c>
      <c r="Z114" s="466">
        <v>3</v>
      </c>
      <c r="AA114" s="466">
        <v>2</v>
      </c>
      <c r="AB114" s="466">
        <v>3</v>
      </c>
      <c r="AC114" s="448">
        <v>22.93</v>
      </c>
      <c r="AD114" s="448">
        <v>29.9</v>
      </c>
      <c r="AE114" s="449">
        <v>9</v>
      </c>
      <c r="AF114" s="449">
        <v>34</v>
      </c>
      <c r="AG114" s="449">
        <v>9.23</v>
      </c>
      <c r="AH114" s="449">
        <v>4.1399999999999997</v>
      </c>
      <c r="AI114" s="449">
        <v>29.3</v>
      </c>
      <c r="AJ114" s="449">
        <v>29.6</v>
      </c>
      <c r="AK114" s="449">
        <v>13.9</v>
      </c>
      <c r="AL114" s="449">
        <v>23.2</v>
      </c>
    </row>
    <row r="115" spans="1:38" ht="18">
      <c r="A115" s="445" t="s">
        <v>648</v>
      </c>
      <c r="B115" s="441" t="s">
        <v>415</v>
      </c>
      <c r="C115" s="448">
        <v>21</v>
      </c>
      <c r="D115" s="450" t="s">
        <v>408</v>
      </c>
      <c r="E115" s="448">
        <v>37</v>
      </c>
      <c r="F115" s="448">
        <v>20.7</v>
      </c>
      <c r="G115" s="448">
        <v>24.7</v>
      </c>
      <c r="H115" s="448" t="s">
        <v>408</v>
      </c>
      <c r="I115" s="448">
        <v>6.23</v>
      </c>
      <c r="J115" s="448">
        <v>2.92</v>
      </c>
      <c r="K115" s="448">
        <v>30.7</v>
      </c>
      <c r="L115" s="448">
        <v>5</v>
      </c>
      <c r="M115" s="448" t="s">
        <v>548</v>
      </c>
      <c r="N115" s="466">
        <v>2</v>
      </c>
      <c r="O115" s="466">
        <v>3</v>
      </c>
      <c r="P115" s="466">
        <v>2</v>
      </c>
      <c r="Q115" s="466">
        <v>3</v>
      </c>
      <c r="R115" s="466">
        <v>3</v>
      </c>
      <c r="S115" s="466">
        <v>3</v>
      </c>
      <c r="T115" s="466">
        <v>2</v>
      </c>
      <c r="U115" s="466">
        <v>1</v>
      </c>
      <c r="V115" s="466">
        <v>2</v>
      </c>
      <c r="W115" s="466">
        <v>2</v>
      </c>
      <c r="X115" s="466">
        <v>1</v>
      </c>
      <c r="Y115" s="466">
        <v>3</v>
      </c>
      <c r="Z115" s="466">
        <v>2</v>
      </c>
      <c r="AA115" s="466">
        <v>3</v>
      </c>
      <c r="AB115" s="466">
        <v>3</v>
      </c>
      <c r="AC115" s="448">
        <v>74</v>
      </c>
      <c r="AD115" s="448">
        <v>21.7</v>
      </c>
      <c r="AE115" s="449">
        <v>35.5</v>
      </c>
      <c r="AF115" s="449">
        <v>22.2</v>
      </c>
      <c r="AG115" s="449">
        <v>6.68</v>
      </c>
      <c r="AH115" s="449">
        <v>3.23</v>
      </c>
      <c r="AI115" s="449">
        <v>27.9</v>
      </c>
      <c r="AJ115" s="449">
        <v>25.3</v>
      </c>
      <c r="AK115" s="449">
        <v>25.1</v>
      </c>
      <c r="AL115" s="449">
        <v>27.8</v>
      </c>
    </row>
    <row r="116" spans="1:38" ht="18">
      <c r="A116" s="445" t="s">
        <v>649</v>
      </c>
      <c r="B116" s="441" t="s">
        <v>603</v>
      </c>
      <c r="C116" s="448">
        <v>32</v>
      </c>
      <c r="D116" s="450">
        <v>30.2</v>
      </c>
      <c r="E116" s="448">
        <v>18.3</v>
      </c>
      <c r="F116" s="448">
        <v>14.8</v>
      </c>
      <c r="G116" s="448">
        <v>39.6</v>
      </c>
      <c r="H116" s="448" t="s">
        <v>408</v>
      </c>
      <c r="I116" s="448">
        <v>6.79</v>
      </c>
      <c r="J116" s="448">
        <v>4.01</v>
      </c>
      <c r="K116" s="448">
        <v>28.9</v>
      </c>
      <c r="L116" s="448">
        <v>3</v>
      </c>
      <c r="M116" s="448" t="s">
        <v>424</v>
      </c>
      <c r="N116" s="466">
        <v>6</v>
      </c>
      <c r="O116" s="466">
        <v>4</v>
      </c>
      <c r="P116" s="466">
        <v>4</v>
      </c>
      <c r="Q116" s="466">
        <v>5</v>
      </c>
      <c r="R116" s="466">
        <v>4</v>
      </c>
      <c r="S116" s="466">
        <v>4</v>
      </c>
      <c r="T116" s="466">
        <v>3</v>
      </c>
      <c r="U116" s="466">
        <v>2</v>
      </c>
      <c r="V116" s="466">
        <v>2</v>
      </c>
      <c r="W116" s="466">
        <v>2</v>
      </c>
      <c r="X116" s="466">
        <v>2</v>
      </c>
      <c r="Y116" s="466">
        <v>3</v>
      </c>
      <c r="Z116" s="466">
        <v>3</v>
      </c>
      <c r="AA116" s="466">
        <v>2</v>
      </c>
      <c r="AB116" s="466">
        <v>3</v>
      </c>
      <c r="AC116" s="448">
        <v>70</v>
      </c>
      <c r="AD116" s="448">
        <v>15.6</v>
      </c>
      <c r="AE116" s="449">
        <v>12.5</v>
      </c>
      <c r="AF116" s="449">
        <v>36.799999999999997</v>
      </c>
      <c r="AG116" s="449">
        <v>6.57</v>
      </c>
      <c r="AH116" s="449">
        <v>3.2</v>
      </c>
      <c r="AI116" s="449">
        <v>28.9</v>
      </c>
      <c r="AJ116" s="449">
        <v>28.3</v>
      </c>
      <c r="AK116" s="449">
        <v>23.8</v>
      </c>
      <c r="AL116" s="449">
        <v>26</v>
      </c>
    </row>
    <row r="117" spans="1:38" ht="18">
      <c r="A117" s="445" t="s">
        <v>650</v>
      </c>
      <c r="B117" s="441" t="s">
        <v>455</v>
      </c>
      <c r="C117" s="448">
        <v>31</v>
      </c>
      <c r="D117" s="450">
        <v>33.1</v>
      </c>
      <c r="E117" s="448">
        <v>39</v>
      </c>
      <c r="F117" s="448">
        <v>18.5</v>
      </c>
      <c r="G117" s="448">
        <v>28</v>
      </c>
      <c r="H117" s="448">
        <v>51.85</v>
      </c>
      <c r="I117" s="448">
        <v>6.83</v>
      </c>
      <c r="J117" s="448">
        <v>2.89</v>
      </c>
      <c r="K117" s="448">
        <v>34.299999999999997</v>
      </c>
      <c r="L117" s="448">
        <v>4</v>
      </c>
      <c r="M117" s="448" t="s">
        <v>651</v>
      </c>
      <c r="N117" s="466">
        <v>2</v>
      </c>
      <c r="O117" s="466">
        <v>3</v>
      </c>
      <c r="P117" s="466">
        <v>3</v>
      </c>
      <c r="Q117" s="466">
        <v>5</v>
      </c>
      <c r="R117" s="466">
        <v>3</v>
      </c>
      <c r="S117" s="466">
        <v>3</v>
      </c>
      <c r="T117" s="466">
        <v>3</v>
      </c>
      <c r="U117" s="466">
        <v>2</v>
      </c>
      <c r="V117" s="466">
        <v>2</v>
      </c>
      <c r="W117" s="466">
        <v>3</v>
      </c>
      <c r="X117" s="466">
        <v>2</v>
      </c>
      <c r="Y117" s="466">
        <v>3</v>
      </c>
      <c r="Z117" s="466">
        <v>3</v>
      </c>
      <c r="AA117" s="466">
        <v>3</v>
      </c>
      <c r="AB117" s="466">
        <v>2</v>
      </c>
      <c r="AC117" s="448">
        <v>18.22</v>
      </c>
      <c r="AD117" s="448">
        <v>14.6</v>
      </c>
      <c r="AE117" s="449">
        <v>37</v>
      </c>
      <c r="AF117" s="449">
        <v>26.5</v>
      </c>
      <c r="AG117" s="449">
        <v>7.27</v>
      </c>
      <c r="AH117" s="449">
        <v>3.1</v>
      </c>
      <c r="AI117" s="449">
        <v>33.299999999999997</v>
      </c>
      <c r="AJ117" s="449">
        <v>28.4</v>
      </c>
      <c r="AK117" s="449">
        <v>13.2</v>
      </c>
      <c r="AL117" s="449">
        <v>15.8</v>
      </c>
    </row>
    <row r="118" spans="1:38" ht="18">
      <c r="A118" s="445" t="s">
        <v>652</v>
      </c>
      <c r="B118" s="441" t="s">
        <v>500</v>
      </c>
      <c r="C118" s="448">
        <v>37</v>
      </c>
      <c r="D118" s="450">
        <v>27.8</v>
      </c>
      <c r="E118" s="448">
        <v>28</v>
      </c>
      <c r="F118" s="448">
        <v>14.2</v>
      </c>
      <c r="G118" s="448">
        <v>25.4</v>
      </c>
      <c r="H118" s="448">
        <v>24.24</v>
      </c>
      <c r="I118" s="448">
        <v>10.77</v>
      </c>
      <c r="J118" s="448">
        <v>4.18</v>
      </c>
      <c r="K118" s="448">
        <v>30.5</v>
      </c>
      <c r="L118" s="448">
        <v>4</v>
      </c>
      <c r="M118" s="448" t="s">
        <v>484</v>
      </c>
      <c r="N118" s="466">
        <v>3</v>
      </c>
      <c r="O118" s="466">
        <v>3</v>
      </c>
      <c r="P118" s="466">
        <v>3</v>
      </c>
      <c r="Q118" s="466">
        <v>4</v>
      </c>
      <c r="R118" s="466">
        <v>4</v>
      </c>
      <c r="S118" s="466">
        <v>1</v>
      </c>
      <c r="T118" s="466">
        <v>3</v>
      </c>
      <c r="U118" s="466">
        <v>5</v>
      </c>
      <c r="V118" s="466">
        <v>5</v>
      </c>
      <c r="W118" s="466">
        <v>5</v>
      </c>
      <c r="X118" s="466">
        <v>3</v>
      </c>
      <c r="Y118" s="466">
        <v>3</v>
      </c>
      <c r="Z118" s="466">
        <v>3</v>
      </c>
      <c r="AA118" s="466">
        <v>5</v>
      </c>
      <c r="AB118" s="466">
        <v>5</v>
      </c>
      <c r="AC118" s="448">
        <v>12.57</v>
      </c>
      <c r="AD118" s="448">
        <v>13.7</v>
      </c>
      <c r="AE118" s="449">
        <v>29</v>
      </c>
      <c r="AF118" s="449">
        <v>25.3</v>
      </c>
      <c r="AG118" s="449">
        <v>10.210000000000001</v>
      </c>
      <c r="AH118" s="449">
        <v>6.43</v>
      </c>
      <c r="AI118" s="449">
        <v>31.7</v>
      </c>
      <c r="AJ118" s="449">
        <v>31</v>
      </c>
      <c r="AK118" s="449">
        <v>25.7</v>
      </c>
      <c r="AL118" s="449">
        <v>26.6</v>
      </c>
    </row>
    <row r="119" spans="1:38" ht="18">
      <c r="A119" s="445" t="s">
        <v>653</v>
      </c>
      <c r="B119" s="441" t="s">
        <v>603</v>
      </c>
      <c r="C119" s="448">
        <v>30</v>
      </c>
      <c r="D119" s="450">
        <v>31.8</v>
      </c>
      <c r="E119" s="448">
        <v>35.5</v>
      </c>
      <c r="F119" s="448">
        <v>19.3</v>
      </c>
      <c r="G119" s="448">
        <v>33</v>
      </c>
      <c r="H119" s="448">
        <v>27.21</v>
      </c>
      <c r="I119" s="448">
        <v>7</v>
      </c>
      <c r="J119" s="448">
        <v>3.1</v>
      </c>
      <c r="K119" s="448">
        <v>31.9</v>
      </c>
      <c r="L119" s="448">
        <v>4</v>
      </c>
      <c r="M119" s="448" t="s">
        <v>654</v>
      </c>
      <c r="N119" s="466">
        <v>6</v>
      </c>
      <c r="O119" s="466">
        <v>4</v>
      </c>
      <c r="P119" s="466">
        <v>4</v>
      </c>
      <c r="Q119" s="466">
        <v>4</v>
      </c>
      <c r="R119" s="466">
        <v>4</v>
      </c>
      <c r="S119" s="466">
        <v>3</v>
      </c>
      <c r="T119" s="466">
        <v>2</v>
      </c>
      <c r="U119" s="466">
        <v>2</v>
      </c>
      <c r="V119" s="466">
        <v>3</v>
      </c>
      <c r="W119" s="466">
        <v>2</v>
      </c>
      <c r="X119" s="466">
        <v>1</v>
      </c>
      <c r="Y119" s="466">
        <v>1</v>
      </c>
      <c r="Z119" s="466">
        <v>2</v>
      </c>
      <c r="AA119" s="466">
        <v>1</v>
      </c>
      <c r="AB119" s="466">
        <v>2</v>
      </c>
      <c r="AC119" s="448">
        <v>8.74</v>
      </c>
      <c r="AD119" s="448">
        <v>21</v>
      </c>
      <c r="AE119" s="449">
        <v>32</v>
      </c>
      <c r="AF119" s="449">
        <v>30</v>
      </c>
      <c r="AG119" s="449">
        <v>7.08</v>
      </c>
      <c r="AH119" s="449">
        <v>3.27</v>
      </c>
      <c r="AI119" s="449">
        <v>32</v>
      </c>
      <c r="AJ119" s="449">
        <v>32.5</v>
      </c>
      <c r="AK119" s="449">
        <v>41.6</v>
      </c>
      <c r="AL119" s="449">
        <v>40.9</v>
      </c>
    </row>
    <row r="120" spans="1:38" ht="18">
      <c r="A120" s="445" t="s">
        <v>655</v>
      </c>
      <c r="B120" s="441" t="s">
        <v>498</v>
      </c>
      <c r="C120" s="448">
        <v>37</v>
      </c>
      <c r="D120" s="450">
        <v>32.200000000000003</v>
      </c>
      <c r="E120" s="448">
        <v>45.5</v>
      </c>
      <c r="F120" s="448">
        <v>19.100000000000001</v>
      </c>
      <c r="G120" s="448">
        <v>25</v>
      </c>
      <c r="H120" s="448">
        <v>8.64</v>
      </c>
      <c r="I120" s="448">
        <v>7.55</v>
      </c>
      <c r="J120" s="448">
        <v>3.61</v>
      </c>
      <c r="K120" s="448">
        <v>31.2</v>
      </c>
      <c r="L120" s="448">
        <v>5</v>
      </c>
      <c r="M120" s="448" t="s">
        <v>656</v>
      </c>
      <c r="N120" s="466">
        <v>3</v>
      </c>
      <c r="O120" s="466">
        <v>5</v>
      </c>
      <c r="P120" s="466">
        <v>5</v>
      </c>
      <c r="Q120" s="466">
        <v>4</v>
      </c>
      <c r="R120" s="466">
        <v>4</v>
      </c>
      <c r="S120" s="466">
        <v>4</v>
      </c>
      <c r="T120" s="466">
        <v>2</v>
      </c>
      <c r="U120" s="466">
        <v>2</v>
      </c>
      <c r="V120" s="466">
        <v>4</v>
      </c>
      <c r="W120" s="466">
        <v>2</v>
      </c>
      <c r="X120" s="466">
        <v>2</v>
      </c>
      <c r="Y120" s="466">
        <v>3</v>
      </c>
      <c r="Z120" s="466">
        <v>3</v>
      </c>
      <c r="AA120" s="466">
        <v>2</v>
      </c>
      <c r="AB120" s="466">
        <v>2</v>
      </c>
      <c r="AC120" s="448">
        <v>42.41</v>
      </c>
      <c r="AD120" s="448">
        <v>21</v>
      </c>
      <c r="AE120" s="449">
        <v>38</v>
      </c>
      <c r="AF120" s="449">
        <v>31</v>
      </c>
      <c r="AG120" s="449">
        <v>7.62</v>
      </c>
      <c r="AH120" s="449">
        <v>3.52</v>
      </c>
      <c r="AI120" s="449">
        <v>31.6</v>
      </c>
      <c r="AJ120" s="449">
        <v>31.6</v>
      </c>
      <c r="AK120" s="449">
        <v>25.8</v>
      </c>
      <c r="AL120" s="449">
        <v>30.5</v>
      </c>
    </row>
    <row r="121" spans="1:38" ht="18">
      <c r="A121" s="445" t="s">
        <v>657</v>
      </c>
      <c r="B121" s="441" t="s">
        <v>461</v>
      </c>
      <c r="C121" s="448">
        <v>35</v>
      </c>
      <c r="D121" s="450">
        <v>37.799999999999997</v>
      </c>
      <c r="E121" s="452">
        <v>30.3</v>
      </c>
      <c r="F121" s="448">
        <v>22.1</v>
      </c>
      <c r="G121" s="448">
        <v>35</v>
      </c>
      <c r="H121" s="448">
        <v>57.58</v>
      </c>
      <c r="I121" s="452">
        <v>8.25</v>
      </c>
      <c r="J121" s="452">
        <v>3.43</v>
      </c>
      <c r="K121" s="452">
        <v>29.9</v>
      </c>
      <c r="L121" s="452">
        <v>4</v>
      </c>
      <c r="M121" s="452" t="s">
        <v>658</v>
      </c>
      <c r="N121" s="466">
        <v>4</v>
      </c>
      <c r="O121" s="466">
        <v>3</v>
      </c>
      <c r="P121" s="466">
        <v>3</v>
      </c>
      <c r="Q121" s="466">
        <v>4</v>
      </c>
      <c r="R121" s="466">
        <v>2</v>
      </c>
      <c r="S121" s="466">
        <v>2</v>
      </c>
      <c r="T121" s="466">
        <v>4</v>
      </c>
      <c r="U121" s="466">
        <v>3</v>
      </c>
      <c r="V121" s="466">
        <v>5</v>
      </c>
      <c r="W121" s="466">
        <v>5</v>
      </c>
      <c r="X121" s="466">
        <v>2</v>
      </c>
      <c r="Y121" s="466">
        <v>5</v>
      </c>
      <c r="Z121" s="467">
        <v>5</v>
      </c>
      <c r="AA121" s="466">
        <v>3</v>
      </c>
      <c r="AB121" s="466">
        <v>4</v>
      </c>
      <c r="AC121" s="448">
        <v>8.86</v>
      </c>
      <c r="AD121" s="448">
        <v>19</v>
      </c>
      <c r="AE121" s="449">
        <v>26.5</v>
      </c>
      <c r="AF121" s="449">
        <v>30.8</v>
      </c>
      <c r="AG121" s="453">
        <v>8.65</v>
      </c>
      <c r="AH121" s="453">
        <v>3.92</v>
      </c>
      <c r="AI121" s="453">
        <v>31.4</v>
      </c>
      <c r="AJ121" s="453">
        <v>30.4</v>
      </c>
      <c r="AK121" s="453">
        <v>55.9</v>
      </c>
      <c r="AL121" s="453">
        <v>58.4</v>
      </c>
    </row>
    <row r="122" spans="1:38" ht="18">
      <c r="A122" s="445" t="s">
        <v>659</v>
      </c>
      <c r="B122" s="441" t="s">
        <v>646</v>
      </c>
      <c r="C122" s="448">
        <v>32</v>
      </c>
      <c r="D122" s="450">
        <v>31.1</v>
      </c>
      <c r="E122" s="448">
        <v>28</v>
      </c>
      <c r="F122" s="448">
        <v>15.6</v>
      </c>
      <c r="G122" s="448">
        <v>27.9</v>
      </c>
      <c r="H122" s="448">
        <v>28.7</v>
      </c>
      <c r="I122" s="448">
        <v>10.07</v>
      </c>
      <c r="J122" s="448">
        <v>4.0199999999999996</v>
      </c>
      <c r="K122" s="448">
        <v>28.7</v>
      </c>
      <c r="L122" s="448">
        <v>4</v>
      </c>
      <c r="M122" s="448" t="s">
        <v>536</v>
      </c>
      <c r="N122" s="466">
        <v>3</v>
      </c>
      <c r="O122" s="466">
        <v>2</v>
      </c>
      <c r="P122" s="466">
        <v>5</v>
      </c>
      <c r="Q122" s="466">
        <v>5</v>
      </c>
      <c r="R122" s="466">
        <v>4</v>
      </c>
      <c r="S122" s="466">
        <v>2</v>
      </c>
      <c r="T122" s="466">
        <v>1</v>
      </c>
      <c r="U122" s="466">
        <v>3</v>
      </c>
      <c r="V122" s="466">
        <v>3</v>
      </c>
      <c r="W122" s="466">
        <v>2</v>
      </c>
      <c r="X122" s="466">
        <v>3</v>
      </c>
      <c r="Y122" s="466">
        <v>3</v>
      </c>
      <c r="Z122" s="467">
        <v>3</v>
      </c>
      <c r="AA122" s="466">
        <v>4</v>
      </c>
      <c r="AB122" s="466">
        <v>3</v>
      </c>
      <c r="AC122" s="448">
        <v>43.13</v>
      </c>
      <c r="AD122" s="448">
        <v>15.5</v>
      </c>
      <c r="AE122" s="449">
        <v>27</v>
      </c>
      <c r="AF122" s="449">
        <v>24.7</v>
      </c>
      <c r="AG122" s="449">
        <v>10.93</v>
      </c>
      <c r="AH122" s="449">
        <v>4.32</v>
      </c>
      <c r="AI122" s="449">
        <v>29.5</v>
      </c>
      <c r="AJ122" s="449">
        <v>29.2</v>
      </c>
      <c r="AK122" s="449">
        <v>19.2</v>
      </c>
      <c r="AL122" s="449">
        <v>24.3</v>
      </c>
    </row>
    <row r="123" spans="1:38" ht="18">
      <c r="A123" s="445" t="s">
        <v>660</v>
      </c>
      <c r="B123" s="441" t="s">
        <v>498</v>
      </c>
      <c r="C123" s="448">
        <v>38</v>
      </c>
      <c r="D123" s="450">
        <v>30</v>
      </c>
      <c r="E123" s="448">
        <v>38</v>
      </c>
      <c r="F123" s="448">
        <v>16.3</v>
      </c>
      <c r="G123" s="448">
        <v>21.7</v>
      </c>
      <c r="H123" s="448">
        <v>8.75</v>
      </c>
      <c r="I123" s="448">
        <v>6.12</v>
      </c>
      <c r="J123" s="448">
        <v>2.86</v>
      </c>
      <c r="K123" s="448">
        <v>26.2</v>
      </c>
      <c r="L123" s="448">
        <v>4</v>
      </c>
      <c r="M123" s="448" t="s">
        <v>565</v>
      </c>
      <c r="N123" s="466">
        <v>3</v>
      </c>
      <c r="O123" s="466">
        <v>3</v>
      </c>
      <c r="P123" s="466">
        <v>2</v>
      </c>
      <c r="Q123" s="466">
        <v>4</v>
      </c>
      <c r="R123" s="466">
        <v>4</v>
      </c>
      <c r="S123" s="466">
        <v>3</v>
      </c>
      <c r="T123" s="466">
        <v>2</v>
      </c>
      <c r="U123" s="466">
        <v>1</v>
      </c>
      <c r="V123" s="466">
        <v>4</v>
      </c>
      <c r="W123" s="466">
        <v>2</v>
      </c>
      <c r="X123" s="466">
        <v>2</v>
      </c>
      <c r="Y123" s="466">
        <v>3</v>
      </c>
      <c r="Z123" s="467">
        <v>2</v>
      </c>
      <c r="AA123" s="466">
        <v>2</v>
      </c>
      <c r="AB123" s="466">
        <v>3</v>
      </c>
      <c r="AC123" s="448">
        <v>10.25</v>
      </c>
      <c r="AD123" s="448">
        <v>18.399999999999999</v>
      </c>
      <c r="AE123" s="449">
        <v>37</v>
      </c>
      <c r="AF123" s="449">
        <v>23.3</v>
      </c>
      <c r="AG123" s="449">
        <v>6.09</v>
      </c>
      <c r="AH123" s="449">
        <v>2.64</v>
      </c>
      <c r="AI123" s="449">
        <v>29.1</v>
      </c>
      <c r="AJ123" s="449">
        <v>27.4</v>
      </c>
      <c r="AK123" s="449">
        <v>13.8</v>
      </c>
      <c r="AL123" s="449">
        <v>30.3</v>
      </c>
    </row>
    <row r="124" spans="1:38" ht="18">
      <c r="A124" s="445" t="s">
        <v>661</v>
      </c>
      <c r="B124" s="441" t="s">
        <v>522</v>
      </c>
      <c r="C124" s="448">
        <v>39</v>
      </c>
      <c r="D124" s="450">
        <v>35.5</v>
      </c>
      <c r="E124" s="448">
        <v>42</v>
      </c>
      <c r="F124" s="448">
        <v>20.3</v>
      </c>
      <c r="G124" s="448">
        <v>34</v>
      </c>
      <c r="H124" s="448">
        <v>3.83</v>
      </c>
      <c r="I124" s="448">
        <v>7.88</v>
      </c>
      <c r="J124" s="448">
        <v>3.27</v>
      </c>
      <c r="K124" s="448">
        <v>31.4</v>
      </c>
      <c r="L124" s="448">
        <v>4</v>
      </c>
      <c r="M124" s="448" t="s">
        <v>452</v>
      </c>
      <c r="N124" s="466">
        <v>5</v>
      </c>
      <c r="O124" s="466">
        <v>3</v>
      </c>
      <c r="P124" s="466">
        <v>3</v>
      </c>
      <c r="Q124" s="466">
        <v>4</v>
      </c>
      <c r="R124" s="466">
        <v>3</v>
      </c>
      <c r="S124" s="466">
        <v>3</v>
      </c>
      <c r="T124" s="466">
        <v>2</v>
      </c>
      <c r="U124" s="466">
        <v>2</v>
      </c>
      <c r="V124" s="466">
        <v>3</v>
      </c>
      <c r="W124" s="466">
        <v>3</v>
      </c>
      <c r="X124" s="466">
        <v>2</v>
      </c>
      <c r="Y124" s="466">
        <v>2</v>
      </c>
      <c r="Z124" s="467">
        <v>2</v>
      </c>
      <c r="AA124" s="466">
        <v>1</v>
      </c>
      <c r="AB124" s="466">
        <v>2</v>
      </c>
      <c r="AC124" s="448">
        <v>3.78</v>
      </c>
      <c r="AD124" s="448">
        <v>21.4</v>
      </c>
      <c r="AE124" s="449">
        <v>40</v>
      </c>
      <c r="AF124" s="449">
        <v>30.6</v>
      </c>
      <c r="AG124" s="449">
        <v>7.72</v>
      </c>
      <c r="AH124" s="449">
        <v>3.55</v>
      </c>
      <c r="AI124" s="449">
        <v>31.6</v>
      </c>
      <c r="AJ124" s="449">
        <v>32.1</v>
      </c>
      <c r="AK124" s="449">
        <v>35.4</v>
      </c>
      <c r="AL124" s="449">
        <v>34.299999999999997</v>
      </c>
    </row>
    <row r="125" spans="1:38" ht="18">
      <c r="A125" s="445" t="s">
        <v>662</v>
      </c>
      <c r="B125" s="441" t="s">
        <v>415</v>
      </c>
      <c r="C125" s="448">
        <v>37</v>
      </c>
      <c r="D125" s="450">
        <v>29.8</v>
      </c>
      <c r="E125" s="448">
        <v>35</v>
      </c>
      <c r="F125" s="448">
        <v>19.399999999999999</v>
      </c>
      <c r="G125" s="448">
        <v>24.5</v>
      </c>
      <c r="H125" s="448">
        <v>3.96</v>
      </c>
      <c r="I125" s="448">
        <v>10.64</v>
      </c>
      <c r="J125" s="448">
        <v>3.88</v>
      </c>
      <c r="K125" s="448">
        <v>25.3</v>
      </c>
      <c r="L125" s="448">
        <v>3</v>
      </c>
      <c r="M125" s="448" t="s">
        <v>470</v>
      </c>
      <c r="N125" s="466">
        <v>6</v>
      </c>
      <c r="O125" s="466">
        <v>5</v>
      </c>
      <c r="P125" s="466">
        <v>6</v>
      </c>
      <c r="Q125" s="466">
        <v>6</v>
      </c>
      <c r="R125" s="466">
        <v>5</v>
      </c>
      <c r="S125" s="466">
        <v>6</v>
      </c>
      <c r="T125" s="466">
        <v>1</v>
      </c>
      <c r="U125" s="466">
        <v>1</v>
      </c>
      <c r="V125" s="466">
        <v>2</v>
      </c>
      <c r="W125" s="466">
        <v>2</v>
      </c>
      <c r="X125" s="466">
        <v>1</v>
      </c>
      <c r="Y125" s="466">
        <v>1</v>
      </c>
      <c r="Z125" s="467">
        <v>2</v>
      </c>
      <c r="AA125" s="466">
        <v>2</v>
      </c>
      <c r="AB125" s="466">
        <v>2</v>
      </c>
      <c r="AC125" s="448">
        <v>5.22</v>
      </c>
      <c r="AD125" s="448">
        <v>19.2</v>
      </c>
      <c r="AE125" s="449">
        <v>27</v>
      </c>
      <c r="AF125" s="449">
        <v>23.5</v>
      </c>
      <c r="AG125" s="449">
        <v>9.82</v>
      </c>
      <c r="AH125" s="449">
        <v>4.37</v>
      </c>
      <c r="AI125" s="449">
        <v>26.2</v>
      </c>
      <c r="AJ125" s="449">
        <v>25.7</v>
      </c>
      <c r="AK125" s="449">
        <v>28.1</v>
      </c>
      <c r="AL125" s="449">
        <v>30.9</v>
      </c>
    </row>
    <row r="126" spans="1:38" ht="18">
      <c r="A126" s="445" t="s">
        <v>663</v>
      </c>
      <c r="B126" s="441" t="s">
        <v>664</v>
      </c>
      <c r="C126" s="448">
        <v>29</v>
      </c>
      <c r="D126" s="450">
        <v>35</v>
      </c>
      <c r="E126" s="448">
        <v>35.5</v>
      </c>
      <c r="F126" s="448">
        <v>20.6</v>
      </c>
      <c r="G126" s="448">
        <v>36</v>
      </c>
      <c r="H126" s="448">
        <v>4.7300000000000004</v>
      </c>
      <c r="I126" s="448">
        <v>9.84</v>
      </c>
      <c r="J126" s="448">
        <v>4.18</v>
      </c>
      <c r="K126" s="448">
        <v>28.5</v>
      </c>
      <c r="L126" s="448">
        <v>4</v>
      </c>
      <c r="M126" s="448" t="s">
        <v>583</v>
      </c>
      <c r="N126" s="466">
        <v>3</v>
      </c>
      <c r="O126" s="466">
        <v>1</v>
      </c>
      <c r="P126" s="466">
        <v>3</v>
      </c>
      <c r="Q126" s="466">
        <v>4</v>
      </c>
      <c r="R126" s="466">
        <v>3</v>
      </c>
      <c r="S126" s="466">
        <v>3</v>
      </c>
      <c r="T126" s="466">
        <v>2</v>
      </c>
      <c r="U126" s="466">
        <v>3</v>
      </c>
      <c r="V126" s="466">
        <v>4</v>
      </c>
      <c r="W126" s="466">
        <v>2</v>
      </c>
      <c r="X126" s="466">
        <v>1</v>
      </c>
      <c r="Y126" s="466">
        <v>3</v>
      </c>
      <c r="Z126" s="467">
        <v>3</v>
      </c>
      <c r="AA126" s="466">
        <v>3</v>
      </c>
      <c r="AB126" s="466">
        <v>3</v>
      </c>
      <c r="AC126" s="448">
        <v>3.74</v>
      </c>
      <c r="AD126" s="448">
        <v>19.100000000000001</v>
      </c>
      <c r="AE126" s="449">
        <v>21</v>
      </c>
      <c r="AF126" s="449">
        <v>32</v>
      </c>
      <c r="AG126" s="449">
        <v>9.94</v>
      </c>
      <c r="AH126" s="449">
        <v>4.37</v>
      </c>
      <c r="AI126" s="449">
        <v>27.5</v>
      </c>
      <c r="AJ126" s="449">
        <v>25.4</v>
      </c>
      <c r="AK126" s="449">
        <v>13.8</v>
      </c>
      <c r="AL126" s="449">
        <v>18.7</v>
      </c>
    </row>
    <row r="127" spans="1:38" ht="18">
      <c r="A127" s="445" t="s">
        <v>665</v>
      </c>
      <c r="B127" s="441" t="s">
        <v>490</v>
      </c>
      <c r="C127" s="448">
        <v>38</v>
      </c>
      <c r="D127" s="450">
        <v>36.700000000000003</v>
      </c>
      <c r="E127" s="448">
        <v>38.5</v>
      </c>
      <c r="F127" s="448">
        <v>19.100000000000001</v>
      </c>
      <c r="G127" s="448">
        <v>24.8</v>
      </c>
      <c r="H127" s="448">
        <v>70</v>
      </c>
      <c r="I127" s="448">
        <v>7.03</v>
      </c>
      <c r="J127" s="448">
        <v>3.26</v>
      </c>
      <c r="K127" s="448">
        <v>32</v>
      </c>
      <c r="L127" s="448">
        <v>4</v>
      </c>
      <c r="M127" s="448" t="s">
        <v>482</v>
      </c>
      <c r="N127" s="466">
        <v>3</v>
      </c>
      <c r="O127" s="466">
        <v>4</v>
      </c>
      <c r="P127" s="466">
        <v>4</v>
      </c>
      <c r="Q127" s="466">
        <v>3</v>
      </c>
      <c r="R127" s="466">
        <v>3</v>
      </c>
      <c r="S127" s="466">
        <v>3</v>
      </c>
      <c r="T127" s="466">
        <v>2</v>
      </c>
      <c r="U127" s="466">
        <v>2</v>
      </c>
      <c r="V127" s="466">
        <v>2</v>
      </c>
      <c r="W127" s="466">
        <v>2</v>
      </c>
      <c r="X127" s="466">
        <v>3</v>
      </c>
      <c r="Y127" s="466">
        <v>2</v>
      </c>
      <c r="Z127" s="466">
        <v>2</v>
      </c>
      <c r="AA127" s="466">
        <v>2</v>
      </c>
      <c r="AB127" s="466">
        <v>3</v>
      </c>
      <c r="AC127" s="448">
        <v>68</v>
      </c>
      <c r="AD127" s="448">
        <v>19.7</v>
      </c>
      <c r="AE127" s="449">
        <v>37.5</v>
      </c>
      <c r="AF127" s="449">
        <v>22.4</v>
      </c>
      <c r="AG127" s="449">
        <v>7.59</v>
      </c>
      <c r="AH127" s="449">
        <v>3.53</v>
      </c>
      <c r="AI127" s="449">
        <v>31.3</v>
      </c>
      <c r="AJ127" s="449">
        <v>30.4</v>
      </c>
      <c r="AK127" s="449">
        <v>37.6</v>
      </c>
      <c r="AL127" s="449">
        <v>35.799999999999997</v>
      </c>
    </row>
    <row r="128" spans="1:38" ht="18">
      <c r="A128" s="445" t="s">
        <v>666</v>
      </c>
      <c r="B128" s="441" t="s">
        <v>526</v>
      </c>
      <c r="C128" s="448">
        <v>36</v>
      </c>
      <c r="D128" s="450">
        <v>32.5</v>
      </c>
      <c r="E128" s="448">
        <v>41</v>
      </c>
      <c r="F128" s="448">
        <v>20.399999999999999</v>
      </c>
      <c r="G128" s="448">
        <v>32.4</v>
      </c>
      <c r="H128" s="448" t="s">
        <v>408</v>
      </c>
      <c r="I128" s="448">
        <v>6.77</v>
      </c>
      <c r="J128" s="448">
        <v>3.03</v>
      </c>
      <c r="K128" s="448">
        <v>30.7</v>
      </c>
      <c r="L128" s="448">
        <v>4</v>
      </c>
      <c r="M128" s="448" t="s">
        <v>667</v>
      </c>
      <c r="N128" s="466">
        <v>4</v>
      </c>
      <c r="O128" s="466">
        <v>2</v>
      </c>
      <c r="P128" s="466">
        <v>3</v>
      </c>
      <c r="Q128" s="466">
        <v>5</v>
      </c>
      <c r="R128" s="466">
        <v>3</v>
      </c>
      <c r="S128" s="466">
        <v>4</v>
      </c>
      <c r="T128" s="466">
        <v>2</v>
      </c>
      <c r="U128" s="466">
        <v>3</v>
      </c>
      <c r="V128" s="466">
        <v>2</v>
      </c>
      <c r="W128" s="466">
        <v>2</v>
      </c>
      <c r="X128" s="466">
        <v>3</v>
      </c>
      <c r="Y128" s="466">
        <v>3</v>
      </c>
      <c r="Z128" s="466">
        <v>2</v>
      </c>
      <c r="AA128" s="466">
        <v>3</v>
      </c>
      <c r="AB128" s="466">
        <v>3</v>
      </c>
      <c r="AC128" s="448">
        <v>70</v>
      </c>
      <c r="AD128" s="448">
        <v>18.7</v>
      </c>
      <c r="AE128" s="449">
        <v>39.5</v>
      </c>
      <c r="AF128" s="449">
        <v>29.5</v>
      </c>
      <c r="AG128" s="449">
        <v>7.29</v>
      </c>
      <c r="AH128" s="449">
        <v>3.1</v>
      </c>
      <c r="AI128" s="449">
        <v>30.2</v>
      </c>
      <c r="AJ128" s="449">
        <v>30.8</v>
      </c>
      <c r="AK128" s="449">
        <v>50.5</v>
      </c>
      <c r="AL128" s="449">
        <v>41.9</v>
      </c>
    </row>
    <row r="129" spans="1:38" ht="18">
      <c r="A129" s="445" t="s">
        <v>668</v>
      </c>
      <c r="B129" s="441" t="s">
        <v>468</v>
      </c>
      <c r="C129" s="448">
        <v>41</v>
      </c>
      <c r="D129" s="450">
        <v>32.1</v>
      </c>
      <c r="E129" s="452">
        <v>25</v>
      </c>
      <c r="F129" s="448">
        <v>20.3</v>
      </c>
      <c r="G129" s="448">
        <v>22</v>
      </c>
      <c r="H129" s="448">
        <v>20.059999999999999</v>
      </c>
      <c r="I129" s="452">
        <v>8.02</v>
      </c>
      <c r="J129" s="452">
        <v>3.59</v>
      </c>
      <c r="K129" s="452">
        <v>31.3</v>
      </c>
      <c r="L129" s="448">
        <v>4</v>
      </c>
      <c r="M129" s="452" t="s">
        <v>626</v>
      </c>
      <c r="N129" s="466">
        <v>5</v>
      </c>
      <c r="O129" s="466">
        <v>4</v>
      </c>
      <c r="P129" s="466">
        <v>3</v>
      </c>
      <c r="Q129" s="466">
        <v>5</v>
      </c>
      <c r="R129" s="466">
        <v>3</v>
      </c>
      <c r="S129" s="466">
        <v>3</v>
      </c>
      <c r="T129" s="466">
        <v>3</v>
      </c>
      <c r="U129" s="466">
        <v>3</v>
      </c>
      <c r="V129" s="466">
        <v>4</v>
      </c>
      <c r="W129" s="466">
        <v>4</v>
      </c>
      <c r="X129" s="466">
        <v>2</v>
      </c>
      <c r="Y129" s="466">
        <v>2</v>
      </c>
      <c r="Z129" s="466">
        <v>2</v>
      </c>
      <c r="AA129" s="466">
        <v>2</v>
      </c>
      <c r="AB129" s="466">
        <v>2</v>
      </c>
      <c r="AC129" s="448">
        <v>13.73</v>
      </c>
      <c r="AD129" s="448">
        <v>21.4</v>
      </c>
      <c r="AE129" s="449">
        <v>23.5</v>
      </c>
      <c r="AF129" s="449">
        <v>19.2</v>
      </c>
      <c r="AG129" s="453">
        <v>7.72</v>
      </c>
      <c r="AH129" s="453">
        <v>3.42</v>
      </c>
      <c r="AI129" s="453">
        <v>31.2</v>
      </c>
      <c r="AJ129" s="453">
        <v>31.3</v>
      </c>
      <c r="AK129" s="453">
        <v>22.1</v>
      </c>
      <c r="AL129" s="453">
        <v>31.4</v>
      </c>
    </row>
    <row r="130" spans="1:38" ht="18">
      <c r="A130" s="445" t="s">
        <v>669</v>
      </c>
      <c r="B130" s="441" t="s">
        <v>630</v>
      </c>
      <c r="C130" s="448">
        <v>31</v>
      </c>
      <c r="D130" s="450">
        <v>27.7</v>
      </c>
      <c r="E130" s="448">
        <v>39</v>
      </c>
      <c r="F130" s="448">
        <v>15.6</v>
      </c>
      <c r="G130" s="448">
        <v>21</v>
      </c>
      <c r="H130" s="448">
        <v>29.52</v>
      </c>
      <c r="I130" s="448">
        <v>8.3800000000000008</v>
      </c>
      <c r="J130" s="448">
        <v>3.94</v>
      </c>
      <c r="K130" s="448">
        <v>30.3</v>
      </c>
      <c r="L130" s="448">
        <v>4</v>
      </c>
      <c r="M130" s="448" t="s">
        <v>641</v>
      </c>
      <c r="N130" s="466">
        <v>4</v>
      </c>
      <c r="O130" s="466">
        <v>4</v>
      </c>
      <c r="P130" s="466">
        <v>4</v>
      </c>
      <c r="Q130" s="466">
        <v>5</v>
      </c>
      <c r="R130" s="466">
        <v>4</v>
      </c>
      <c r="S130" s="466">
        <v>4</v>
      </c>
      <c r="T130" s="466">
        <v>2</v>
      </c>
      <c r="U130" s="466">
        <v>2</v>
      </c>
      <c r="V130" s="466">
        <v>1</v>
      </c>
      <c r="W130" s="466">
        <v>1</v>
      </c>
      <c r="X130" s="466">
        <v>1</v>
      </c>
      <c r="Y130" s="466">
        <v>1</v>
      </c>
      <c r="Z130" s="466">
        <v>2</v>
      </c>
      <c r="AA130" s="466">
        <v>1</v>
      </c>
      <c r="AB130" s="466">
        <v>1</v>
      </c>
      <c r="AC130" s="448">
        <v>8.3000000000000007</v>
      </c>
      <c r="AD130" s="448">
        <v>14</v>
      </c>
      <c r="AE130" s="449">
        <v>39</v>
      </c>
      <c r="AF130" s="449">
        <v>13</v>
      </c>
      <c r="AG130" s="449">
        <v>9.43</v>
      </c>
      <c r="AH130" s="449">
        <v>4.6100000000000003</v>
      </c>
      <c r="AI130" s="449">
        <v>30.1</v>
      </c>
      <c r="AJ130" s="449">
        <v>30.3</v>
      </c>
      <c r="AK130" s="449">
        <v>28.4</v>
      </c>
      <c r="AL130" s="449">
        <v>33.5</v>
      </c>
    </row>
    <row r="131" spans="1:38" ht="18">
      <c r="A131" s="445" t="s">
        <v>670</v>
      </c>
      <c r="B131" s="441" t="s">
        <v>497</v>
      </c>
      <c r="C131" s="448">
        <v>26</v>
      </c>
      <c r="D131" s="450">
        <v>30.1</v>
      </c>
      <c r="E131" s="448">
        <v>33.5</v>
      </c>
      <c r="F131" s="448">
        <v>16.899999999999999</v>
      </c>
      <c r="G131" s="448">
        <v>23.5</v>
      </c>
      <c r="H131" s="448">
        <v>12.79</v>
      </c>
      <c r="I131" s="448">
        <v>11</v>
      </c>
      <c r="J131" s="448">
        <v>4.87</v>
      </c>
      <c r="K131" s="448">
        <v>30</v>
      </c>
      <c r="L131" s="448">
        <v>3</v>
      </c>
      <c r="M131" s="448" t="s">
        <v>671</v>
      </c>
      <c r="N131" s="466">
        <v>2</v>
      </c>
      <c r="O131" s="466">
        <v>5</v>
      </c>
      <c r="P131" s="466">
        <v>4</v>
      </c>
      <c r="Q131" s="466">
        <v>5</v>
      </c>
      <c r="R131" s="466">
        <v>4</v>
      </c>
      <c r="S131" s="466">
        <v>3</v>
      </c>
      <c r="T131" s="466">
        <v>2</v>
      </c>
      <c r="U131" s="466">
        <v>1</v>
      </c>
      <c r="V131" s="466">
        <v>3</v>
      </c>
      <c r="W131" s="466">
        <v>2</v>
      </c>
      <c r="X131" s="466">
        <v>1</v>
      </c>
      <c r="Y131" s="466">
        <v>3</v>
      </c>
      <c r="Z131" s="466">
        <v>2</v>
      </c>
      <c r="AA131" s="466">
        <v>2</v>
      </c>
      <c r="AB131" s="466">
        <v>2</v>
      </c>
      <c r="AC131" s="448">
        <v>27.16</v>
      </c>
      <c r="AD131" s="448">
        <v>17.3</v>
      </c>
      <c r="AE131" s="449">
        <v>34</v>
      </c>
      <c r="AF131" s="449">
        <v>33.1</v>
      </c>
      <c r="AG131" s="449">
        <v>11.14</v>
      </c>
      <c r="AH131" s="449">
        <v>5.0999999999999996</v>
      </c>
      <c r="AI131" s="449">
        <v>31.3</v>
      </c>
      <c r="AJ131" s="449">
        <v>31.2</v>
      </c>
      <c r="AK131" s="449">
        <v>37.5</v>
      </c>
      <c r="AL131" s="449">
        <v>34.6</v>
      </c>
    </row>
    <row r="132" spans="1:38" ht="18">
      <c r="A132" s="445" t="s">
        <v>672</v>
      </c>
      <c r="B132" s="441" t="s">
        <v>529</v>
      </c>
      <c r="C132" s="448">
        <v>32</v>
      </c>
      <c r="D132" s="450">
        <v>29.5</v>
      </c>
      <c r="E132" s="448">
        <v>42</v>
      </c>
      <c r="F132" s="448">
        <v>17.899999999999999</v>
      </c>
      <c r="G132" s="448">
        <v>30</v>
      </c>
      <c r="H132" s="448">
        <v>11.23</v>
      </c>
      <c r="I132" s="448">
        <v>7.27</v>
      </c>
      <c r="J132" s="448">
        <v>4.37</v>
      </c>
      <c r="K132" s="448">
        <v>31.8</v>
      </c>
      <c r="L132" s="448">
        <v>4</v>
      </c>
      <c r="M132" s="448" t="s">
        <v>673</v>
      </c>
      <c r="N132" s="466">
        <v>4</v>
      </c>
      <c r="O132" s="466">
        <v>4</v>
      </c>
      <c r="P132" s="466">
        <v>4</v>
      </c>
      <c r="Q132" s="466">
        <v>5</v>
      </c>
      <c r="R132" s="466">
        <v>5</v>
      </c>
      <c r="S132" s="466">
        <v>4</v>
      </c>
      <c r="T132" s="466">
        <v>1</v>
      </c>
      <c r="U132" s="466">
        <v>3</v>
      </c>
      <c r="V132" s="466">
        <v>1</v>
      </c>
      <c r="W132" s="466">
        <v>1</v>
      </c>
      <c r="X132" s="466">
        <v>2</v>
      </c>
      <c r="Y132" s="466">
        <v>2</v>
      </c>
      <c r="Z132" s="466">
        <v>1</v>
      </c>
      <c r="AA132" s="466">
        <v>1</v>
      </c>
      <c r="AB132" s="466">
        <v>2</v>
      </c>
      <c r="AC132" s="448">
        <v>2.58</v>
      </c>
      <c r="AD132" s="448">
        <v>14</v>
      </c>
      <c r="AE132" s="449">
        <v>39.5</v>
      </c>
      <c r="AF132" s="449">
        <v>28.9</v>
      </c>
      <c r="AG132" s="449">
        <v>8.8699999999999992</v>
      </c>
      <c r="AH132" s="449">
        <v>4.7</v>
      </c>
      <c r="AI132" s="449">
        <v>32.1</v>
      </c>
      <c r="AJ132" s="449">
        <v>31.5</v>
      </c>
      <c r="AK132" s="449">
        <v>14.9</v>
      </c>
      <c r="AL132" s="449">
        <v>16.600000000000001</v>
      </c>
    </row>
    <row r="133" spans="1:38" ht="18">
      <c r="A133" s="445" t="s">
        <v>674</v>
      </c>
      <c r="B133" s="441" t="s">
        <v>587</v>
      </c>
      <c r="C133" s="448">
        <v>15</v>
      </c>
      <c r="D133" s="450">
        <v>36.4</v>
      </c>
      <c r="E133" s="448" t="s">
        <v>408</v>
      </c>
      <c r="F133" s="448">
        <v>29.3</v>
      </c>
      <c r="G133" s="448">
        <v>30.7</v>
      </c>
      <c r="H133" s="448">
        <v>7.17</v>
      </c>
      <c r="I133" s="448">
        <v>8.86</v>
      </c>
      <c r="J133" s="448">
        <v>4.5999999999999996</v>
      </c>
      <c r="K133" s="448">
        <v>32</v>
      </c>
      <c r="L133" s="448">
        <v>4</v>
      </c>
      <c r="M133" s="448" t="s">
        <v>569</v>
      </c>
      <c r="N133" s="466">
        <v>3</v>
      </c>
      <c r="O133" s="466">
        <v>4</v>
      </c>
      <c r="P133" s="466">
        <v>3</v>
      </c>
      <c r="Q133" s="466">
        <v>2</v>
      </c>
      <c r="R133" s="466">
        <v>1</v>
      </c>
      <c r="S133" s="466">
        <v>1</v>
      </c>
      <c r="T133" s="466">
        <v>3</v>
      </c>
      <c r="U133" s="466">
        <v>3</v>
      </c>
      <c r="V133" s="466">
        <v>3</v>
      </c>
      <c r="W133" s="466">
        <v>3</v>
      </c>
      <c r="X133" s="466">
        <v>2</v>
      </c>
      <c r="Y133" s="466">
        <v>4</v>
      </c>
      <c r="Z133" s="466">
        <v>3</v>
      </c>
      <c r="AA133" s="466">
        <v>3</v>
      </c>
      <c r="AB133" s="466">
        <v>4</v>
      </c>
      <c r="AC133" s="448">
        <v>4.9000000000000004</v>
      </c>
      <c r="AD133" s="448">
        <v>30.6</v>
      </c>
      <c r="AE133" s="454" t="s">
        <v>408</v>
      </c>
      <c r="AF133" s="449">
        <v>29.6</v>
      </c>
      <c r="AG133" s="449">
        <v>10.11</v>
      </c>
      <c r="AH133" s="449">
        <v>5.2</v>
      </c>
      <c r="AI133" s="449">
        <v>32</v>
      </c>
      <c r="AJ133" s="449">
        <v>32.4</v>
      </c>
      <c r="AK133" s="449">
        <v>29.6</v>
      </c>
      <c r="AL133" s="449">
        <v>26.6</v>
      </c>
    </row>
    <row r="134" spans="1:38" ht="18">
      <c r="A134" s="445" t="s">
        <v>675</v>
      </c>
      <c r="B134" s="441" t="s">
        <v>676</v>
      </c>
      <c r="C134" s="448">
        <v>22</v>
      </c>
      <c r="D134" s="450">
        <v>46</v>
      </c>
      <c r="E134" s="448">
        <v>35.5</v>
      </c>
      <c r="F134" s="448">
        <v>29.9</v>
      </c>
      <c r="G134" s="448">
        <v>38.700000000000003</v>
      </c>
      <c r="H134" s="448">
        <v>59.42</v>
      </c>
      <c r="I134" s="448" t="s">
        <v>408</v>
      </c>
      <c r="J134" s="448">
        <v>2.8</v>
      </c>
      <c r="K134" s="448">
        <v>30.4</v>
      </c>
      <c r="L134" s="448">
        <v>4</v>
      </c>
      <c r="M134" s="448" t="s">
        <v>530</v>
      </c>
      <c r="N134" s="466">
        <v>3</v>
      </c>
      <c r="O134" s="466">
        <v>4</v>
      </c>
      <c r="P134" s="466">
        <v>4</v>
      </c>
      <c r="Q134" s="466">
        <v>2</v>
      </c>
      <c r="R134" s="466">
        <v>2</v>
      </c>
      <c r="S134" s="466">
        <v>1</v>
      </c>
      <c r="T134" s="466">
        <v>2</v>
      </c>
      <c r="U134" s="466">
        <v>2</v>
      </c>
      <c r="V134" s="466">
        <v>2</v>
      </c>
      <c r="W134" s="466">
        <v>3</v>
      </c>
      <c r="X134" s="466">
        <v>4</v>
      </c>
      <c r="Y134" s="466">
        <v>3</v>
      </c>
      <c r="Z134" s="466">
        <v>4</v>
      </c>
      <c r="AA134" s="466">
        <v>3</v>
      </c>
      <c r="AB134" s="466">
        <v>3</v>
      </c>
      <c r="AC134" s="448">
        <v>20.9</v>
      </c>
      <c r="AD134" s="448">
        <v>31.9</v>
      </c>
      <c r="AE134" s="449">
        <v>26.5</v>
      </c>
      <c r="AF134" s="449">
        <v>46.2</v>
      </c>
      <c r="AG134" s="449">
        <v>5.94</v>
      </c>
      <c r="AH134" s="449">
        <v>3.16</v>
      </c>
      <c r="AI134" s="449">
        <v>24.02</v>
      </c>
      <c r="AJ134" s="449">
        <v>29.6</v>
      </c>
      <c r="AK134" s="449">
        <v>29.8</v>
      </c>
      <c r="AL134" s="449">
        <v>29.3</v>
      </c>
    </row>
    <row r="135" spans="1:38" ht="18">
      <c r="A135" s="445" t="s">
        <v>677</v>
      </c>
      <c r="B135" s="441" t="s">
        <v>494</v>
      </c>
      <c r="C135" s="448">
        <v>27</v>
      </c>
      <c r="D135" s="450">
        <v>38.799999999999997</v>
      </c>
      <c r="E135" s="448">
        <v>31</v>
      </c>
      <c r="F135" s="448">
        <v>26.7</v>
      </c>
      <c r="G135" s="448">
        <v>30.5</v>
      </c>
      <c r="H135" s="448" t="s">
        <v>408</v>
      </c>
      <c r="I135" s="448">
        <v>7.13</v>
      </c>
      <c r="J135" s="448">
        <v>2.54</v>
      </c>
      <c r="K135" s="448">
        <v>30.3</v>
      </c>
      <c r="L135" s="448">
        <v>4</v>
      </c>
      <c r="M135" s="448" t="s">
        <v>678</v>
      </c>
      <c r="N135" s="466">
        <v>4</v>
      </c>
      <c r="O135" s="466">
        <v>4</v>
      </c>
      <c r="P135" s="466">
        <v>4</v>
      </c>
      <c r="Q135" s="466">
        <v>3</v>
      </c>
      <c r="R135" s="466">
        <v>3</v>
      </c>
      <c r="S135" s="466">
        <v>3</v>
      </c>
      <c r="T135" s="466">
        <v>2</v>
      </c>
      <c r="U135" s="466">
        <v>1</v>
      </c>
      <c r="V135" s="466">
        <v>2</v>
      </c>
      <c r="W135" s="466">
        <v>2</v>
      </c>
      <c r="X135" s="466">
        <v>2</v>
      </c>
      <c r="Y135" s="466">
        <v>1</v>
      </c>
      <c r="Z135" s="466">
        <v>2</v>
      </c>
      <c r="AA135" s="466">
        <v>1</v>
      </c>
      <c r="AB135" s="466">
        <v>2</v>
      </c>
      <c r="AC135" s="448">
        <v>70</v>
      </c>
      <c r="AD135" s="448">
        <v>27.1</v>
      </c>
      <c r="AE135" s="449">
        <v>24</v>
      </c>
      <c r="AF135" s="449">
        <v>28.3</v>
      </c>
      <c r="AG135" s="449">
        <v>6.74</v>
      </c>
      <c r="AH135" s="449">
        <v>2.87</v>
      </c>
      <c r="AI135" s="449">
        <v>31.1</v>
      </c>
      <c r="AJ135" s="449">
        <v>31.6</v>
      </c>
      <c r="AK135" s="449">
        <v>26</v>
      </c>
      <c r="AL135" s="449">
        <v>25.3</v>
      </c>
    </row>
    <row r="136" spans="1:38" ht="18">
      <c r="A136" s="445" t="s">
        <v>679</v>
      </c>
      <c r="B136" s="441" t="s">
        <v>611</v>
      </c>
      <c r="C136" s="448">
        <v>30</v>
      </c>
      <c r="D136" s="450">
        <v>31.5</v>
      </c>
      <c r="E136" s="448">
        <v>31</v>
      </c>
      <c r="F136" s="448">
        <v>20.3</v>
      </c>
      <c r="G136" s="448">
        <v>30</v>
      </c>
      <c r="H136" s="448" t="s">
        <v>408</v>
      </c>
      <c r="I136" s="448">
        <v>7.59</v>
      </c>
      <c r="J136" s="448">
        <v>3.19</v>
      </c>
      <c r="K136" s="448">
        <v>28.6</v>
      </c>
      <c r="L136" s="448">
        <v>4</v>
      </c>
      <c r="M136" s="448" t="s">
        <v>680</v>
      </c>
      <c r="N136" s="466">
        <v>5</v>
      </c>
      <c r="O136" s="466">
        <v>4</v>
      </c>
      <c r="P136" s="466">
        <v>4</v>
      </c>
      <c r="Q136" s="466">
        <v>5</v>
      </c>
      <c r="R136" s="466">
        <v>4</v>
      </c>
      <c r="S136" s="466">
        <v>4</v>
      </c>
      <c r="T136" s="466">
        <v>3</v>
      </c>
      <c r="U136" s="466">
        <v>3</v>
      </c>
      <c r="V136" s="466">
        <v>3</v>
      </c>
      <c r="W136" s="466">
        <v>3</v>
      </c>
      <c r="X136" s="466">
        <v>3</v>
      </c>
      <c r="Y136" s="466">
        <v>3</v>
      </c>
      <c r="Z136" s="466">
        <v>3</v>
      </c>
      <c r="AA136" s="466">
        <v>3</v>
      </c>
      <c r="AB136" s="466">
        <v>4</v>
      </c>
      <c r="AC136" s="448">
        <v>70</v>
      </c>
      <c r="AD136" s="448">
        <v>21.3</v>
      </c>
      <c r="AE136" s="449">
        <v>26</v>
      </c>
      <c r="AF136" s="449">
        <v>30.6</v>
      </c>
      <c r="AG136" s="449">
        <v>6.93</v>
      </c>
      <c r="AH136" s="449">
        <v>3.44</v>
      </c>
      <c r="AI136" s="449">
        <v>30.5</v>
      </c>
      <c r="AJ136" s="449">
        <v>29.3</v>
      </c>
      <c r="AK136" s="449">
        <v>49.1</v>
      </c>
      <c r="AL136" s="449">
        <v>43.1</v>
      </c>
    </row>
    <row r="137" spans="1:38" ht="18">
      <c r="A137" s="445" t="s">
        <v>681</v>
      </c>
      <c r="B137" s="441" t="s">
        <v>646</v>
      </c>
      <c r="C137" s="448">
        <v>31</v>
      </c>
      <c r="D137" s="450">
        <v>30</v>
      </c>
      <c r="E137" s="448">
        <v>45</v>
      </c>
      <c r="F137" s="448">
        <v>21.3</v>
      </c>
      <c r="G137" s="448">
        <v>29.5</v>
      </c>
      <c r="H137" s="448" t="s">
        <v>408</v>
      </c>
      <c r="I137" s="448">
        <v>6.44</v>
      </c>
      <c r="J137" s="448">
        <v>3.32</v>
      </c>
      <c r="K137" s="448">
        <v>33.6</v>
      </c>
      <c r="L137" s="448">
        <v>4</v>
      </c>
      <c r="M137" s="448" t="s">
        <v>682</v>
      </c>
      <c r="N137" s="466">
        <v>5</v>
      </c>
      <c r="O137" s="466">
        <v>4</v>
      </c>
      <c r="P137" s="466">
        <v>4</v>
      </c>
      <c r="Q137" s="466">
        <v>4</v>
      </c>
      <c r="R137" s="466">
        <v>4</v>
      </c>
      <c r="S137" s="466">
        <v>3</v>
      </c>
      <c r="T137" s="466">
        <v>1</v>
      </c>
      <c r="U137" s="466">
        <v>4</v>
      </c>
      <c r="V137" s="466">
        <v>4</v>
      </c>
      <c r="W137" s="466">
        <v>2</v>
      </c>
      <c r="X137" s="466">
        <v>3</v>
      </c>
      <c r="Y137" s="466">
        <v>3</v>
      </c>
      <c r="Z137" s="466">
        <v>2</v>
      </c>
      <c r="AA137" s="466">
        <v>4</v>
      </c>
      <c r="AB137" s="466">
        <v>4</v>
      </c>
      <c r="AC137" s="448">
        <v>70</v>
      </c>
      <c r="AD137" s="448">
        <v>21.7</v>
      </c>
      <c r="AE137" s="449">
        <v>43</v>
      </c>
      <c r="AF137" s="449">
        <v>32</v>
      </c>
      <c r="AG137" s="449">
        <v>6.77</v>
      </c>
      <c r="AH137" s="449">
        <v>3.29</v>
      </c>
      <c r="AI137" s="449">
        <v>32.9</v>
      </c>
      <c r="AJ137" s="449">
        <v>33.700000000000003</v>
      </c>
      <c r="AK137" s="449">
        <v>34.799999999999997</v>
      </c>
      <c r="AL137" s="449">
        <v>46.6</v>
      </c>
    </row>
    <row r="138" spans="1:38" ht="18">
      <c r="A138" s="445" t="s">
        <v>683</v>
      </c>
      <c r="B138" s="441" t="s">
        <v>579</v>
      </c>
      <c r="C138" s="448">
        <v>33</v>
      </c>
      <c r="D138" s="450">
        <v>38.799999999999997</v>
      </c>
      <c r="E138" s="448">
        <v>15.5</v>
      </c>
      <c r="F138" s="448">
        <v>23.9</v>
      </c>
      <c r="G138" s="448">
        <v>29.8</v>
      </c>
      <c r="H138" s="448">
        <v>41.01</v>
      </c>
      <c r="I138" s="448">
        <v>7.27</v>
      </c>
      <c r="J138" s="448">
        <v>3.23</v>
      </c>
      <c r="K138" s="448">
        <v>33.4</v>
      </c>
      <c r="L138" s="448">
        <v>3</v>
      </c>
      <c r="M138" s="448" t="s">
        <v>684</v>
      </c>
      <c r="N138" s="466">
        <v>3</v>
      </c>
      <c r="O138" s="466">
        <v>3</v>
      </c>
      <c r="P138" s="466">
        <v>2</v>
      </c>
      <c r="Q138" s="466">
        <v>4</v>
      </c>
      <c r="R138" s="466">
        <v>4</v>
      </c>
      <c r="S138" s="466">
        <v>2</v>
      </c>
      <c r="T138" s="466">
        <v>4</v>
      </c>
      <c r="U138" s="466">
        <v>4</v>
      </c>
      <c r="V138" s="466">
        <v>5</v>
      </c>
      <c r="W138" s="466">
        <v>3</v>
      </c>
      <c r="X138" s="466">
        <v>3</v>
      </c>
      <c r="Y138" s="466">
        <v>4</v>
      </c>
      <c r="Z138" s="466">
        <v>3</v>
      </c>
      <c r="AA138" s="466">
        <v>4</v>
      </c>
      <c r="AB138" s="466">
        <v>4</v>
      </c>
      <c r="AC138" s="448">
        <v>5.01</v>
      </c>
      <c r="AD138" s="448">
        <v>23.7</v>
      </c>
      <c r="AE138" s="449">
        <v>13</v>
      </c>
      <c r="AF138" s="449">
        <v>29.5</v>
      </c>
      <c r="AG138" s="449">
        <v>7.71</v>
      </c>
      <c r="AH138" s="449">
        <v>3.5</v>
      </c>
      <c r="AI138" s="449">
        <v>32.9</v>
      </c>
      <c r="AJ138" s="449">
        <v>33.1</v>
      </c>
      <c r="AK138" s="449">
        <v>37.200000000000003</v>
      </c>
      <c r="AL138" s="449">
        <v>34.299999999999997</v>
      </c>
    </row>
    <row r="139" spans="1:38" ht="18">
      <c r="A139" s="445" t="s">
        <v>685</v>
      </c>
      <c r="B139" s="441" t="s">
        <v>507</v>
      </c>
      <c r="C139" s="448">
        <v>23</v>
      </c>
      <c r="D139" s="450">
        <v>43.6</v>
      </c>
      <c r="E139" s="448">
        <v>14</v>
      </c>
      <c r="F139" s="448">
        <v>30</v>
      </c>
      <c r="G139" s="448">
        <v>22.8</v>
      </c>
      <c r="H139" s="448">
        <v>4.68</v>
      </c>
      <c r="I139" s="448">
        <v>6.86</v>
      </c>
      <c r="J139" s="448">
        <v>2.93</v>
      </c>
      <c r="K139" s="448">
        <v>29</v>
      </c>
      <c r="L139" s="448">
        <v>5</v>
      </c>
      <c r="M139" s="448" t="s">
        <v>686</v>
      </c>
      <c r="N139" s="466">
        <v>3</v>
      </c>
      <c r="O139" s="466">
        <v>2</v>
      </c>
      <c r="P139" s="466">
        <v>2</v>
      </c>
      <c r="Q139" s="466">
        <v>6</v>
      </c>
      <c r="R139" s="466">
        <v>4</v>
      </c>
      <c r="S139" s="466">
        <v>4</v>
      </c>
      <c r="T139" s="466">
        <v>3</v>
      </c>
      <c r="U139" s="466">
        <v>3</v>
      </c>
      <c r="V139" s="466">
        <v>3</v>
      </c>
      <c r="W139" s="466">
        <v>4</v>
      </c>
      <c r="X139" s="466">
        <v>3</v>
      </c>
      <c r="Y139" s="466">
        <v>4</v>
      </c>
      <c r="Z139" s="466">
        <v>4</v>
      </c>
      <c r="AA139" s="466">
        <v>3</v>
      </c>
      <c r="AB139" s="466">
        <v>3</v>
      </c>
      <c r="AC139" s="448">
        <v>11.16</v>
      </c>
      <c r="AD139" s="448">
        <v>29.7</v>
      </c>
      <c r="AE139" s="449">
        <v>11</v>
      </c>
      <c r="AF139" s="449">
        <v>22.3</v>
      </c>
      <c r="AG139" s="449">
        <v>7.02</v>
      </c>
      <c r="AH139" s="449">
        <v>3.14</v>
      </c>
      <c r="AI139" s="449">
        <v>30.3</v>
      </c>
      <c r="AJ139" s="449">
        <v>29.7</v>
      </c>
      <c r="AK139" s="449">
        <v>20.8</v>
      </c>
      <c r="AL139" s="449">
        <v>23.6</v>
      </c>
    </row>
    <row r="140" spans="1:38" ht="18">
      <c r="A140" s="445" t="s">
        <v>687</v>
      </c>
      <c r="B140" s="441" t="s">
        <v>467</v>
      </c>
      <c r="C140" s="448">
        <v>43</v>
      </c>
      <c r="D140" s="450">
        <v>29</v>
      </c>
      <c r="E140" s="448">
        <v>25.5</v>
      </c>
      <c r="F140" s="448">
        <v>14</v>
      </c>
      <c r="G140" s="448">
        <v>24.7</v>
      </c>
      <c r="H140" s="448">
        <v>9.98</v>
      </c>
      <c r="I140" s="448">
        <v>15.62</v>
      </c>
      <c r="J140" s="448">
        <v>5.33</v>
      </c>
      <c r="K140" s="448">
        <v>33.200000000000003</v>
      </c>
      <c r="L140" s="448" t="s">
        <v>408</v>
      </c>
      <c r="M140" s="448" t="s">
        <v>417</v>
      </c>
      <c r="N140" s="466">
        <v>2</v>
      </c>
      <c r="O140" s="466">
        <v>3</v>
      </c>
      <c r="P140" s="466">
        <v>3</v>
      </c>
      <c r="Q140" s="466">
        <v>4</v>
      </c>
      <c r="R140" s="466">
        <v>4</v>
      </c>
      <c r="S140" s="466">
        <v>2</v>
      </c>
      <c r="T140" s="466">
        <v>1</v>
      </c>
      <c r="U140" s="466">
        <v>3</v>
      </c>
      <c r="V140" s="466">
        <v>2</v>
      </c>
      <c r="W140" s="466">
        <v>3</v>
      </c>
      <c r="X140" s="466">
        <v>2</v>
      </c>
      <c r="Y140" s="466">
        <v>1</v>
      </c>
      <c r="Z140" s="466">
        <v>2</v>
      </c>
      <c r="AA140" s="466">
        <v>3</v>
      </c>
      <c r="AB140" s="466">
        <v>3</v>
      </c>
      <c r="AC140" s="448">
        <v>4.28</v>
      </c>
      <c r="AD140" s="448">
        <v>11</v>
      </c>
      <c r="AE140" s="449">
        <v>28</v>
      </c>
      <c r="AF140" s="449">
        <v>23</v>
      </c>
      <c r="AG140" s="449">
        <v>16.57</v>
      </c>
      <c r="AH140" s="449">
        <v>5.75</v>
      </c>
      <c r="AI140" s="449">
        <v>33.6</v>
      </c>
      <c r="AJ140" s="449">
        <v>33.700000000000003</v>
      </c>
      <c r="AK140" s="449">
        <v>32.799999999999997</v>
      </c>
      <c r="AL140" s="449">
        <v>29.8</v>
      </c>
    </row>
    <row r="141" spans="1:38" ht="18">
      <c r="A141" s="445" t="s">
        <v>688</v>
      </c>
      <c r="B141" s="468">
        <v>20.3</v>
      </c>
      <c r="C141" s="448">
        <v>25</v>
      </c>
      <c r="D141" s="450">
        <v>35.299999999999997</v>
      </c>
      <c r="E141" s="448">
        <v>42</v>
      </c>
      <c r="F141" s="448">
        <v>16.7</v>
      </c>
      <c r="G141" s="448">
        <v>22</v>
      </c>
      <c r="H141" s="448">
        <v>17.93</v>
      </c>
      <c r="I141" s="448">
        <v>18.37</v>
      </c>
      <c r="J141" s="448">
        <v>5.22</v>
      </c>
      <c r="K141" s="448">
        <v>28</v>
      </c>
      <c r="L141" s="448">
        <v>4</v>
      </c>
      <c r="M141" s="448" t="s">
        <v>507</v>
      </c>
      <c r="N141" s="466">
        <v>3</v>
      </c>
      <c r="O141" s="466">
        <v>3</v>
      </c>
      <c r="P141" s="466">
        <v>3</v>
      </c>
      <c r="Q141" s="466">
        <v>3</v>
      </c>
      <c r="R141" s="466">
        <v>1</v>
      </c>
      <c r="S141" s="466">
        <v>2</v>
      </c>
      <c r="T141" s="466">
        <v>2</v>
      </c>
      <c r="U141" s="466">
        <v>2</v>
      </c>
      <c r="V141" s="466">
        <v>4</v>
      </c>
      <c r="W141" s="466">
        <v>4</v>
      </c>
      <c r="X141" s="466">
        <v>2</v>
      </c>
      <c r="Y141" s="466">
        <v>3</v>
      </c>
      <c r="Z141" s="466">
        <v>3</v>
      </c>
      <c r="AA141" s="466">
        <v>3</v>
      </c>
      <c r="AB141" s="466">
        <v>3</v>
      </c>
      <c r="AC141" s="448">
        <v>15.92</v>
      </c>
      <c r="AD141" s="448">
        <v>19.3</v>
      </c>
      <c r="AE141" s="449">
        <v>39.5</v>
      </c>
      <c r="AF141" s="449">
        <v>22.3</v>
      </c>
      <c r="AG141" s="449">
        <v>20.64</v>
      </c>
      <c r="AH141" s="449">
        <v>4.6900000000000004</v>
      </c>
      <c r="AI141" s="449">
        <v>28.7</v>
      </c>
      <c r="AJ141" s="449">
        <v>28.6</v>
      </c>
      <c r="AK141" s="449">
        <v>34.1</v>
      </c>
      <c r="AL141" s="449">
        <v>27.8</v>
      </c>
    </row>
    <row r="142" spans="1:38" ht="18">
      <c r="A142" s="445" t="s">
        <v>689</v>
      </c>
      <c r="B142" s="468">
        <v>21.4</v>
      </c>
      <c r="C142" s="448">
        <v>27</v>
      </c>
      <c r="D142" s="450">
        <v>34.700000000000003</v>
      </c>
      <c r="E142" s="448">
        <v>42</v>
      </c>
      <c r="F142" s="448">
        <v>21.9</v>
      </c>
      <c r="G142" s="448">
        <v>25</v>
      </c>
      <c r="H142" s="448" t="s">
        <v>408</v>
      </c>
      <c r="I142" s="448">
        <v>7.07</v>
      </c>
      <c r="J142" s="448">
        <v>3.27</v>
      </c>
      <c r="K142" s="448">
        <v>30.9</v>
      </c>
      <c r="L142" s="448">
        <v>5</v>
      </c>
      <c r="M142" s="448" t="s">
        <v>690</v>
      </c>
      <c r="N142" s="466">
        <v>4</v>
      </c>
      <c r="O142" s="466">
        <v>3</v>
      </c>
      <c r="P142" s="466">
        <v>4</v>
      </c>
      <c r="Q142" s="466">
        <v>5</v>
      </c>
      <c r="R142" s="466">
        <v>4</v>
      </c>
      <c r="S142" s="466">
        <v>4</v>
      </c>
      <c r="T142" s="466">
        <v>2</v>
      </c>
      <c r="U142" s="466">
        <v>2</v>
      </c>
      <c r="V142" s="466">
        <v>2</v>
      </c>
      <c r="W142" s="466">
        <v>2</v>
      </c>
      <c r="X142" s="466">
        <v>2</v>
      </c>
      <c r="Y142" s="466">
        <v>2</v>
      </c>
      <c r="Z142" s="466">
        <v>3</v>
      </c>
      <c r="AA142" s="466">
        <v>2</v>
      </c>
      <c r="AB142" s="466">
        <v>3</v>
      </c>
      <c r="AC142" s="448">
        <v>70</v>
      </c>
      <c r="AD142" s="448">
        <v>22.7</v>
      </c>
      <c r="AE142" s="449">
        <v>41</v>
      </c>
      <c r="AF142" s="449">
        <v>24.4</v>
      </c>
      <c r="AG142" s="449">
        <v>7.75</v>
      </c>
      <c r="AH142" s="449">
        <v>3.58</v>
      </c>
      <c r="AI142" s="449">
        <v>29.6</v>
      </c>
      <c r="AJ142" s="449">
        <v>32</v>
      </c>
      <c r="AK142" s="449">
        <v>28.7</v>
      </c>
      <c r="AL142" s="449">
        <v>26.4</v>
      </c>
    </row>
    <row r="143" spans="1:38" ht="18">
      <c r="A143" s="445" t="s">
        <v>691</v>
      </c>
      <c r="B143" s="468">
        <v>21.1</v>
      </c>
      <c r="C143" s="448">
        <v>38</v>
      </c>
      <c r="D143" s="450">
        <v>37.9</v>
      </c>
      <c r="E143" s="448">
        <v>42</v>
      </c>
      <c r="F143" s="448">
        <v>22.3</v>
      </c>
      <c r="G143" s="448">
        <v>27.4</v>
      </c>
      <c r="H143" s="448">
        <v>30.21</v>
      </c>
      <c r="I143" s="448">
        <v>8.2799999999999994</v>
      </c>
      <c r="J143" s="448">
        <v>3.01</v>
      </c>
      <c r="K143" s="448">
        <v>7.1</v>
      </c>
      <c r="L143" s="448" t="s">
        <v>408</v>
      </c>
      <c r="M143" s="448" t="s">
        <v>510</v>
      </c>
      <c r="N143" s="466">
        <v>4</v>
      </c>
      <c r="O143" s="466">
        <v>4</v>
      </c>
      <c r="P143" s="466">
        <v>4</v>
      </c>
      <c r="Q143" s="466">
        <v>6</v>
      </c>
      <c r="R143" s="466">
        <v>5</v>
      </c>
      <c r="S143" s="466">
        <v>4</v>
      </c>
      <c r="T143" s="466">
        <v>2</v>
      </c>
      <c r="U143" s="466">
        <v>2</v>
      </c>
      <c r="V143" s="466">
        <v>3</v>
      </c>
      <c r="W143" s="466">
        <v>3</v>
      </c>
      <c r="X143" s="466">
        <v>1</v>
      </c>
      <c r="Y143" s="466">
        <v>3</v>
      </c>
      <c r="Z143" s="466">
        <v>2</v>
      </c>
      <c r="AA143" s="466">
        <v>2</v>
      </c>
      <c r="AB143" s="466">
        <v>1</v>
      </c>
      <c r="AC143" s="448">
        <v>9.7799999999999994</v>
      </c>
      <c r="AD143" s="448">
        <v>25.9</v>
      </c>
      <c r="AE143" s="449">
        <v>40</v>
      </c>
      <c r="AF143" s="449">
        <v>33.5</v>
      </c>
      <c r="AG143" s="449">
        <v>9.5299999999999994</v>
      </c>
      <c r="AH143" s="449">
        <v>3.28</v>
      </c>
      <c r="AI143" s="449">
        <v>8.9</v>
      </c>
      <c r="AJ143" s="449">
        <v>19.600000000000001</v>
      </c>
      <c r="AK143" s="449">
        <v>31.8</v>
      </c>
      <c r="AL143" s="449">
        <v>27.4</v>
      </c>
    </row>
    <row r="144" spans="1:38" ht="18">
      <c r="A144" s="445" t="s">
        <v>692</v>
      </c>
      <c r="B144" s="468">
        <v>24.1</v>
      </c>
      <c r="C144" s="448">
        <v>36</v>
      </c>
      <c r="D144" s="450">
        <v>31.6</v>
      </c>
      <c r="E144" s="448">
        <v>30</v>
      </c>
      <c r="F144" s="448">
        <v>20.9</v>
      </c>
      <c r="G144" s="448">
        <v>19.3</v>
      </c>
      <c r="H144" s="448">
        <v>1.52</v>
      </c>
      <c r="I144" s="448">
        <v>11.81</v>
      </c>
      <c r="J144" s="448">
        <v>4.67</v>
      </c>
      <c r="K144" s="448">
        <v>10.1</v>
      </c>
      <c r="L144" s="448">
        <v>3</v>
      </c>
      <c r="M144" s="448" t="s">
        <v>452</v>
      </c>
      <c r="N144" s="466">
        <v>5</v>
      </c>
      <c r="O144" s="466">
        <v>5</v>
      </c>
      <c r="P144" s="466">
        <v>5</v>
      </c>
      <c r="Q144" s="466">
        <v>5</v>
      </c>
      <c r="R144" s="466">
        <v>3</v>
      </c>
      <c r="S144" s="466">
        <v>3</v>
      </c>
      <c r="T144" s="466">
        <v>2</v>
      </c>
      <c r="U144" s="466">
        <v>3</v>
      </c>
      <c r="V144" s="466">
        <v>2</v>
      </c>
      <c r="W144" s="466">
        <v>2</v>
      </c>
      <c r="X144" s="466">
        <v>2</v>
      </c>
      <c r="Y144" s="466">
        <v>2</v>
      </c>
      <c r="Z144" s="466">
        <v>3</v>
      </c>
      <c r="AA144" s="466">
        <v>2</v>
      </c>
      <c r="AB144" s="466">
        <v>2</v>
      </c>
      <c r="AC144" s="448">
        <v>0.87</v>
      </c>
      <c r="AD144" s="448">
        <v>20.6</v>
      </c>
      <c r="AE144" s="449">
        <v>24</v>
      </c>
      <c r="AF144" s="449">
        <v>18.600000000000001</v>
      </c>
      <c r="AG144" s="449">
        <v>10.25</v>
      </c>
      <c r="AH144" s="449">
        <v>4.96</v>
      </c>
      <c r="AI144" s="449">
        <v>21.5</v>
      </c>
      <c r="AJ144" s="449">
        <v>18.8</v>
      </c>
      <c r="AK144" s="449">
        <v>34.5</v>
      </c>
      <c r="AL144" s="449">
        <v>30</v>
      </c>
    </row>
    <row r="145" spans="1:38" ht="18">
      <c r="A145" s="445" t="s">
        <v>693</v>
      </c>
      <c r="B145" s="468">
        <v>21.2</v>
      </c>
      <c r="C145" s="448">
        <v>30</v>
      </c>
      <c r="D145" s="450">
        <v>31.2</v>
      </c>
      <c r="E145" s="448">
        <v>29</v>
      </c>
      <c r="F145" s="448">
        <v>16.600000000000001</v>
      </c>
      <c r="G145" s="448">
        <v>28.3</v>
      </c>
      <c r="H145" s="448">
        <v>3.42</v>
      </c>
      <c r="I145" s="448">
        <v>8.7200000000000006</v>
      </c>
      <c r="J145" s="448">
        <v>3.72</v>
      </c>
      <c r="K145" s="448">
        <v>29</v>
      </c>
      <c r="L145" s="448">
        <v>4</v>
      </c>
      <c r="M145" s="448" t="s">
        <v>490</v>
      </c>
      <c r="N145" s="466">
        <v>4</v>
      </c>
      <c r="O145" s="466">
        <v>5</v>
      </c>
      <c r="P145" s="466">
        <v>6</v>
      </c>
      <c r="Q145" s="466">
        <v>4</v>
      </c>
      <c r="R145" s="466">
        <v>3</v>
      </c>
      <c r="S145" s="466">
        <v>4</v>
      </c>
      <c r="T145" s="466">
        <v>2</v>
      </c>
      <c r="U145" s="466">
        <v>2</v>
      </c>
      <c r="V145" s="466">
        <v>4</v>
      </c>
      <c r="W145" s="466">
        <v>2</v>
      </c>
      <c r="X145" s="466">
        <v>2</v>
      </c>
      <c r="Y145" s="466">
        <v>3</v>
      </c>
      <c r="Z145" s="466">
        <v>2</v>
      </c>
      <c r="AA145" s="466">
        <v>3</v>
      </c>
      <c r="AB145" s="466">
        <v>2</v>
      </c>
      <c r="AC145" s="448">
        <v>5.52</v>
      </c>
      <c r="AD145" s="448">
        <v>17.600000000000001</v>
      </c>
      <c r="AE145" s="449">
        <v>25.5</v>
      </c>
      <c r="AF145" s="449">
        <v>28.5</v>
      </c>
      <c r="AG145" s="449">
        <v>9.49</v>
      </c>
      <c r="AH145" s="449">
        <v>3.99</v>
      </c>
      <c r="AI145" s="449">
        <v>29.5</v>
      </c>
      <c r="AJ145" s="449">
        <v>29.8</v>
      </c>
      <c r="AK145" s="449">
        <v>24</v>
      </c>
      <c r="AL145" s="449">
        <v>24</v>
      </c>
    </row>
    <row r="146" spans="1:38" ht="18">
      <c r="A146" s="445" t="s">
        <v>694</v>
      </c>
      <c r="B146" s="468">
        <v>18.8</v>
      </c>
      <c r="C146" s="448">
        <v>29</v>
      </c>
      <c r="D146" s="450">
        <v>26.9</v>
      </c>
      <c r="E146" s="448" t="s">
        <v>408</v>
      </c>
      <c r="F146" s="448">
        <v>13.4</v>
      </c>
      <c r="G146" s="448">
        <v>28.6</v>
      </c>
      <c r="H146" s="448">
        <v>3.94</v>
      </c>
      <c r="I146" s="448">
        <v>9.44</v>
      </c>
      <c r="J146" s="448">
        <v>3.85</v>
      </c>
      <c r="K146" s="448">
        <v>30.3</v>
      </c>
      <c r="L146" s="448" t="s">
        <v>408</v>
      </c>
      <c r="M146" s="448" t="s">
        <v>695</v>
      </c>
      <c r="N146" s="466">
        <v>3</v>
      </c>
      <c r="O146" s="466">
        <v>4</v>
      </c>
      <c r="P146" s="466">
        <v>3</v>
      </c>
      <c r="Q146" s="466">
        <v>3</v>
      </c>
      <c r="R146" s="466">
        <v>4</v>
      </c>
      <c r="S146" s="466">
        <v>3</v>
      </c>
      <c r="T146" s="466">
        <v>1</v>
      </c>
      <c r="U146" s="466">
        <v>1</v>
      </c>
      <c r="V146" s="466">
        <v>3</v>
      </c>
      <c r="W146" s="466">
        <v>1</v>
      </c>
      <c r="X146" s="466">
        <v>1</v>
      </c>
      <c r="Y146" s="466">
        <v>2</v>
      </c>
      <c r="Z146" s="466">
        <v>2</v>
      </c>
      <c r="AA146" s="466">
        <v>2</v>
      </c>
      <c r="AB146" s="466">
        <v>2</v>
      </c>
      <c r="AC146" s="448">
        <v>6.25</v>
      </c>
      <c r="AD146" s="448">
        <v>16</v>
      </c>
      <c r="AE146" s="454" t="s">
        <v>408</v>
      </c>
      <c r="AF146" s="449">
        <v>30.6</v>
      </c>
      <c r="AG146" s="449">
        <v>7.32</v>
      </c>
      <c r="AH146" s="449">
        <v>3.82</v>
      </c>
      <c r="AI146" s="449">
        <v>29</v>
      </c>
      <c r="AJ146" s="449">
        <v>28.7</v>
      </c>
      <c r="AK146" s="449">
        <v>18.600000000000001</v>
      </c>
      <c r="AL146" s="449">
        <v>15.9</v>
      </c>
    </row>
    <row r="147" spans="1:38" ht="18">
      <c r="A147" s="445" t="s">
        <v>696</v>
      </c>
      <c r="B147" s="468">
        <v>20.5</v>
      </c>
      <c r="C147" s="448">
        <v>28</v>
      </c>
      <c r="D147" s="450">
        <v>34.700000000000003</v>
      </c>
      <c r="E147" s="448">
        <v>36.5</v>
      </c>
      <c r="F147" s="448">
        <v>18.5</v>
      </c>
      <c r="G147" s="448">
        <v>33</v>
      </c>
      <c r="H147" s="448">
        <v>25.39</v>
      </c>
      <c r="I147" s="448">
        <v>6.96</v>
      </c>
      <c r="J147" s="448">
        <v>4.04</v>
      </c>
      <c r="K147" s="448">
        <v>29.1</v>
      </c>
      <c r="L147" s="448">
        <v>4</v>
      </c>
      <c r="M147" s="448" t="s">
        <v>697</v>
      </c>
      <c r="N147" s="466">
        <v>5</v>
      </c>
      <c r="O147" s="466">
        <v>3</v>
      </c>
      <c r="P147" s="466">
        <v>2</v>
      </c>
      <c r="Q147" s="466">
        <v>5</v>
      </c>
      <c r="R147" s="466">
        <v>4</v>
      </c>
      <c r="S147" s="466">
        <v>3</v>
      </c>
      <c r="T147" s="466">
        <v>4</v>
      </c>
      <c r="U147" s="466">
        <v>1</v>
      </c>
      <c r="V147" s="466">
        <v>3</v>
      </c>
      <c r="W147" s="466">
        <v>4</v>
      </c>
      <c r="X147" s="466">
        <v>1</v>
      </c>
      <c r="Y147" s="466">
        <v>4</v>
      </c>
      <c r="Z147" s="466">
        <v>4</v>
      </c>
      <c r="AA147" s="466">
        <v>1</v>
      </c>
      <c r="AB147" s="466">
        <v>3</v>
      </c>
      <c r="AC147" s="448">
        <v>3.06</v>
      </c>
      <c r="AD147" s="448">
        <v>21.4</v>
      </c>
      <c r="AE147" s="449">
        <v>34</v>
      </c>
      <c r="AF147" s="449">
        <v>29</v>
      </c>
      <c r="AG147" s="449">
        <v>7.82</v>
      </c>
      <c r="AH147" s="449">
        <v>3.47</v>
      </c>
      <c r="AI147" s="449">
        <v>27.9</v>
      </c>
      <c r="AJ147" s="449">
        <v>31.7</v>
      </c>
      <c r="AK147" s="449">
        <v>28.5</v>
      </c>
      <c r="AL147" s="449">
        <v>31.6</v>
      </c>
    </row>
    <row r="148" spans="1:38" ht="18">
      <c r="A148" s="445" t="s">
        <v>698</v>
      </c>
      <c r="B148" s="468">
        <v>26.1</v>
      </c>
      <c r="C148" s="448">
        <v>38</v>
      </c>
      <c r="D148" s="450">
        <v>32.6</v>
      </c>
      <c r="E148" s="448">
        <v>28</v>
      </c>
      <c r="F148" s="448">
        <v>22.1</v>
      </c>
      <c r="G148" s="448">
        <v>31.7</v>
      </c>
      <c r="H148" s="448">
        <v>13.27</v>
      </c>
      <c r="I148" s="448">
        <v>9.69</v>
      </c>
      <c r="J148" s="448">
        <v>3.46</v>
      </c>
      <c r="K148" s="448">
        <v>32</v>
      </c>
      <c r="L148" s="448">
        <v>5</v>
      </c>
      <c r="M148" s="448" t="s">
        <v>699</v>
      </c>
      <c r="N148" s="466">
        <v>4</v>
      </c>
      <c r="O148" s="466">
        <v>3</v>
      </c>
      <c r="P148" s="466">
        <v>4</v>
      </c>
      <c r="Q148" s="466">
        <v>5</v>
      </c>
      <c r="R148" s="466">
        <v>1</v>
      </c>
      <c r="S148" s="466">
        <v>1</v>
      </c>
      <c r="T148" s="466">
        <v>2</v>
      </c>
      <c r="U148" s="466">
        <v>2</v>
      </c>
      <c r="V148" s="466">
        <v>1</v>
      </c>
      <c r="W148" s="466">
        <v>4</v>
      </c>
      <c r="X148" s="466">
        <v>2</v>
      </c>
      <c r="Y148" s="466">
        <v>1</v>
      </c>
      <c r="Z148" s="466">
        <v>5</v>
      </c>
      <c r="AA148" s="466">
        <v>4</v>
      </c>
      <c r="AB148" s="466">
        <v>2</v>
      </c>
      <c r="AC148" s="448">
        <v>16.12</v>
      </c>
      <c r="AD148" s="448">
        <v>22.3</v>
      </c>
      <c r="AE148" s="449">
        <v>27.5</v>
      </c>
      <c r="AF148" s="449">
        <v>28.1</v>
      </c>
      <c r="AG148" s="449">
        <v>8.81</v>
      </c>
      <c r="AH148" s="449">
        <v>3.58</v>
      </c>
      <c r="AI148" s="449">
        <v>32.6</v>
      </c>
      <c r="AJ148" s="449">
        <v>31.2</v>
      </c>
      <c r="AK148" s="449">
        <v>32.4</v>
      </c>
      <c r="AL148" s="449">
        <v>31.6</v>
      </c>
    </row>
    <row r="149" spans="1:38" ht="18">
      <c r="A149" s="445" t="s">
        <v>700</v>
      </c>
      <c r="B149" s="468">
        <v>36.4</v>
      </c>
      <c r="C149" s="448">
        <v>46</v>
      </c>
      <c r="D149" s="450">
        <v>50.3</v>
      </c>
      <c r="E149" s="448" t="s">
        <v>408</v>
      </c>
      <c r="F149" s="448">
        <v>31.3</v>
      </c>
      <c r="G149" s="448">
        <v>31</v>
      </c>
      <c r="H149" s="448">
        <v>4.57</v>
      </c>
      <c r="I149" s="448">
        <v>9.6199999999999992</v>
      </c>
      <c r="J149" s="448">
        <v>3.58</v>
      </c>
      <c r="K149" s="448">
        <v>31</v>
      </c>
      <c r="L149" s="448">
        <v>3</v>
      </c>
      <c r="M149" s="448" t="s">
        <v>701</v>
      </c>
      <c r="N149" s="466">
        <v>1</v>
      </c>
      <c r="O149" s="466">
        <v>1</v>
      </c>
      <c r="P149" s="466">
        <v>1</v>
      </c>
      <c r="Q149" s="466">
        <v>6</v>
      </c>
      <c r="R149" s="466">
        <v>4</v>
      </c>
      <c r="S149" s="466">
        <v>4</v>
      </c>
      <c r="T149" s="466">
        <v>3</v>
      </c>
      <c r="U149" s="466">
        <v>2</v>
      </c>
      <c r="V149" s="466">
        <v>2</v>
      </c>
      <c r="W149" s="466">
        <v>3</v>
      </c>
      <c r="X149" s="466">
        <v>1</v>
      </c>
      <c r="Y149" s="466">
        <v>2</v>
      </c>
      <c r="Z149" s="466">
        <v>4</v>
      </c>
      <c r="AA149" s="466">
        <v>3</v>
      </c>
      <c r="AB149" s="466">
        <v>3</v>
      </c>
      <c r="AC149" s="448">
        <v>2.2799999999999998</v>
      </c>
      <c r="AD149" s="448">
        <v>33.5</v>
      </c>
      <c r="AE149" s="454" t="s">
        <v>408</v>
      </c>
      <c r="AF149" s="449">
        <v>28.4</v>
      </c>
      <c r="AG149" s="449">
        <v>11.48</v>
      </c>
      <c r="AH149" s="449">
        <v>4.1399999999999997</v>
      </c>
      <c r="AI149" s="449">
        <v>29</v>
      </c>
      <c r="AJ149" s="449">
        <v>29.3</v>
      </c>
      <c r="AK149" s="449">
        <v>33.6</v>
      </c>
      <c r="AL149" s="449">
        <v>30.9</v>
      </c>
    </row>
    <row r="150" spans="1:38" ht="18">
      <c r="A150" s="445" t="s">
        <v>702</v>
      </c>
      <c r="B150" s="468">
        <v>24.1</v>
      </c>
      <c r="C150" s="448">
        <v>37</v>
      </c>
      <c r="D150" s="450">
        <v>37.1</v>
      </c>
      <c r="E150" s="448">
        <v>31</v>
      </c>
      <c r="F150" s="448">
        <v>19.899999999999999</v>
      </c>
      <c r="G150" s="448">
        <v>29.4</v>
      </c>
      <c r="H150" s="448" t="s">
        <v>408</v>
      </c>
      <c r="I150" s="448">
        <v>6.53</v>
      </c>
      <c r="J150" s="448">
        <v>3.23</v>
      </c>
      <c r="K150" s="448">
        <v>31.5</v>
      </c>
      <c r="L150" s="448">
        <v>5</v>
      </c>
      <c r="M150" s="448" t="s">
        <v>410</v>
      </c>
      <c r="N150" s="466">
        <v>4</v>
      </c>
      <c r="O150" s="466">
        <v>2</v>
      </c>
      <c r="P150" s="466">
        <v>3</v>
      </c>
      <c r="Q150" s="466">
        <v>4</v>
      </c>
      <c r="R150" s="466">
        <v>1</v>
      </c>
      <c r="S150" s="466">
        <v>3</v>
      </c>
      <c r="T150" s="466">
        <v>3</v>
      </c>
      <c r="U150" s="466">
        <v>1</v>
      </c>
      <c r="V150" s="466">
        <v>4</v>
      </c>
      <c r="W150" s="466">
        <v>3</v>
      </c>
      <c r="X150" s="466">
        <v>2</v>
      </c>
      <c r="Y150" s="466">
        <v>4</v>
      </c>
      <c r="Z150" s="466">
        <v>4</v>
      </c>
      <c r="AA150" s="466">
        <v>2</v>
      </c>
      <c r="AB150" s="466">
        <v>4</v>
      </c>
      <c r="AC150" s="448">
        <v>70</v>
      </c>
      <c r="AD150" s="448">
        <v>19.3</v>
      </c>
      <c r="AE150" s="449">
        <v>26</v>
      </c>
      <c r="AF150" s="449">
        <v>29.3</v>
      </c>
      <c r="AG150" s="449">
        <v>6.99</v>
      </c>
      <c r="AH150" s="449">
        <v>3.1</v>
      </c>
      <c r="AI150" s="449">
        <v>28.7</v>
      </c>
      <c r="AJ150" s="449">
        <v>31.3</v>
      </c>
      <c r="AK150" s="449">
        <v>26.8</v>
      </c>
      <c r="AL150" s="449">
        <v>25.1</v>
      </c>
    </row>
    <row r="151" spans="1:38" ht="18">
      <c r="A151" s="445" t="s">
        <v>703</v>
      </c>
      <c r="B151" s="468">
        <v>21.2</v>
      </c>
      <c r="C151" s="448">
        <v>30</v>
      </c>
      <c r="D151" s="450">
        <v>31.4</v>
      </c>
      <c r="E151" s="448">
        <v>24</v>
      </c>
      <c r="F151" s="448">
        <v>20.399999999999999</v>
      </c>
      <c r="G151" s="448">
        <v>24.6</v>
      </c>
      <c r="H151" s="448">
        <v>2.44</v>
      </c>
      <c r="I151" s="448">
        <v>10.02</v>
      </c>
      <c r="J151" s="448">
        <v>4.21</v>
      </c>
      <c r="K151" s="448">
        <v>27.9</v>
      </c>
      <c r="L151" s="448">
        <v>4</v>
      </c>
      <c r="M151" s="448" t="s">
        <v>690</v>
      </c>
      <c r="N151" s="466">
        <v>5</v>
      </c>
      <c r="O151" s="466">
        <v>6</v>
      </c>
      <c r="P151" s="466">
        <v>5</v>
      </c>
      <c r="Q151" s="466">
        <v>5</v>
      </c>
      <c r="R151" s="466">
        <v>5</v>
      </c>
      <c r="S151" s="466">
        <v>5</v>
      </c>
      <c r="T151" s="466">
        <v>2</v>
      </c>
      <c r="U151" s="466">
        <v>2</v>
      </c>
      <c r="V151" s="466">
        <v>2</v>
      </c>
      <c r="W151" s="466">
        <v>2</v>
      </c>
      <c r="X151" s="466">
        <v>2</v>
      </c>
      <c r="Y151" s="466">
        <v>2</v>
      </c>
      <c r="Z151" s="466">
        <v>2</v>
      </c>
      <c r="AA151" s="466">
        <v>2</v>
      </c>
      <c r="AB151" s="466">
        <v>2</v>
      </c>
      <c r="AC151" s="448">
        <v>1.1399999999999999</v>
      </c>
      <c r="AD151" s="448">
        <v>21</v>
      </c>
      <c r="AE151" s="449">
        <v>19</v>
      </c>
      <c r="AF151" s="449">
        <v>24</v>
      </c>
      <c r="AG151" s="449">
        <v>10.93</v>
      </c>
      <c r="AH151" s="449">
        <v>4.2699999999999996</v>
      </c>
      <c r="AI151" s="449">
        <v>26</v>
      </c>
      <c r="AJ151" s="449">
        <v>28.4</v>
      </c>
      <c r="AK151" s="449">
        <v>23.3</v>
      </c>
      <c r="AL151" s="449">
        <v>27.1</v>
      </c>
    </row>
    <row r="152" spans="1:38" ht="18">
      <c r="A152" s="445" t="s">
        <v>704</v>
      </c>
      <c r="B152" s="468">
        <v>16.7</v>
      </c>
      <c r="C152" s="448">
        <v>13</v>
      </c>
      <c r="D152" s="450">
        <v>28.9</v>
      </c>
      <c r="E152" s="448">
        <v>33</v>
      </c>
      <c r="F152" s="448">
        <v>19.899999999999999</v>
      </c>
      <c r="G152" s="448">
        <v>29.8</v>
      </c>
      <c r="H152" s="448">
        <v>27.72</v>
      </c>
      <c r="I152" s="448">
        <v>9.4700000000000006</v>
      </c>
      <c r="J152" s="448">
        <v>3.84</v>
      </c>
      <c r="K152" s="448">
        <v>30.9</v>
      </c>
      <c r="L152" s="448">
        <v>4</v>
      </c>
      <c r="M152" s="448" t="s">
        <v>686</v>
      </c>
      <c r="N152" s="466">
        <v>4</v>
      </c>
      <c r="O152" s="466">
        <v>4</v>
      </c>
      <c r="P152" s="466">
        <v>3</v>
      </c>
      <c r="Q152" s="466">
        <v>1</v>
      </c>
      <c r="R152" s="466">
        <v>1</v>
      </c>
      <c r="S152" s="466">
        <v>1</v>
      </c>
      <c r="T152" s="466">
        <v>4</v>
      </c>
      <c r="U152" s="466">
        <v>3</v>
      </c>
      <c r="V152" s="466">
        <v>4</v>
      </c>
      <c r="W152" s="466">
        <v>4</v>
      </c>
      <c r="X152" s="466">
        <v>3</v>
      </c>
      <c r="Y152" s="466">
        <v>3</v>
      </c>
      <c r="Z152" s="466">
        <v>5</v>
      </c>
      <c r="AA152" s="466">
        <v>3</v>
      </c>
      <c r="AB152" s="466">
        <v>4</v>
      </c>
      <c r="AC152" s="448">
        <v>6.51</v>
      </c>
      <c r="AD152" s="448">
        <v>21.6</v>
      </c>
      <c r="AE152" s="449">
        <v>38</v>
      </c>
      <c r="AF152" s="449">
        <v>36.5</v>
      </c>
      <c r="AG152" s="449">
        <v>10.28</v>
      </c>
      <c r="AH152" s="449">
        <v>4.57</v>
      </c>
      <c r="AI152" s="449">
        <v>31</v>
      </c>
      <c r="AJ152" s="449">
        <v>31.9</v>
      </c>
      <c r="AK152" s="449">
        <v>25.3</v>
      </c>
      <c r="AL152" s="449">
        <v>26.7</v>
      </c>
    </row>
    <row r="153" spans="1:38" ht="18">
      <c r="A153" s="445" t="s">
        <v>705</v>
      </c>
      <c r="B153" s="468">
        <v>22.5</v>
      </c>
      <c r="C153" s="448">
        <v>32</v>
      </c>
      <c r="D153" s="450">
        <v>31.5</v>
      </c>
      <c r="E153" s="448" t="s">
        <v>408</v>
      </c>
      <c r="F153" s="469">
        <v>9.9</v>
      </c>
      <c r="G153" s="448">
        <v>16</v>
      </c>
      <c r="H153" s="448">
        <v>2.84</v>
      </c>
      <c r="I153" s="448">
        <v>13.19</v>
      </c>
      <c r="J153" s="448">
        <v>4.58</v>
      </c>
      <c r="K153" s="448">
        <v>29.4</v>
      </c>
      <c r="L153" s="448">
        <v>4</v>
      </c>
      <c r="M153" s="448" t="s">
        <v>706</v>
      </c>
      <c r="N153" s="466">
        <v>3</v>
      </c>
      <c r="O153" s="466">
        <v>3</v>
      </c>
      <c r="P153" s="466">
        <v>3</v>
      </c>
      <c r="Q153" s="466">
        <v>3</v>
      </c>
      <c r="R153" s="466">
        <v>3</v>
      </c>
      <c r="S153" s="466">
        <v>1</v>
      </c>
      <c r="T153" s="466">
        <v>5</v>
      </c>
      <c r="U153" s="466">
        <v>3</v>
      </c>
      <c r="V153" s="466">
        <v>5</v>
      </c>
      <c r="W153" s="466">
        <v>5</v>
      </c>
      <c r="X153" s="466">
        <v>3</v>
      </c>
      <c r="Y153" s="466">
        <v>5</v>
      </c>
      <c r="Z153" s="466">
        <v>5</v>
      </c>
      <c r="AA153" s="466">
        <v>5</v>
      </c>
      <c r="AB153" s="466">
        <v>5</v>
      </c>
      <c r="AC153" s="448">
        <v>2.73</v>
      </c>
      <c r="AD153" s="448">
        <v>12.2</v>
      </c>
      <c r="AE153" s="454" t="s">
        <v>408</v>
      </c>
      <c r="AF153" s="449">
        <v>18.2</v>
      </c>
      <c r="AG153" s="449">
        <v>15.37</v>
      </c>
      <c r="AH153" s="449">
        <v>4.4400000000000004</v>
      </c>
      <c r="AI153" s="449">
        <v>31.2</v>
      </c>
      <c r="AJ153" s="449">
        <v>31.6</v>
      </c>
      <c r="AK153" s="449">
        <v>11.4</v>
      </c>
      <c r="AL153" s="449">
        <v>13.1</v>
      </c>
    </row>
    <row r="154" spans="1:38">
      <c r="A154" s="458" t="s">
        <v>707</v>
      </c>
      <c r="B154" s="449">
        <v>22.4</v>
      </c>
      <c r="C154" s="448">
        <v>31.7</v>
      </c>
      <c r="D154" s="448">
        <v>33.700000000000003</v>
      </c>
      <c r="E154" s="448">
        <v>34</v>
      </c>
      <c r="F154" s="448">
        <v>17.600000000000001</v>
      </c>
      <c r="G154" s="448">
        <v>31.4</v>
      </c>
      <c r="H154" s="448" t="s">
        <v>408</v>
      </c>
      <c r="I154" s="448">
        <v>7.55</v>
      </c>
      <c r="J154" s="448">
        <v>3.75</v>
      </c>
      <c r="K154" s="448">
        <v>30.9</v>
      </c>
      <c r="L154" s="448">
        <v>3</v>
      </c>
      <c r="M154" s="448" t="s">
        <v>498</v>
      </c>
      <c r="N154" s="449">
        <v>3</v>
      </c>
      <c r="O154" s="449">
        <v>2</v>
      </c>
      <c r="P154" s="449">
        <v>3</v>
      </c>
      <c r="Q154" s="449">
        <v>4</v>
      </c>
      <c r="R154" s="449">
        <v>4</v>
      </c>
      <c r="S154" s="449">
        <v>3</v>
      </c>
      <c r="T154" s="449">
        <v>2</v>
      </c>
      <c r="U154" s="449">
        <v>2</v>
      </c>
      <c r="V154" s="449">
        <v>5</v>
      </c>
      <c r="W154" s="449">
        <v>3</v>
      </c>
      <c r="X154" s="449">
        <v>2</v>
      </c>
      <c r="Y154" s="449">
        <v>4</v>
      </c>
      <c r="Z154" s="449">
        <v>3</v>
      </c>
      <c r="AA154" s="449">
        <v>2</v>
      </c>
      <c r="AB154" s="449">
        <v>4</v>
      </c>
      <c r="AC154" s="448">
        <v>70</v>
      </c>
      <c r="AD154" s="448">
        <v>19.3</v>
      </c>
      <c r="AE154" s="449">
        <v>32</v>
      </c>
      <c r="AF154" s="449">
        <v>32.5</v>
      </c>
      <c r="AG154" s="449">
        <v>7.65</v>
      </c>
      <c r="AH154" s="449">
        <v>3.65</v>
      </c>
      <c r="AI154" s="449">
        <v>29.8</v>
      </c>
      <c r="AJ154" s="449">
        <v>30.8</v>
      </c>
      <c r="AK154" s="449">
        <v>27.6</v>
      </c>
      <c r="AL154" s="449">
        <v>22.7</v>
      </c>
    </row>
    <row r="155" spans="1:38">
      <c r="A155" s="458" t="s">
        <v>708</v>
      </c>
      <c r="B155" s="449">
        <v>24.8</v>
      </c>
      <c r="C155" s="448">
        <v>36.6</v>
      </c>
      <c r="D155" s="448">
        <v>31.3</v>
      </c>
      <c r="E155" s="448">
        <v>39</v>
      </c>
      <c r="F155" s="448">
        <v>18.399999999999999</v>
      </c>
      <c r="G155" s="448">
        <v>31.8</v>
      </c>
      <c r="H155" s="448">
        <v>54</v>
      </c>
      <c r="I155" s="448">
        <v>6.14</v>
      </c>
      <c r="J155" s="448">
        <v>3</v>
      </c>
      <c r="K155" s="448">
        <v>29.9</v>
      </c>
      <c r="L155" s="448">
        <v>4</v>
      </c>
      <c r="M155" s="448" t="s">
        <v>709</v>
      </c>
      <c r="N155" s="449">
        <v>4</v>
      </c>
      <c r="O155" s="449">
        <v>4</v>
      </c>
      <c r="P155" s="449">
        <v>4</v>
      </c>
      <c r="Q155" s="449">
        <v>6</v>
      </c>
      <c r="R155" s="449">
        <v>6</v>
      </c>
      <c r="S155" s="449">
        <v>6</v>
      </c>
      <c r="T155" s="449">
        <v>2</v>
      </c>
      <c r="U155" s="449">
        <v>2</v>
      </c>
      <c r="V155" s="449">
        <v>2</v>
      </c>
      <c r="W155" s="449">
        <v>2</v>
      </c>
      <c r="X155" s="449">
        <v>1</v>
      </c>
      <c r="Y155" s="449">
        <v>2</v>
      </c>
      <c r="Z155" s="449">
        <v>2</v>
      </c>
      <c r="AA155" s="449">
        <v>2</v>
      </c>
      <c r="AB155" s="449">
        <v>3</v>
      </c>
      <c r="AC155" s="448">
        <v>70</v>
      </c>
      <c r="AD155" s="448">
        <v>19</v>
      </c>
      <c r="AE155" s="449">
        <v>37</v>
      </c>
      <c r="AF155" s="449">
        <v>36</v>
      </c>
      <c r="AG155" s="449">
        <v>6.48</v>
      </c>
      <c r="AH155" s="449">
        <v>2.44</v>
      </c>
      <c r="AI155" s="449">
        <v>30</v>
      </c>
      <c r="AJ155" s="449">
        <v>30.8</v>
      </c>
      <c r="AK155" s="449">
        <v>30.1</v>
      </c>
      <c r="AL155" s="449">
        <v>27.7</v>
      </c>
    </row>
    <row r="156" spans="1:38">
      <c r="A156" s="458" t="s">
        <v>710</v>
      </c>
      <c r="B156" s="449" t="s">
        <v>408</v>
      </c>
      <c r="C156" s="448" t="s">
        <v>408</v>
      </c>
      <c r="D156" s="448" t="s">
        <v>408</v>
      </c>
      <c r="E156" s="448">
        <v>29</v>
      </c>
      <c r="F156" s="448" t="s">
        <v>408</v>
      </c>
      <c r="G156" s="448">
        <v>33.700000000000003</v>
      </c>
      <c r="H156" s="448">
        <v>30</v>
      </c>
      <c r="I156" s="448">
        <v>5.5</v>
      </c>
      <c r="J156" s="448">
        <v>2.35</v>
      </c>
      <c r="K156" s="448">
        <v>31.1</v>
      </c>
      <c r="L156" s="448">
        <v>4</v>
      </c>
      <c r="M156" s="448" t="s">
        <v>711</v>
      </c>
      <c r="N156" s="449">
        <v>3</v>
      </c>
      <c r="O156" s="449">
        <v>3</v>
      </c>
      <c r="P156" s="449">
        <v>3</v>
      </c>
      <c r="Q156" s="449">
        <v>4</v>
      </c>
      <c r="R156" s="449">
        <v>3</v>
      </c>
      <c r="S156" s="449">
        <v>3</v>
      </c>
      <c r="T156" s="449">
        <v>3</v>
      </c>
      <c r="U156" s="449">
        <v>3</v>
      </c>
      <c r="V156" s="449">
        <v>4</v>
      </c>
      <c r="W156" s="449">
        <v>4</v>
      </c>
      <c r="X156" s="449">
        <v>3</v>
      </c>
      <c r="Y156" s="449">
        <v>3</v>
      </c>
      <c r="Z156" s="449">
        <v>3</v>
      </c>
      <c r="AA156" s="449">
        <v>3</v>
      </c>
      <c r="AB156" s="449">
        <v>3</v>
      </c>
      <c r="AC156" s="448">
        <v>23</v>
      </c>
      <c r="AD156" s="448" t="s">
        <v>408</v>
      </c>
      <c r="AE156" s="449">
        <v>32</v>
      </c>
      <c r="AF156" s="449">
        <v>31.6</v>
      </c>
      <c r="AG156" s="449">
        <v>5.08</v>
      </c>
      <c r="AH156" s="449">
        <v>2.5099999999999998</v>
      </c>
      <c r="AI156" s="449">
        <v>31.9</v>
      </c>
      <c r="AJ156" s="449">
        <v>30.9</v>
      </c>
      <c r="AK156" s="449">
        <v>17.7</v>
      </c>
      <c r="AL156" s="449">
        <v>12.3</v>
      </c>
    </row>
    <row r="157" spans="1:38">
      <c r="A157" s="458" t="s">
        <v>712</v>
      </c>
      <c r="B157" s="449">
        <v>30.3</v>
      </c>
      <c r="C157" s="448" t="s">
        <v>408</v>
      </c>
      <c r="D157" s="448" t="s">
        <v>408</v>
      </c>
      <c r="E157" s="448">
        <v>36</v>
      </c>
      <c r="F157" s="448">
        <v>19.399999999999999</v>
      </c>
      <c r="G157" s="448">
        <v>26.6</v>
      </c>
      <c r="H157" s="448">
        <v>6</v>
      </c>
      <c r="I157" s="448">
        <v>8.43</v>
      </c>
      <c r="J157" s="448">
        <v>4.18</v>
      </c>
      <c r="K157" s="448">
        <v>26.2</v>
      </c>
      <c r="L157" s="448">
        <v>4</v>
      </c>
      <c r="M157" s="448" t="s">
        <v>713</v>
      </c>
      <c r="N157" s="449">
        <v>3</v>
      </c>
      <c r="O157" s="449">
        <v>3</v>
      </c>
      <c r="P157" s="449">
        <v>3</v>
      </c>
      <c r="Q157" s="449">
        <v>4</v>
      </c>
      <c r="R157" s="449">
        <v>3</v>
      </c>
      <c r="S157" s="449">
        <v>2</v>
      </c>
      <c r="T157" s="449">
        <v>2</v>
      </c>
      <c r="U157" s="449">
        <v>2</v>
      </c>
      <c r="V157" s="449">
        <v>2</v>
      </c>
      <c r="W157" s="449">
        <v>2</v>
      </c>
      <c r="X157" s="449">
        <v>1</v>
      </c>
      <c r="Y157" s="449">
        <v>2</v>
      </c>
      <c r="Z157" s="449">
        <v>2</v>
      </c>
      <c r="AA157" s="449">
        <v>1</v>
      </c>
      <c r="AB157" s="449">
        <v>2</v>
      </c>
      <c r="AC157" s="448">
        <v>4</v>
      </c>
      <c r="AD157" s="448">
        <v>19</v>
      </c>
      <c r="AE157" s="449">
        <v>33</v>
      </c>
      <c r="AF157" s="449">
        <v>27.5</v>
      </c>
      <c r="AG157" s="449">
        <v>9.23</v>
      </c>
      <c r="AH157" s="449">
        <v>4.6399999999999997</v>
      </c>
      <c r="AI157" s="449">
        <v>28.4</v>
      </c>
      <c r="AJ157" s="449">
        <v>28.6</v>
      </c>
      <c r="AK157" s="449">
        <v>34.200000000000003</v>
      </c>
      <c r="AL157" s="449">
        <v>37</v>
      </c>
    </row>
    <row r="158" spans="1:38">
      <c r="A158" s="458" t="s">
        <v>714</v>
      </c>
      <c r="B158" s="449">
        <v>16.2</v>
      </c>
      <c r="C158" s="448">
        <v>5.9</v>
      </c>
      <c r="D158" s="448">
        <v>31.3</v>
      </c>
      <c r="E158" s="448">
        <v>14</v>
      </c>
      <c r="F158" s="448">
        <v>22.7</v>
      </c>
      <c r="G158" s="448">
        <v>38.799999999999997</v>
      </c>
      <c r="H158" s="448" t="s">
        <v>408</v>
      </c>
      <c r="I158" s="448">
        <v>7.37</v>
      </c>
      <c r="J158" s="448">
        <v>3.74</v>
      </c>
      <c r="K158" s="448">
        <v>29.7</v>
      </c>
      <c r="L158" s="448">
        <v>3</v>
      </c>
      <c r="M158" s="448" t="s">
        <v>470</v>
      </c>
      <c r="N158" s="449">
        <v>3</v>
      </c>
      <c r="O158" s="449">
        <v>4</v>
      </c>
      <c r="P158" s="449">
        <v>3</v>
      </c>
      <c r="Q158" s="449">
        <v>5</v>
      </c>
      <c r="R158" s="449">
        <v>4</v>
      </c>
      <c r="S158" s="449">
        <v>4</v>
      </c>
      <c r="T158" s="449">
        <v>3</v>
      </c>
      <c r="U158" s="449">
        <v>2</v>
      </c>
      <c r="V158" s="449">
        <v>3</v>
      </c>
      <c r="W158" s="449">
        <v>4</v>
      </c>
      <c r="X158" s="449">
        <v>3</v>
      </c>
      <c r="Y158" s="449">
        <v>2</v>
      </c>
      <c r="Z158" s="449">
        <v>3</v>
      </c>
      <c r="AA158" s="449">
        <v>3</v>
      </c>
      <c r="AB158" s="449">
        <v>3</v>
      </c>
      <c r="AC158" s="448">
        <v>70</v>
      </c>
      <c r="AD158" s="448">
        <v>21.4</v>
      </c>
      <c r="AE158" s="449">
        <v>14</v>
      </c>
      <c r="AF158" s="449">
        <v>42.4</v>
      </c>
      <c r="AG158" s="449">
        <v>8.73</v>
      </c>
      <c r="AH158" s="449">
        <v>3.78</v>
      </c>
      <c r="AI158" s="449">
        <v>28.6</v>
      </c>
      <c r="AJ158" s="449">
        <v>29.2</v>
      </c>
      <c r="AK158" s="449">
        <v>26.8</v>
      </c>
      <c r="AL158" s="449">
        <v>28.2</v>
      </c>
    </row>
    <row r="159" spans="1:38">
      <c r="A159" s="458" t="s">
        <v>715</v>
      </c>
      <c r="B159" s="449">
        <v>22.5</v>
      </c>
      <c r="C159" s="448">
        <v>31.2</v>
      </c>
      <c r="D159" s="448">
        <v>37.1</v>
      </c>
      <c r="E159" s="448">
        <v>43</v>
      </c>
      <c r="F159" s="448">
        <v>27</v>
      </c>
      <c r="G159" s="448">
        <v>13.2</v>
      </c>
      <c r="H159" s="448">
        <v>70</v>
      </c>
      <c r="I159" s="448">
        <v>6.58</v>
      </c>
      <c r="J159" s="448">
        <v>3.26</v>
      </c>
      <c r="K159" s="448">
        <v>27.3</v>
      </c>
      <c r="L159" s="448">
        <v>3</v>
      </c>
      <c r="M159" s="448" t="s">
        <v>716</v>
      </c>
      <c r="N159" s="449">
        <v>5</v>
      </c>
      <c r="O159" s="449">
        <v>5</v>
      </c>
      <c r="P159" s="449">
        <v>4</v>
      </c>
      <c r="Q159" s="449">
        <v>3</v>
      </c>
      <c r="R159" s="449">
        <v>3</v>
      </c>
      <c r="S159" s="449">
        <v>3</v>
      </c>
      <c r="T159" s="449">
        <v>2</v>
      </c>
      <c r="U159" s="449">
        <v>1</v>
      </c>
      <c r="V159" s="449">
        <v>2</v>
      </c>
      <c r="W159" s="449">
        <v>2</v>
      </c>
      <c r="X159" s="449">
        <v>1</v>
      </c>
      <c r="Y159" s="449">
        <v>2</v>
      </c>
      <c r="Z159" s="449">
        <v>2</v>
      </c>
      <c r="AA159" s="449">
        <v>1</v>
      </c>
      <c r="AB159" s="449">
        <v>2</v>
      </c>
      <c r="AC159" s="448">
        <v>54</v>
      </c>
      <c r="AD159" s="448">
        <v>26.1</v>
      </c>
      <c r="AE159" s="449">
        <v>39</v>
      </c>
      <c r="AF159" s="449">
        <v>13.5</v>
      </c>
      <c r="AG159" s="449">
        <v>6.22</v>
      </c>
      <c r="AH159" s="449">
        <v>2.93</v>
      </c>
      <c r="AI159" s="449">
        <v>26.9</v>
      </c>
      <c r="AJ159" s="449">
        <v>26.3</v>
      </c>
      <c r="AK159" s="449">
        <v>41.7</v>
      </c>
      <c r="AL159" s="449">
        <v>46</v>
      </c>
    </row>
    <row r="160" spans="1:38">
      <c r="A160" s="458" t="s">
        <v>717</v>
      </c>
      <c r="B160" s="449">
        <v>18.100000000000001</v>
      </c>
      <c r="C160" s="448">
        <v>22.6</v>
      </c>
      <c r="D160" s="448">
        <v>28.8</v>
      </c>
      <c r="E160" s="448">
        <v>36</v>
      </c>
      <c r="F160" s="448">
        <v>18.5</v>
      </c>
      <c r="G160" s="448">
        <v>33.9</v>
      </c>
      <c r="H160" s="448" t="s">
        <v>408</v>
      </c>
      <c r="I160" s="448">
        <v>7.21</v>
      </c>
      <c r="J160" s="448">
        <v>3.52</v>
      </c>
      <c r="K160" s="448">
        <v>27.5</v>
      </c>
      <c r="L160" s="448" t="s">
        <v>408</v>
      </c>
      <c r="M160" s="448" t="s">
        <v>718</v>
      </c>
      <c r="N160" s="449">
        <v>4</v>
      </c>
      <c r="O160" s="449">
        <v>4</v>
      </c>
      <c r="P160" s="449">
        <v>3</v>
      </c>
      <c r="Q160" s="449">
        <v>6</v>
      </c>
      <c r="R160" s="449">
        <v>4</v>
      </c>
      <c r="S160" s="449">
        <v>4</v>
      </c>
      <c r="T160" s="449">
        <v>3</v>
      </c>
      <c r="U160" s="449">
        <v>3</v>
      </c>
      <c r="V160" s="449">
        <v>1</v>
      </c>
      <c r="W160" s="449">
        <v>3</v>
      </c>
      <c r="X160" s="449">
        <v>3</v>
      </c>
      <c r="Y160" s="449">
        <v>2</v>
      </c>
      <c r="Z160" s="449">
        <v>3</v>
      </c>
      <c r="AA160" s="449">
        <v>2</v>
      </c>
      <c r="AB160" s="449">
        <v>3</v>
      </c>
      <c r="AC160" s="448">
        <v>70</v>
      </c>
      <c r="AD160" s="448">
        <v>18.100000000000001</v>
      </c>
      <c r="AE160" s="449">
        <v>32</v>
      </c>
      <c r="AF160" s="449">
        <v>37</v>
      </c>
      <c r="AG160" s="449">
        <v>7.91</v>
      </c>
      <c r="AH160" s="449">
        <v>3.49</v>
      </c>
      <c r="AI160" s="449">
        <v>28.3</v>
      </c>
      <c r="AJ160" s="449">
        <v>28.1</v>
      </c>
      <c r="AK160" s="449">
        <v>23</v>
      </c>
      <c r="AL160" s="449">
        <v>28.3</v>
      </c>
    </row>
    <row r="161" spans="1:38">
      <c r="A161" s="458" t="s">
        <v>719</v>
      </c>
      <c r="B161" s="449">
        <v>19.3</v>
      </c>
      <c r="C161" s="448">
        <v>20.2</v>
      </c>
      <c r="D161" s="448">
        <v>34</v>
      </c>
      <c r="E161" s="448">
        <v>56</v>
      </c>
      <c r="F161" s="448">
        <v>18.2</v>
      </c>
      <c r="G161" s="448">
        <v>30.8</v>
      </c>
      <c r="H161" s="448">
        <v>70</v>
      </c>
      <c r="I161" s="448">
        <v>4.67</v>
      </c>
      <c r="J161" s="448">
        <v>2.25</v>
      </c>
      <c r="K161" s="448">
        <v>29.9</v>
      </c>
      <c r="L161" s="448">
        <v>3</v>
      </c>
      <c r="M161" s="448" t="s">
        <v>457</v>
      </c>
      <c r="N161" s="449">
        <v>5</v>
      </c>
      <c r="O161" s="449">
        <v>5</v>
      </c>
      <c r="P161" s="449">
        <v>4</v>
      </c>
      <c r="Q161" s="449">
        <v>5</v>
      </c>
      <c r="R161" s="449">
        <v>4</v>
      </c>
      <c r="S161" s="449">
        <v>4</v>
      </c>
      <c r="T161" s="449">
        <v>2</v>
      </c>
      <c r="U161" s="449">
        <v>2</v>
      </c>
      <c r="V161" s="449">
        <v>2</v>
      </c>
      <c r="W161" s="449">
        <v>2</v>
      </c>
      <c r="X161" s="449">
        <v>2</v>
      </c>
      <c r="Y161" s="449">
        <v>2</v>
      </c>
      <c r="Z161" s="449">
        <v>2</v>
      </c>
      <c r="AA161" s="449">
        <v>2</v>
      </c>
      <c r="AB161" s="449">
        <v>2</v>
      </c>
      <c r="AC161" s="448" t="s">
        <v>408</v>
      </c>
      <c r="AD161" s="448">
        <v>19.399999999999999</v>
      </c>
      <c r="AE161" s="449">
        <v>58</v>
      </c>
      <c r="AF161" s="449">
        <v>34.5</v>
      </c>
      <c r="AG161" s="449">
        <v>5.39</v>
      </c>
      <c r="AH161" s="449">
        <v>2.31</v>
      </c>
      <c r="AI161" s="449">
        <v>29.8</v>
      </c>
      <c r="AJ161" s="449">
        <v>30.3</v>
      </c>
      <c r="AK161" s="449">
        <v>11.8</v>
      </c>
      <c r="AL161" s="449">
        <v>22.6</v>
      </c>
    </row>
    <row r="162" spans="1:38">
      <c r="A162" s="458" t="s">
        <v>720</v>
      </c>
      <c r="B162" s="449">
        <v>23.6</v>
      </c>
      <c r="C162" s="448">
        <v>35.6</v>
      </c>
      <c r="D162" s="448">
        <v>35.299999999999997</v>
      </c>
      <c r="E162" s="448">
        <v>23</v>
      </c>
      <c r="F162" s="448">
        <v>22.9</v>
      </c>
      <c r="G162" s="448">
        <v>38.6</v>
      </c>
      <c r="H162" s="448">
        <v>11</v>
      </c>
      <c r="I162" s="448">
        <v>6.6</v>
      </c>
      <c r="J162" s="448">
        <v>3.43</v>
      </c>
      <c r="K162" s="448">
        <v>29.5</v>
      </c>
      <c r="L162" s="448">
        <v>4</v>
      </c>
      <c r="M162" s="448" t="s">
        <v>536</v>
      </c>
      <c r="N162" s="449">
        <v>2</v>
      </c>
      <c r="O162" s="449">
        <v>4</v>
      </c>
      <c r="P162" s="449">
        <v>4</v>
      </c>
      <c r="Q162" s="449">
        <v>5</v>
      </c>
      <c r="R162" s="449">
        <v>3</v>
      </c>
      <c r="S162" s="449">
        <v>3</v>
      </c>
      <c r="T162" s="449">
        <v>3</v>
      </c>
      <c r="U162" s="449">
        <v>3</v>
      </c>
      <c r="V162" s="449">
        <v>1</v>
      </c>
      <c r="W162" s="449">
        <v>3</v>
      </c>
      <c r="X162" s="449">
        <v>3</v>
      </c>
      <c r="Y162" s="449">
        <v>2</v>
      </c>
      <c r="Z162" s="449">
        <v>3</v>
      </c>
      <c r="AA162" s="449">
        <v>3</v>
      </c>
      <c r="AB162" s="449">
        <v>4</v>
      </c>
      <c r="AC162" s="448">
        <v>11</v>
      </c>
      <c r="AD162" s="448">
        <v>20.100000000000001</v>
      </c>
      <c r="AE162" s="449">
        <v>17</v>
      </c>
      <c r="AF162" s="449">
        <v>31.2</v>
      </c>
      <c r="AG162" s="449">
        <v>6.34</v>
      </c>
      <c r="AH162" s="449">
        <v>3.36</v>
      </c>
      <c r="AI162" s="449">
        <v>24</v>
      </c>
      <c r="AJ162" s="449">
        <v>26.5</v>
      </c>
      <c r="AK162" s="449">
        <v>21.8</v>
      </c>
      <c r="AL162" s="449">
        <v>25.2</v>
      </c>
    </row>
    <row r="163" spans="1:38">
      <c r="A163" s="458" t="s">
        <v>721</v>
      </c>
      <c r="B163" s="449">
        <v>23.4</v>
      </c>
      <c r="C163" s="448">
        <v>34.9</v>
      </c>
      <c r="D163" s="448">
        <v>33.1</v>
      </c>
      <c r="E163" s="448">
        <v>1</v>
      </c>
      <c r="F163" s="448">
        <v>18.2</v>
      </c>
      <c r="G163" s="448">
        <v>30.2</v>
      </c>
      <c r="H163" s="448">
        <v>25</v>
      </c>
      <c r="I163" s="448">
        <v>6.9</v>
      </c>
      <c r="J163" s="448">
        <v>3.39</v>
      </c>
      <c r="K163" s="448">
        <v>30</v>
      </c>
      <c r="L163" s="448">
        <v>3</v>
      </c>
      <c r="M163" s="448" t="s">
        <v>514</v>
      </c>
      <c r="N163" s="449">
        <v>4</v>
      </c>
      <c r="O163" s="449">
        <v>4</v>
      </c>
      <c r="P163" s="449">
        <v>4</v>
      </c>
      <c r="Q163" s="449">
        <v>2</v>
      </c>
      <c r="R163" s="449">
        <v>2</v>
      </c>
      <c r="S163" s="449">
        <v>2</v>
      </c>
      <c r="T163" s="449">
        <v>1</v>
      </c>
      <c r="U163" s="449">
        <v>2</v>
      </c>
      <c r="V163" s="449">
        <v>3</v>
      </c>
      <c r="W163" s="449">
        <v>2</v>
      </c>
      <c r="X163" s="449">
        <v>2</v>
      </c>
      <c r="Y163" s="449">
        <v>2</v>
      </c>
      <c r="Z163" s="449">
        <v>2</v>
      </c>
      <c r="AA163" s="449">
        <v>1</v>
      </c>
      <c r="AB163" s="449">
        <v>1</v>
      </c>
      <c r="AC163" s="448">
        <v>22</v>
      </c>
      <c r="AD163" s="448">
        <v>19.7</v>
      </c>
      <c r="AE163" s="449">
        <v>1</v>
      </c>
      <c r="AF163" s="449">
        <v>29.2</v>
      </c>
      <c r="AG163" s="449">
        <v>6.86</v>
      </c>
      <c r="AH163" s="449">
        <v>3.52</v>
      </c>
      <c r="AI163" s="449">
        <v>29.7</v>
      </c>
      <c r="AJ163" s="449">
        <v>30.6</v>
      </c>
      <c r="AK163" s="449">
        <v>29.2</v>
      </c>
      <c r="AL163" s="449">
        <v>29.8</v>
      </c>
    </row>
    <row r="164" spans="1:38">
      <c r="A164" s="458" t="s">
        <v>722</v>
      </c>
      <c r="B164" s="449">
        <v>20.7</v>
      </c>
      <c r="C164" s="448">
        <v>26.7</v>
      </c>
      <c r="D164" s="448">
        <v>31.4</v>
      </c>
      <c r="E164" s="448">
        <v>22</v>
      </c>
      <c r="F164" s="448">
        <v>16.5</v>
      </c>
      <c r="G164" s="448">
        <v>37.700000000000003</v>
      </c>
      <c r="H164" s="448">
        <v>70</v>
      </c>
      <c r="I164" s="448">
        <v>10.25</v>
      </c>
      <c r="J164" s="448">
        <v>5.85</v>
      </c>
      <c r="K164" s="448">
        <v>29</v>
      </c>
      <c r="L164" s="448" t="s">
        <v>408</v>
      </c>
      <c r="M164" s="448" t="s">
        <v>723</v>
      </c>
      <c r="N164" s="449">
        <v>4</v>
      </c>
      <c r="O164" s="449">
        <v>4</v>
      </c>
      <c r="P164" s="449">
        <v>4</v>
      </c>
      <c r="Q164" s="449">
        <v>6</v>
      </c>
      <c r="R164" s="449">
        <v>4</v>
      </c>
      <c r="S164" s="449">
        <v>4</v>
      </c>
      <c r="T164" s="449">
        <v>2</v>
      </c>
      <c r="U164" s="449">
        <v>2</v>
      </c>
      <c r="V164" s="449">
        <v>1</v>
      </c>
      <c r="W164" s="449">
        <v>2</v>
      </c>
      <c r="X164" s="449">
        <v>2</v>
      </c>
      <c r="Y164" s="449">
        <v>2</v>
      </c>
      <c r="Z164" s="449">
        <v>2</v>
      </c>
      <c r="AA164" s="449">
        <v>3</v>
      </c>
      <c r="AB164" s="449">
        <v>2</v>
      </c>
      <c r="AC164" s="448">
        <v>32</v>
      </c>
      <c r="AD164" s="448">
        <v>17.899999999999999</v>
      </c>
      <c r="AE164" s="449">
        <v>21</v>
      </c>
      <c r="AF164" s="449">
        <v>37.700000000000003</v>
      </c>
      <c r="AG164" s="449">
        <v>10</v>
      </c>
      <c r="AH164" s="449">
        <v>5.08</v>
      </c>
      <c r="AI164" s="449">
        <v>24.9</v>
      </c>
      <c r="AJ164" s="449">
        <v>25.9</v>
      </c>
      <c r="AK164" s="449">
        <v>11.8</v>
      </c>
      <c r="AL164" s="449">
        <v>11.8</v>
      </c>
    </row>
    <row r="165" spans="1:38">
      <c r="A165" s="458" t="s">
        <v>724</v>
      </c>
      <c r="B165" s="449">
        <v>20.6</v>
      </c>
      <c r="C165" s="448">
        <v>22.7</v>
      </c>
      <c r="D165" s="448">
        <v>38.6</v>
      </c>
      <c r="E165" s="448">
        <v>44</v>
      </c>
      <c r="F165" s="448">
        <v>32.6</v>
      </c>
      <c r="G165" s="448">
        <v>26.5</v>
      </c>
      <c r="H165" s="448" t="s">
        <v>408</v>
      </c>
      <c r="I165" s="448">
        <v>6.35</v>
      </c>
      <c r="J165" s="448">
        <v>3.13</v>
      </c>
      <c r="K165" s="448">
        <v>40.4</v>
      </c>
      <c r="L165" s="448">
        <v>3</v>
      </c>
      <c r="M165" s="448" t="s">
        <v>725</v>
      </c>
      <c r="N165" s="449">
        <v>3</v>
      </c>
      <c r="O165" s="449">
        <v>4</v>
      </c>
      <c r="P165" s="449">
        <v>4</v>
      </c>
      <c r="Q165" s="449">
        <v>3</v>
      </c>
      <c r="R165" s="449">
        <v>3</v>
      </c>
      <c r="S165" s="449">
        <v>3</v>
      </c>
      <c r="T165" s="449">
        <v>1</v>
      </c>
      <c r="U165" s="449">
        <v>1</v>
      </c>
      <c r="V165" s="449">
        <v>4</v>
      </c>
      <c r="W165" s="449">
        <v>3</v>
      </c>
      <c r="X165" s="449">
        <v>2</v>
      </c>
      <c r="Y165" s="449">
        <v>2</v>
      </c>
      <c r="Z165" s="449">
        <v>2</v>
      </c>
      <c r="AA165" s="449">
        <v>2</v>
      </c>
      <c r="AB165" s="449">
        <v>4</v>
      </c>
      <c r="AC165" s="448">
        <v>70</v>
      </c>
      <c r="AD165" s="448">
        <v>29.3</v>
      </c>
      <c r="AE165" s="449">
        <v>40</v>
      </c>
      <c r="AF165" s="449">
        <v>30.5</v>
      </c>
      <c r="AG165" s="449">
        <v>6.74</v>
      </c>
      <c r="AH165" s="449">
        <v>3.16</v>
      </c>
      <c r="AI165" s="449">
        <v>39.1</v>
      </c>
      <c r="AJ165" s="449">
        <v>38.6</v>
      </c>
      <c r="AK165" s="449">
        <v>29.4</v>
      </c>
      <c r="AL165" s="449">
        <v>28.8</v>
      </c>
    </row>
    <row r="166" spans="1:38">
      <c r="A166" s="458" t="s">
        <v>726</v>
      </c>
      <c r="B166" s="449">
        <v>19.2</v>
      </c>
      <c r="C166" s="448" t="s">
        <v>408</v>
      </c>
      <c r="D166" s="448" t="s">
        <v>408</v>
      </c>
      <c r="E166" s="448">
        <v>34</v>
      </c>
      <c r="F166" s="448">
        <v>20.100000000000001</v>
      </c>
      <c r="G166" s="448">
        <v>25.5</v>
      </c>
      <c r="H166" s="448">
        <v>31</v>
      </c>
      <c r="I166" s="448">
        <v>7</v>
      </c>
      <c r="J166" s="448">
        <v>3.75</v>
      </c>
      <c r="K166" s="448">
        <v>29.9</v>
      </c>
      <c r="L166" s="448">
        <v>4</v>
      </c>
      <c r="M166" s="448" t="s">
        <v>616</v>
      </c>
      <c r="N166" s="449">
        <v>3</v>
      </c>
      <c r="O166" s="449">
        <v>3</v>
      </c>
      <c r="P166" s="449">
        <v>3</v>
      </c>
      <c r="Q166" s="449">
        <v>3</v>
      </c>
      <c r="R166" s="449">
        <v>4</v>
      </c>
      <c r="S166" s="449">
        <v>4</v>
      </c>
      <c r="T166" s="449">
        <v>3</v>
      </c>
      <c r="U166" s="449">
        <v>1</v>
      </c>
      <c r="V166" s="449">
        <v>4</v>
      </c>
      <c r="W166" s="449">
        <v>4</v>
      </c>
      <c r="X166" s="449">
        <v>1</v>
      </c>
      <c r="Y166" s="449">
        <v>4</v>
      </c>
      <c r="Z166" s="449">
        <v>3</v>
      </c>
      <c r="AA166" s="449">
        <v>4</v>
      </c>
      <c r="AB166" s="449">
        <v>3</v>
      </c>
      <c r="AC166" s="448">
        <v>3</v>
      </c>
      <c r="AD166" s="448">
        <v>19.899999999999999</v>
      </c>
      <c r="AE166" s="449">
        <v>29</v>
      </c>
      <c r="AF166" s="449">
        <v>29.3</v>
      </c>
      <c r="AG166" s="449">
        <v>6.79</v>
      </c>
      <c r="AH166" s="449">
        <v>4.5</v>
      </c>
      <c r="AI166" s="449">
        <v>30.2</v>
      </c>
      <c r="AJ166" s="449">
        <v>30.2</v>
      </c>
      <c r="AK166" s="449">
        <v>24.1</v>
      </c>
      <c r="AL166" s="449">
        <v>29.4</v>
      </c>
    </row>
    <row r="167" spans="1:38">
      <c r="A167" s="458" t="s">
        <v>727</v>
      </c>
      <c r="B167" s="449">
        <v>18.7</v>
      </c>
      <c r="C167" s="448">
        <v>15.1</v>
      </c>
      <c r="D167" s="448">
        <v>37.799999999999997</v>
      </c>
      <c r="E167" s="448">
        <v>10</v>
      </c>
      <c r="F167" s="448">
        <v>18.7</v>
      </c>
      <c r="G167" s="448">
        <v>42.4</v>
      </c>
      <c r="H167" s="448">
        <v>2</v>
      </c>
      <c r="I167" s="448">
        <v>7.98</v>
      </c>
      <c r="J167" s="448">
        <v>5.0599999999999996</v>
      </c>
      <c r="K167" s="448">
        <v>29</v>
      </c>
      <c r="L167" s="448">
        <v>4</v>
      </c>
      <c r="M167" s="448" t="s">
        <v>725</v>
      </c>
      <c r="N167" s="449">
        <v>3</v>
      </c>
      <c r="O167" s="449">
        <v>3</v>
      </c>
      <c r="P167" s="449">
        <v>1</v>
      </c>
      <c r="Q167" s="449">
        <v>3</v>
      </c>
      <c r="R167" s="449">
        <v>4</v>
      </c>
      <c r="S167" s="449">
        <v>3</v>
      </c>
      <c r="T167" s="449">
        <v>1</v>
      </c>
      <c r="U167" s="449">
        <v>1</v>
      </c>
      <c r="V167" s="449">
        <v>2</v>
      </c>
      <c r="W167" s="449">
        <v>2</v>
      </c>
      <c r="X167" s="449">
        <v>2</v>
      </c>
      <c r="Y167" s="449">
        <v>2</v>
      </c>
      <c r="Z167" s="449">
        <v>1</v>
      </c>
      <c r="AA167" s="449">
        <v>2</v>
      </c>
      <c r="AB167" s="449">
        <v>3</v>
      </c>
      <c r="AC167" s="448">
        <v>3</v>
      </c>
      <c r="AD167" s="448">
        <v>16.7</v>
      </c>
      <c r="AE167" s="449">
        <v>5</v>
      </c>
      <c r="AF167" s="449">
        <v>42.5</v>
      </c>
      <c r="AG167" s="449">
        <v>11.39</v>
      </c>
      <c r="AH167" s="449">
        <v>5.55</v>
      </c>
      <c r="AI167" s="449">
        <v>28.9</v>
      </c>
      <c r="AJ167" s="449">
        <v>28.7</v>
      </c>
      <c r="AK167" s="449">
        <v>15.2</v>
      </c>
      <c r="AL167" s="449">
        <v>23.8</v>
      </c>
    </row>
    <row r="168" spans="1:38">
      <c r="A168" s="458" t="s">
        <v>728</v>
      </c>
      <c r="B168" s="449">
        <v>22.2</v>
      </c>
      <c r="C168" s="448">
        <v>33.9</v>
      </c>
      <c r="D168" s="448">
        <v>28.4</v>
      </c>
      <c r="E168" s="448">
        <v>33</v>
      </c>
      <c r="F168" s="448">
        <v>18.8</v>
      </c>
      <c r="G168" s="448">
        <v>34</v>
      </c>
      <c r="H168" s="448">
        <v>23</v>
      </c>
      <c r="I168" s="448">
        <v>6.85</v>
      </c>
      <c r="J168" s="448">
        <v>3.39</v>
      </c>
      <c r="K168" s="448">
        <v>28.2</v>
      </c>
      <c r="L168" s="448">
        <v>3</v>
      </c>
      <c r="M168" s="448" t="s">
        <v>729</v>
      </c>
      <c r="N168" s="449">
        <v>1</v>
      </c>
      <c r="O168" s="449">
        <v>1</v>
      </c>
      <c r="P168" s="449">
        <v>1</v>
      </c>
      <c r="Q168" s="449">
        <v>1</v>
      </c>
      <c r="R168" s="449">
        <v>1</v>
      </c>
      <c r="S168" s="449">
        <v>1</v>
      </c>
      <c r="T168" s="449">
        <v>2</v>
      </c>
      <c r="U168" s="449">
        <v>2</v>
      </c>
      <c r="V168" s="449">
        <v>3</v>
      </c>
      <c r="W168" s="449">
        <v>3</v>
      </c>
      <c r="X168" s="449">
        <v>3</v>
      </c>
      <c r="Y168" s="449">
        <v>3</v>
      </c>
      <c r="Z168" s="449">
        <v>3</v>
      </c>
      <c r="AA168" s="449">
        <v>2</v>
      </c>
      <c r="AB168" s="449">
        <v>4</v>
      </c>
      <c r="AC168" s="448">
        <v>45</v>
      </c>
      <c r="AD168" s="448">
        <v>17.5</v>
      </c>
      <c r="AE168" s="449">
        <v>33</v>
      </c>
      <c r="AF168" s="449">
        <v>33.9</v>
      </c>
      <c r="AG168" s="449">
        <v>7.14</v>
      </c>
      <c r="AH168" s="449">
        <v>3.32</v>
      </c>
      <c r="AI168" s="449">
        <v>28.5</v>
      </c>
      <c r="AJ168" s="449">
        <v>29.7</v>
      </c>
      <c r="AK168" s="449">
        <v>10.9</v>
      </c>
      <c r="AL168" s="449">
        <v>19.100000000000001</v>
      </c>
    </row>
    <row r="169" spans="1:38">
      <c r="A169" s="458" t="s">
        <v>730</v>
      </c>
      <c r="B169" s="449">
        <v>17.8</v>
      </c>
      <c r="C169" s="448">
        <v>13.4</v>
      </c>
      <c r="D169" s="448">
        <v>30.8</v>
      </c>
      <c r="E169" s="448">
        <v>18</v>
      </c>
      <c r="F169" s="448">
        <v>18.100000000000001</v>
      </c>
      <c r="G169" s="448">
        <v>30.3</v>
      </c>
      <c r="H169" s="448" t="s">
        <v>408</v>
      </c>
      <c r="I169" s="448">
        <v>5.45</v>
      </c>
      <c r="J169" s="448">
        <v>2.96</v>
      </c>
      <c r="K169" s="448">
        <v>28.6</v>
      </c>
      <c r="L169" s="448" t="s">
        <v>408</v>
      </c>
      <c r="M169" s="448" t="s">
        <v>422</v>
      </c>
      <c r="N169" s="449">
        <v>3</v>
      </c>
      <c r="O169" s="449">
        <v>4</v>
      </c>
      <c r="P169" s="449">
        <v>3</v>
      </c>
      <c r="Q169" s="449">
        <v>4</v>
      </c>
      <c r="R169" s="449">
        <v>4</v>
      </c>
      <c r="S169" s="449">
        <v>3</v>
      </c>
      <c r="T169" s="449">
        <v>1</v>
      </c>
      <c r="U169" s="449">
        <v>2</v>
      </c>
      <c r="V169" s="449">
        <v>3</v>
      </c>
      <c r="W169" s="449">
        <v>2</v>
      </c>
      <c r="X169" s="449">
        <v>1</v>
      </c>
      <c r="Y169" s="449">
        <v>1</v>
      </c>
      <c r="Z169" s="449">
        <v>1</v>
      </c>
      <c r="AA169" s="449">
        <v>2</v>
      </c>
      <c r="AB169" s="449">
        <v>2</v>
      </c>
      <c r="AC169" s="448">
        <v>70</v>
      </c>
      <c r="AD169" s="448">
        <v>18.5</v>
      </c>
      <c r="AE169" s="449">
        <v>18</v>
      </c>
      <c r="AF169" s="449">
        <v>39.200000000000003</v>
      </c>
      <c r="AG169" s="449">
        <v>5.23</v>
      </c>
      <c r="AH169" s="449">
        <v>2.73</v>
      </c>
      <c r="AI169" s="449">
        <v>28</v>
      </c>
      <c r="AJ169" s="449">
        <v>27.5</v>
      </c>
      <c r="AK169" s="449">
        <v>8.4</v>
      </c>
      <c r="AL169" s="449">
        <v>11.7</v>
      </c>
    </row>
    <row r="170" spans="1:38">
      <c r="A170" s="458" t="s">
        <v>731</v>
      </c>
      <c r="B170" s="449">
        <v>19.3</v>
      </c>
      <c r="C170" s="448">
        <v>18.600000000000001</v>
      </c>
      <c r="D170" s="448">
        <v>47.5</v>
      </c>
      <c r="E170" s="448">
        <v>25</v>
      </c>
      <c r="F170" s="448">
        <v>41</v>
      </c>
      <c r="G170" s="448">
        <v>22.5</v>
      </c>
      <c r="H170" s="448" t="s">
        <v>408</v>
      </c>
      <c r="I170" s="448">
        <v>5.37</v>
      </c>
      <c r="J170" s="448">
        <v>2.5299999999999998</v>
      </c>
      <c r="K170" s="448">
        <v>30.3</v>
      </c>
      <c r="L170" s="448">
        <v>4</v>
      </c>
      <c r="M170" s="448" t="s">
        <v>551</v>
      </c>
      <c r="N170" s="470">
        <v>5</v>
      </c>
      <c r="O170" s="449">
        <v>4</v>
      </c>
      <c r="P170" s="449">
        <v>4</v>
      </c>
      <c r="Q170" s="449">
        <v>4</v>
      </c>
      <c r="R170" s="449">
        <v>4</v>
      </c>
      <c r="S170" s="449">
        <v>3</v>
      </c>
      <c r="T170" s="449">
        <v>1</v>
      </c>
      <c r="U170" s="449">
        <v>4</v>
      </c>
      <c r="V170" s="449">
        <v>2</v>
      </c>
      <c r="W170" s="449">
        <v>2</v>
      </c>
      <c r="X170" s="449">
        <v>3</v>
      </c>
      <c r="Y170" s="449">
        <v>2</v>
      </c>
      <c r="Z170" s="449">
        <v>2</v>
      </c>
      <c r="AA170" s="449">
        <v>2</v>
      </c>
      <c r="AB170" s="449">
        <v>3</v>
      </c>
      <c r="AC170" s="448">
        <v>70</v>
      </c>
      <c r="AD170" s="448">
        <v>41.6</v>
      </c>
      <c r="AE170" s="449">
        <v>23</v>
      </c>
      <c r="AF170" s="449">
        <v>20.2</v>
      </c>
      <c r="AG170" s="449">
        <v>6.12</v>
      </c>
      <c r="AH170" s="449">
        <v>2.37</v>
      </c>
      <c r="AI170" s="449">
        <v>29.8</v>
      </c>
      <c r="AJ170" s="449">
        <v>29.3</v>
      </c>
      <c r="AK170" s="449">
        <v>30</v>
      </c>
      <c r="AL170" s="449">
        <v>31.4</v>
      </c>
    </row>
    <row r="171" spans="1:38">
      <c r="A171" s="458" t="s">
        <v>732</v>
      </c>
      <c r="B171" s="449">
        <v>21.3</v>
      </c>
      <c r="C171" s="448">
        <v>29</v>
      </c>
      <c r="D171" s="448">
        <v>29.9</v>
      </c>
      <c r="E171" s="448">
        <v>29</v>
      </c>
      <c r="F171" s="448">
        <v>10.6</v>
      </c>
      <c r="G171" s="448">
        <v>29.5</v>
      </c>
      <c r="H171" s="448">
        <v>20</v>
      </c>
      <c r="I171" s="448">
        <v>10.56</v>
      </c>
      <c r="J171" s="448">
        <v>4.5999999999999996</v>
      </c>
      <c r="K171" s="448">
        <v>29.7</v>
      </c>
      <c r="L171" s="448">
        <v>4</v>
      </c>
      <c r="M171" s="448" t="s">
        <v>733</v>
      </c>
      <c r="N171" s="449">
        <v>6</v>
      </c>
      <c r="O171" s="449">
        <v>5</v>
      </c>
      <c r="P171" s="449">
        <v>5</v>
      </c>
      <c r="Q171" s="449">
        <v>6</v>
      </c>
      <c r="R171" s="449">
        <v>5</v>
      </c>
      <c r="S171" s="449">
        <v>4</v>
      </c>
      <c r="T171" s="449">
        <v>1</v>
      </c>
      <c r="U171" s="449">
        <v>1</v>
      </c>
      <c r="V171" s="449">
        <v>1</v>
      </c>
      <c r="W171" s="449">
        <v>2</v>
      </c>
      <c r="X171" s="449">
        <v>1</v>
      </c>
      <c r="Y171" s="449">
        <v>1</v>
      </c>
      <c r="Z171" s="449">
        <v>1</v>
      </c>
      <c r="AA171" s="449">
        <v>1</v>
      </c>
      <c r="AB171" s="449">
        <v>2</v>
      </c>
      <c r="AC171" s="448">
        <v>3</v>
      </c>
      <c r="AD171" s="448">
        <v>11.2</v>
      </c>
      <c r="AE171" s="449">
        <v>20</v>
      </c>
      <c r="AF171" s="449">
        <v>32.4</v>
      </c>
      <c r="AG171" s="449">
        <v>10.130000000000001</v>
      </c>
      <c r="AH171" s="449">
        <v>4.8</v>
      </c>
      <c r="AI171" s="449">
        <v>14.3</v>
      </c>
      <c r="AJ171" s="449">
        <v>29.9</v>
      </c>
      <c r="AK171" s="449">
        <v>21.7</v>
      </c>
      <c r="AL171" s="449">
        <v>23</v>
      </c>
    </row>
    <row r="172" spans="1:38">
      <c r="A172" s="458" t="s">
        <v>734</v>
      </c>
      <c r="B172" s="449">
        <v>18.5</v>
      </c>
      <c r="C172" s="448">
        <v>11.5</v>
      </c>
      <c r="D172" s="448">
        <v>43.2</v>
      </c>
      <c r="E172" s="448">
        <v>44</v>
      </c>
      <c r="F172" s="448">
        <v>26</v>
      </c>
      <c r="G172" s="448">
        <v>28.4</v>
      </c>
      <c r="H172" s="448">
        <v>8</v>
      </c>
      <c r="I172" s="448">
        <v>6.81</v>
      </c>
      <c r="J172" s="448">
        <v>2.96</v>
      </c>
      <c r="K172" s="448" t="s">
        <v>408</v>
      </c>
      <c r="L172" s="448" t="s">
        <v>408</v>
      </c>
      <c r="M172" s="448" t="s">
        <v>408</v>
      </c>
      <c r="N172" s="449">
        <v>4</v>
      </c>
      <c r="O172" s="449">
        <v>5</v>
      </c>
      <c r="P172" s="449">
        <v>5</v>
      </c>
      <c r="Q172" s="449">
        <v>1</v>
      </c>
      <c r="R172" s="449">
        <v>4</v>
      </c>
      <c r="S172" s="449">
        <v>4</v>
      </c>
      <c r="T172" s="449">
        <v>2</v>
      </c>
      <c r="U172" s="449">
        <v>1</v>
      </c>
      <c r="V172" s="449">
        <v>2</v>
      </c>
      <c r="W172" s="449">
        <v>2</v>
      </c>
      <c r="X172" s="449">
        <v>1</v>
      </c>
      <c r="Y172" s="449">
        <v>2</v>
      </c>
      <c r="Z172" s="449">
        <v>2</v>
      </c>
      <c r="AA172" s="449">
        <v>1</v>
      </c>
      <c r="AB172" s="449">
        <v>2</v>
      </c>
      <c r="AC172" s="448">
        <v>5</v>
      </c>
      <c r="AD172" s="448">
        <v>25.3</v>
      </c>
      <c r="AE172" s="449">
        <v>38</v>
      </c>
      <c r="AF172" s="449">
        <v>28.5</v>
      </c>
      <c r="AG172" s="449">
        <v>7.46</v>
      </c>
      <c r="AH172" s="449">
        <v>3</v>
      </c>
      <c r="AI172" s="449" t="s">
        <v>408</v>
      </c>
      <c r="AJ172" s="449" t="s">
        <v>408</v>
      </c>
      <c r="AK172" s="449" t="s">
        <v>408</v>
      </c>
      <c r="AL172" s="449" t="s">
        <v>408</v>
      </c>
    </row>
    <row r="173" spans="1:38">
      <c r="A173" s="458" t="s">
        <v>735</v>
      </c>
      <c r="B173" s="449">
        <v>22.6</v>
      </c>
      <c r="C173" s="448">
        <v>23.3</v>
      </c>
      <c r="D173" s="448">
        <v>47</v>
      </c>
      <c r="E173" s="448">
        <v>21</v>
      </c>
      <c r="F173" s="448">
        <v>30.9</v>
      </c>
      <c r="G173" s="448">
        <v>23.5</v>
      </c>
      <c r="H173" s="448">
        <v>70</v>
      </c>
      <c r="I173" s="448">
        <v>7.16</v>
      </c>
      <c r="J173" s="448">
        <v>3.22</v>
      </c>
      <c r="K173" s="448">
        <v>27.6</v>
      </c>
      <c r="L173" s="448">
        <v>4</v>
      </c>
      <c r="M173" s="448" t="s">
        <v>671</v>
      </c>
      <c r="N173" s="449">
        <v>5</v>
      </c>
      <c r="O173" s="449">
        <v>5</v>
      </c>
      <c r="P173" s="449">
        <v>6</v>
      </c>
      <c r="Q173" s="449">
        <v>6</v>
      </c>
      <c r="R173" s="449">
        <v>6</v>
      </c>
      <c r="S173" s="449">
        <v>5</v>
      </c>
      <c r="T173" s="449">
        <v>2</v>
      </c>
      <c r="U173" s="449">
        <v>2</v>
      </c>
      <c r="V173" s="449">
        <v>3</v>
      </c>
      <c r="W173" s="449">
        <v>2</v>
      </c>
      <c r="X173" s="449">
        <v>2</v>
      </c>
      <c r="Y173" s="449">
        <v>3</v>
      </c>
      <c r="Z173" s="449">
        <v>2</v>
      </c>
      <c r="AA173" s="449">
        <v>2</v>
      </c>
      <c r="AB173" s="449">
        <v>3</v>
      </c>
      <c r="AC173" s="448">
        <v>50</v>
      </c>
      <c r="AD173" s="448">
        <v>28.3</v>
      </c>
      <c r="AE173" s="449">
        <v>11</v>
      </c>
      <c r="AF173" s="449">
        <v>30.2</v>
      </c>
      <c r="AG173" s="449">
        <v>7.39</v>
      </c>
      <c r="AH173" s="449">
        <v>3.46</v>
      </c>
      <c r="AI173" s="449">
        <v>25.8</v>
      </c>
      <c r="AJ173" s="449">
        <v>25.1</v>
      </c>
      <c r="AK173" s="449">
        <v>30.8</v>
      </c>
      <c r="AL173" s="449">
        <v>34.700000000000003</v>
      </c>
    </row>
    <row r="174" spans="1:38">
      <c r="A174" s="458" t="s">
        <v>736</v>
      </c>
      <c r="B174" s="449">
        <v>33.4</v>
      </c>
      <c r="C174" s="448">
        <v>49.1</v>
      </c>
      <c r="D174" s="448">
        <v>42</v>
      </c>
      <c r="E174" s="448">
        <v>24</v>
      </c>
      <c r="F174" s="448">
        <v>31.6</v>
      </c>
      <c r="G174" s="448">
        <v>31</v>
      </c>
      <c r="H174" s="448" t="s">
        <v>408</v>
      </c>
      <c r="I174" s="448">
        <v>7.4</v>
      </c>
      <c r="J174" s="448">
        <v>4.1100000000000003</v>
      </c>
      <c r="K174" s="448">
        <v>31.1</v>
      </c>
      <c r="L174" s="448">
        <v>4</v>
      </c>
      <c r="M174" s="448" t="s">
        <v>737</v>
      </c>
      <c r="N174" s="449">
        <v>1</v>
      </c>
      <c r="O174" s="449">
        <v>1</v>
      </c>
      <c r="P174" s="449">
        <v>1</v>
      </c>
      <c r="Q174" s="449">
        <v>2</v>
      </c>
      <c r="R174" s="449">
        <v>2</v>
      </c>
      <c r="S174" s="449">
        <v>1</v>
      </c>
      <c r="T174" s="449">
        <v>4</v>
      </c>
      <c r="U174" s="449">
        <v>4</v>
      </c>
      <c r="V174" s="449">
        <v>3</v>
      </c>
      <c r="W174" s="449">
        <v>5</v>
      </c>
      <c r="X174" s="449">
        <v>2</v>
      </c>
      <c r="Y174" s="449">
        <v>3</v>
      </c>
      <c r="Z174" s="449">
        <v>5</v>
      </c>
      <c r="AA174" s="449">
        <v>1</v>
      </c>
      <c r="AB174" s="449">
        <v>3</v>
      </c>
      <c r="AC174" s="448" t="s">
        <v>408</v>
      </c>
      <c r="AD174" s="448">
        <v>28.6</v>
      </c>
      <c r="AE174" s="449">
        <v>19</v>
      </c>
      <c r="AF174" s="449">
        <v>35</v>
      </c>
      <c r="AG174" s="449">
        <v>8.84</v>
      </c>
      <c r="AH174" s="449">
        <v>4.34</v>
      </c>
      <c r="AI174" s="449">
        <v>29.6</v>
      </c>
      <c r="AJ174" s="449">
        <v>31</v>
      </c>
      <c r="AK174" s="449">
        <v>36</v>
      </c>
      <c r="AL174" s="449">
        <v>38.799999999999997</v>
      </c>
    </row>
    <row r="175" spans="1:38">
      <c r="A175" s="458" t="s">
        <v>738</v>
      </c>
      <c r="B175" s="449">
        <v>20.5</v>
      </c>
      <c r="C175" s="448">
        <v>17.399999999999999</v>
      </c>
      <c r="D175" s="448">
        <v>48.2</v>
      </c>
      <c r="E175" s="448">
        <v>33</v>
      </c>
      <c r="F175" s="448">
        <v>26.2</v>
      </c>
      <c r="G175" s="448">
        <v>22.9</v>
      </c>
      <c r="H175" s="448" t="s">
        <v>408</v>
      </c>
      <c r="I175" s="448">
        <v>7</v>
      </c>
      <c r="J175" s="448">
        <v>3.74</v>
      </c>
      <c r="K175" s="448">
        <v>29.8</v>
      </c>
      <c r="L175" s="448" t="s">
        <v>408</v>
      </c>
      <c r="M175" s="448" t="s">
        <v>739</v>
      </c>
      <c r="N175" s="449">
        <v>4</v>
      </c>
      <c r="O175" s="449">
        <v>5</v>
      </c>
      <c r="P175" s="449">
        <v>5</v>
      </c>
      <c r="Q175" s="449">
        <v>6</v>
      </c>
      <c r="R175" s="449">
        <v>5</v>
      </c>
      <c r="S175" s="449">
        <v>5</v>
      </c>
      <c r="T175" s="449">
        <v>2</v>
      </c>
      <c r="U175" s="449">
        <v>2</v>
      </c>
      <c r="V175" s="449">
        <v>2</v>
      </c>
      <c r="W175" s="449">
        <v>2</v>
      </c>
      <c r="X175" s="449">
        <v>2</v>
      </c>
      <c r="Y175" s="449">
        <v>2</v>
      </c>
      <c r="Z175" s="449">
        <v>2</v>
      </c>
      <c r="AA175" s="449">
        <v>3</v>
      </c>
      <c r="AB175" s="449">
        <v>3</v>
      </c>
      <c r="AC175" s="448">
        <v>70</v>
      </c>
      <c r="AD175" s="448">
        <v>55</v>
      </c>
      <c r="AE175" s="449">
        <v>28</v>
      </c>
      <c r="AF175" s="449">
        <v>21.9</v>
      </c>
      <c r="AG175" s="449">
        <v>8.6999999999999993</v>
      </c>
      <c r="AH175" s="449">
        <v>3.62</v>
      </c>
      <c r="AI175" s="449">
        <v>30</v>
      </c>
      <c r="AJ175" s="449">
        <v>29.6</v>
      </c>
      <c r="AK175" s="449">
        <v>17.399999999999999</v>
      </c>
      <c r="AL175" s="449">
        <v>24.6</v>
      </c>
    </row>
    <row r="176" spans="1:38">
      <c r="A176" s="458" t="s">
        <v>740</v>
      </c>
      <c r="B176" s="449">
        <v>23.2</v>
      </c>
      <c r="C176" s="448">
        <v>22</v>
      </c>
      <c r="D176" s="448">
        <v>48</v>
      </c>
      <c r="E176" s="448">
        <v>13</v>
      </c>
      <c r="F176" s="448">
        <v>28.1</v>
      </c>
      <c r="G176" s="448">
        <v>39.5</v>
      </c>
      <c r="H176" s="448">
        <v>10</v>
      </c>
      <c r="I176" s="448">
        <v>7.96</v>
      </c>
      <c r="J176" s="448">
        <v>2.87</v>
      </c>
      <c r="K176" s="448">
        <v>30.1</v>
      </c>
      <c r="L176" s="448">
        <v>4</v>
      </c>
      <c r="M176" s="448" t="s">
        <v>709</v>
      </c>
      <c r="N176" s="449">
        <v>2</v>
      </c>
      <c r="O176" s="449">
        <v>4</v>
      </c>
      <c r="P176" s="449">
        <v>3</v>
      </c>
      <c r="Q176" s="449">
        <v>4</v>
      </c>
      <c r="R176" s="449">
        <v>3</v>
      </c>
      <c r="S176" s="449">
        <v>4</v>
      </c>
      <c r="T176" s="449">
        <v>3</v>
      </c>
      <c r="U176" s="449">
        <v>3</v>
      </c>
      <c r="V176" s="449">
        <v>2</v>
      </c>
      <c r="W176" s="449">
        <v>3</v>
      </c>
      <c r="X176" s="449">
        <v>2</v>
      </c>
      <c r="Y176" s="449">
        <v>2</v>
      </c>
      <c r="Z176" s="449">
        <v>2</v>
      </c>
      <c r="AA176" s="449">
        <v>3</v>
      </c>
      <c r="AB176" s="449">
        <v>2</v>
      </c>
      <c r="AC176" s="448">
        <v>15</v>
      </c>
      <c r="AD176" s="448">
        <v>28.7</v>
      </c>
      <c r="AE176" s="449">
        <v>10</v>
      </c>
      <c r="AF176" s="449">
        <v>41.9</v>
      </c>
      <c r="AG176" s="449">
        <v>8.18</v>
      </c>
      <c r="AH176" s="449">
        <v>3</v>
      </c>
      <c r="AI176" s="449">
        <v>32.799999999999997</v>
      </c>
      <c r="AJ176" s="449">
        <v>33.1</v>
      </c>
      <c r="AK176" s="449">
        <v>26.3</v>
      </c>
      <c r="AL176" s="449">
        <v>25.9</v>
      </c>
    </row>
    <row r="177" spans="1:38">
      <c r="A177" s="458" t="s">
        <v>741</v>
      </c>
      <c r="B177" s="449" t="s">
        <v>408</v>
      </c>
      <c r="C177" s="448" t="s">
        <v>408</v>
      </c>
      <c r="D177" s="448" t="s">
        <v>408</v>
      </c>
      <c r="E177" s="448">
        <v>23</v>
      </c>
      <c r="F177" s="448">
        <v>21.7</v>
      </c>
      <c r="G177" s="448">
        <v>29.5</v>
      </c>
      <c r="H177" s="448">
        <v>3</v>
      </c>
      <c r="I177" s="448">
        <v>14.4</v>
      </c>
      <c r="J177" s="448">
        <v>6.41</v>
      </c>
      <c r="K177" s="448">
        <v>32.6</v>
      </c>
      <c r="L177" s="448">
        <v>4</v>
      </c>
      <c r="M177" s="448" t="s">
        <v>742</v>
      </c>
      <c r="N177" s="449">
        <v>4</v>
      </c>
      <c r="O177" s="449">
        <v>3</v>
      </c>
      <c r="P177" s="449">
        <v>3</v>
      </c>
      <c r="Q177" s="449">
        <v>4</v>
      </c>
      <c r="R177" s="449">
        <v>2</v>
      </c>
      <c r="S177" s="449">
        <v>3</v>
      </c>
      <c r="T177" s="449">
        <v>2</v>
      </c>
      <c r="U177" s="449">
        <v>2</v>
      </c>
      <c r="V177" s="449">
        <v>2</v>
      </c>
      <c r="W177" s="449">
        <v>2</v>
      </c>
      <c r="X177" s="449">
        <v>2</v>
      </c>
      <c r="Y177" s="449">
        <v>1</v>
      </c>
      <c r="Z177" s="449">
        <v>2</v>
      </c>
      <c r="AA177" s="449">
        <v>3</v>
      </c>
      <c r="AB177" s="449">
        <v>3</v>
      </c>
      <c r="AC177" s="448">
        <v>8</v>
      </c>
      <c r="AD177" s="448">
        <v>21.7</v>
      </c>
      <c r="AE177" s="449">
        <v>25</v>
      </c>
      <c r="AF177" s="449">
        <v>30.5</v>
      </c>
      <c r="AG177" s="449">
        <v>12.9</v>
      </c>
      <c r="AH177" s="449">
        <v>5.59</v>
      </c>
      <c r="AI177" s="449">
        <v>32.1</v>
      </c>
      <c r="AJ177" s="449">
        <v>32.5</v>
      </c>
      <c r="AK177" s="449">
        <v>31.5</v>
      </c>
      <c r="AL177" s="449">
        <v>30.5</v>
      </c>
    </row>
    <row r="178" spans="1:38">
      <c r="A178" s="458" t="s">
        <v>743</v>
      </c>
      <c r="B178" s="449">
        <v>23.8</v>
      </c>
      <c r="C178" s="448">
        <v>34.9</v>
      </c>
      <c r="D178" s="448">
        <v>34</v>
      </c>
      <c r="E178" s="448">
        <v>32</v>
      </c>
      <c r="F178" s="448">
        <v>23</v>
      </c>
      <c r="G178" s="448">
        <v>28.2</v>
      </c>
      <c r="H178" s="448" t="s">
        <v>408</v>
      </c>
      <c r="I178" s="448">
        <v>6.68</v>
      </c>
      <c r="J178" s="448">
        <v>3.17</v>
      </c>
      <c r="K178" s="448">
        <v>26.4</v>
      </c>
      <c r="L178" s="448">
        <v>3</v>
      </c>
      <c r="M178" s="448" t="s">
        <v>744</v>
      </c>
      <c r="N178" s="449">
        <v>3</v>
      </c>
      <c r="O178" s="449">
        <v>4</v>
      </c>
      <c r="P178" s="449">
        <v>4</v>
      </c>
      <c r="Q178" s="449">
        <v>4</v>
      </c>
      <c r="R178" s="449">
        <v>5</v>
      </c>
      <c r="S178" s="449">
        <v>4</v>
      </c>
      <c r="T178" s="449">
        <v>1</v>
      </c>
      <c r="U178" s="449">
        <v>1</v>
      </c>
      <c r="V178" s="449">
        <v>2</v>
      </c>
      <c r="W178" s="449">
        <v>2</v>
      </c>
      <c r="X178" s="449">
        <v>1</v>
      </c>
      <c r="Y178" s="449">
        <v>1</v>
      </c>
      <c r="Z178" s="449">
        <v>1</v>
      </c>
      <c r="AA178" s="449">
        <v>1</v>
      </c>
      <c r="AB178" s="449">
        <v>2</v>
      </c>
      <c r="AC178" s="448">
        <v>70</v>
      </c>
      <c r="AD178" s="448">
        <v>21.9</v>
      </c>
      <c r="AE178" s="449">
        <v>26</v>
      </c>
      <c r="AF178" s="449">
        <v>28.5</v>
      </c>
      <c r="AG178" s="449">
        <v>5.8</v>
      </c>
      <c r="AH178" s="449">
        <v>3.04</v>
      </c>
      <c r="AI178" s="449">
        <v>27</v>
      </c>
      <c r="AJ178" s="449">
        <v>28.3</v>
      </c>
      <c r="AK178" s="449">
        <v>40.200000000000003</v>
      </c>
      <c r="AL178" s="449">
        <v>41.6</v>
      </c>
    </row>
    <row r="179" spans="1:38">
      <c r="A179" s="458" t="s">
        <v>745</v>
      </c>
      <c r="B179" s="449">
        <v>23.5</v>
      </c>
      <c r="C179" s="448">
        <v>19.399999999999999</v>
      </c>
      <c r="D179" s="448">
        <v>51.8</v>
      </c>
      <c r="E179" s="448">
        <v>22</v>
      </c>
      <c r="F179" s="448">
        <v>42.6</v>
      </c>
      <c r="G179" s="448">
        <v>33</v>
      </c>
      <c r="H179" s="448" t="s">
        <v>408</v>
      </c>
      <c r="I179" s="448">
        <v>5.84</v>
      </c>
      <c r="J179" s="448">
        <v>3.19</v>
      </c>
      <c r="K179" s="448">
        <v>27.3</v>
      </c>
      <c r="L179" s="448">
        <v>3</v>
      </c>
      <c r="M179" s="448" t="s">
        <v>746</v>
      </c>
      <c r="N179" s="449">
        <v>3</v>
      </c>
      <c r="O179" s="449">
        <v>4</v>
      </c>
      <c r="P179" s="449">
        <v>4</v>
      </c>
      <c r="Q179" s="449">
        <v>4</v>
      </c>
      <c r="R179" s="449">
        <v>5</v>
      </c>
      <c r="S179" s="449">
        <v>3</v>
      </c>
      <c r="T179" s="449">
        <v>1</v>
      </c>
      <c r="U179" s="449">
        <v>1</v>
      </c>
      <c r="V179" s="449">
        <v>3</v>
      </c>
      <c r="W179" s="449">
        <v>2</v>
      </c>
      <c r="X179" s="449">
        <v>1</v>
      </c>
      <c r="Y179" s="449">
        <v>2</v>
      </c>
      <c r="Z179" s="449">
        <v>1</v>
      </c>
      <c r="AA179" s="449">
        <v>1</v>
      </c>
      <c r="AB179" s="449">
        <v>2</v>
      </c>
      <c r="AC179" s="448">
        <v>70</v>
      </c>
      <c r="AD179" s="448">
        <v>43.1</v>
      </c>
      <c r="AE179" s="449">
        <v>14</v>
      </c>
      <c r="AF179" s="449">
        <v>29.5</v>
      </c>
      <c r="AG179" s="449">
        <v>6.41</v>
      </c>
      <c r="AH179" s="449">
        <v>3.26</v>
      </c>
      <c r="AI179" s="449">
        <v>29.3</v>
      </c>
      <c r="AJ179" s="449">
        <v>27</v>
      </c>
      <c r="AK179" s="449">
        <v>21.8</v>
      </c>
      <c r="AL179" s="449">
        <v>23.9</v>
      </c>
    </row>
    <row r="180" spans="1:38">
      <c r="A180" s="458" t="s">
        <v>747</v>
      </c>
      <c r="B180" s="449">
        <v>19.5</v>
      </c>
      <c r="C180" s="448">
        <v>23</v>
      </c>
      <c r="D180" s="448">
        <v>31.8</v>
      </c>
      <c r="E180" s="448">
        <v>39</v>
      </c>
      <c r="F180" s="448">
        <v>17.899999999999999</v>
      </c>
      <c r="G180" s="448">
        <v>33.9</v>
      </c>
      <c r="H180" s="448">
        <v>70</v>
      </c>
      <c r="I180" s="448">
        <v>6.16</v>
      </c>
      <c r="J180" s="448">
        <v>2.9</v>
      </c>
      <c r="K180" s="448">
        <v>33.200000000000003</v>
      </c>
      <c r="L180" s="448">
        <v>3</v>
      </c>
      <c r="M180" s="448" t="s">
        <v>490</v>
      </c>
      <c r="N180" s="449">
        <v>3</v>
      </c>
      <c r="O180" s="449">
        <v>3</v>
      </c>
      <c r="P180" s="449">
        <v>3</v>
      </c>
      <c r="Q180" s="449">
        <v>1</v>
      </c>
      <c r="R180" s="449">
        <v>6</v>
      </c>
      <c r="S180" s="449">
        <v>5</v>
      </c>
      <c r="T180" s="449">
        <v>2</v>
      </c>
      <c r="U180" s="449">
        <v>2</v>
      </c>
      <c r="V180" s="449">
        <v>3</v>
      </c>
      <c r="W180" s="449">
        <v>3</v>
      </c>
      <c r="X180" s="449">
        <v>3</v>
      </c>
      <c r="Y180" s="449">
        <v>3</v>
      </c>
      <c r="Z180" s="449">
        <v>3</v>
      </c>
      <c r="AA180" s="449">
        <v>1</v>
      </c>
      <c r="AB180" s="449">
        <v>3</v>
      </c>
      <c r="AC180" s="448">
        <v>63</v>
      </c>
      <c r="AD180" s="448">
        <v>19.399999999999999</v>
      </c>
      <c r="AE180" s="449">
        <v>31</v>
      </c>
      <c r="AF180" s="449">
        <v>34.5</v>
      </c>
      <c r="AG180" s="449">
        <v>6.12</v>
      </c>
      <c r="AH180" s="449">
        <v>4.43</v>
      </c>
      <c r="AI180" s="449">
        <v>31.8</v>
      </c>
      <c r="AJ180" s="449">
        <v>33.200000000000003</v>
      </c>
      <c r="AK180" s="449">
        <v>26.2</v>
      </c>
      <c r="AL180" s="449">
        <v>26.2</v>
      </c>
    </row>
    <row r="181" spans="1:38">
      <c r="A181" s="458" t="s">
        <v>748</v>
      </c>
      <c r="B181" s="449">
        <v>17.100000000000001</v>
      </c>
      <c r="C181" s="448">
        <v>21</v>
      </c>
      <c r="D181" s="448">
        <v>28.4</v>
      </c>
      <c r="E181" s="448">
        <v>18</v>
      </c>
      <c r="F181" s="448">
        <v>19.3</v>
      </c>
      <c r="G181" s="448">
        <v>29</v>
      </c>
      <c r="H181" s="448">
        <v>70</v>
      </c>
      <c r="I181" s="448">
        <v>7.62</v>
      </c>
      <c r="J181" s="448">
        <v>3.46</v>
      </c>
      <c r="K181" s="448">
        <v>32.5</v>
      </c>
      <c r="L181" s="448">
        <v>4</v>
      </c>
      <c r="M181" s="448" t="s">
        <v>453</v>
      </c>
      <c r="N181" s="449">
        <v>4</v>
      </c>
      <c r="O181" s="449">
        <v>4</v>
      </c>
      <c r="P181" s="449">
        <v>4</v>
      </c>
      <c r="Q181" s="449">
        <v>5</v>
      </c>
      <c r="R181" s="449">
        <v>5</v>
      </c>
      <c r="S181" s="449">
        <v>4</v>
      </c>
      <c r="T181" s="449">
        <v>3</v>
      </c>
      <c r="U181" s="449">
        <v>3</v>
      </c>
      <c r="V181" s="449">
        <v>3</v>
      </c>
      <c r="W181" s="449">
        <v>3</v>
      </c>
      <c r="X181" s="449">
        <v>2</v>
      </c>
      <c r="Y181" s="449">
        <v>3</v>
      </c>
      <c r="Z181" s="449">
        <v>3</v>
      </c>
      <c r="AA181" s="449">
        <v>3</v>
      </c>
      <c r="AB181" s="449">
        <v>2</v>
      </c>
      <c r="AC181" s="448">
        <v>65</v>
      </c>
      <c r="AD181" s="448">
        <v>20.3</v>
      </c>
      <c r="AE181" s="449">
        <v>15</v>
      </c>
      <c r="AF181" s="449">
        <v>29.4</v>
      </c>
      <c r="AG181" s="449">
        <v>7.66</v>
      </c>
      <c r="AH181" s="449">
        <v>3.49</v>
      </c>
      <c r="AI181" s="449">
        <v>31.7</v>
      </c>
      <c r="AJ181" s="449">
        <v>32.1</v>
      </c>
      <c r="AK181" s="449">
        <v>22.5</v>
      </c>
      <c r="AL181" s="449">
        <v>20.399999999999999</v>
      </c>
    </row>
    <row r="182" spans="1:38">
      <c r="A182" s="458" t="s">
        <v>749</v>
      </c>
      <c r="B182" s="449">
        <v>22.6</v>
      </c>
      <c r="C182" s="448">
        <v>31.6</v>
      </c>
      <c r="D182" s="448">
        <v>30.2</v>
      </c>
      <c r="E182" s="448">
        <v>38</v>
      </c>
      <c r="F182" s="448">
        <v>18.8</v>
      </c>
      <c r="G182" s="448">
        <v>31.4</v>
      </c>
      <c r="H182" s="448" t="s">
        <v>408</v>
      </c>
      <c r="I182" s="448">
        <v>8.2899999999999991</v>
      </c>
      <c r="J182" s="448">
        <v>3.69</v>
      </c>
      <c r="K182" s="448">
        <v>27.5</v>
      </c>
      <c r="L182" s="448">
        <v>4</v>
      </c>
      <c r="M182" s="448" t="s">
        <v>750</v>
      </c>
      <c r="N182" s="449">
        <v>2</v>
      </c>
      <c r="O182" s="449">
        <v>4</v>
      </c>
      <c r="P182" s="449">
        <v>4</v>
      </c>
      <c r="Q182" s="449">
        <v>5</v>
      </c>
      <c r="R182" s="449">
        <v>4</v>
      </c>
      <c r="S182" s="449">
        <v>4</v>
      </c>
      <c r="T182" s="449">
        <v>2</v>
      </c>
      <c r="U182" s="449">
        <v>2</v>
      </c>
      <c r="V182" s="449">
        <v>2</v>
      </c>
      <c r="W182" s="449">
        <v>3</v>
      </c>
      <c r="X182" s="449">
        <v>2</v>
      </c>
      <c r="Y182" s="449">
        <v>1</v>
      </c>
      <c r="Z182" s="449">
        <v>2</v>
      </c>
      <c r="AA182" s="449">
        <v>2</v>
      </c>
      <c r="AB182" s="449">
        <v>3</v>
      </c>
      <c r="AC182" s="448">
        <v>70</v>
      </c>
      <c r="AD182" s="448">
        <v>19</v>
      </c>
      <c r="AE182" s="449">
        <v>37</v>
      </c>
      <c r="AF182" s="449">
        <v>26.4</v>
      </c>
      <c r="AG182" s="449">
        <v>8.8000000000000007</v>
      </c>
      <c r="AH182" s="449">
        <v>3.88</v>
      </c>
      <c r="AI182" s="449">
        <v>31.3</v>
      </c>
      <c r="AJ182" s="449">
        <v>26.8</v>
      </c>
      <c r="AK182" s="449">
        <v>11</v>
      </c>
      <c r="AL182" s="449">
        <v>16</v>
      </c>
    </row>
    <row r="183" spans="1:38">
      <c r="A183" s="458" t="s">
        <v>751</v>
      </c>
      <c r="B183" s="449">
        <v>21.8</v>
      </c>
      <c r="C183" s="448">
        <v>35.5</v>
      </c>
      <c r="D183" s="448">
        <v>30.1</v>
      </c>
      <c r="E183" s="448">
        <v>30</v>
      </c>
      <c r="F183" s="448">
        <v>19.100000000000001</v>
      </c>
      <c r="G183" s="448">
        <v>31.5</v>
      </c>
      <c r="H183" s="448">
        <v>3</v>
      </c>
      <c r="I183" s="448">
        <v>11.13</v>
      </c>
      <c r="J183" s="448">
        <v>5.35</v>
      </c>
      <c r="K183" s="448">
        <v>22.4</v>
      </c>
      <c r="L183" s="448">
        <v>4</v>
      </c>
      <c r="M183" s="448" t="s">
        <v>611</v>
      </c>
      <c r="N183" s="449">
        <v>4</v>
      </c>
      <c r="O183" s="449">
        <v>4</v>
      </c>
      <c r="P183" s="449">
        <v>4</v>
      </c>
      <c r="Q183" s="449">
        <v>5</v>
      </c>
      <c r="R183" s="449">
        <v>5</v>
      </c>
      <c r="S183" s="449">
        <v>4</v>
      </c>
      <c r="T183" s="449">
        <v>3</v>
      </c>
      <c r="U183" s="449">
        <v>3</v>
      </c>
      <c r="V183" s="449">
        <v>4</v>
      </c>
      <c r="W183" s="449">
        <v>3</v>
      </c>
      <c r="X183" s="449">
        <v>2</v>
      </c>
      <c r="Y183" s="449">
        <v>2</v>
      </c>
      <c r="Z183" s="449">
        <v>3</v>
      </c>
      <c r="AA183" s="449">
        <v>4</v>
      </c>
      <c r="AB183" s="449">
        <v>3</v>
      </c>
      <c r="AC183" s="448">
        <v>4</v>
      </c>
      <c r="AD183" s="448">
        <v>17.600000000000001</v>
      </c>
      <c r="AE183" s="449">
        <v>24</v>
      </c>
      <c r="AF183" s="449">
        <v>34.9</v>
      </c>
      <c r="AG183" s="449">
        <v>11.59</v>
      </c>
      <c r="AH183" s="449">
        <v>5.33</v>
      </c>
      <c r="AI183" s="449">
        <v>17</v>
      </c>
      <c r="AJ183" s="449">
        <v>24.8</v>
      </c>
      <c r="AK183" s="449">
        <v>14.9</v>
      </c>
      <c r="AL183" s="449">
        <v>22.7</v>
      </c>
    </row>
    <row r="184" spans="1:38">
      <c r="A184" s="458" t="s">
        <v>752</v>
      </c>
      <c r="B184" s="449">
        <v>20</v>
      </c>
      <c r="C184" s="448">
        <v>21.7</v>
      </c>
      <c r="D184" s="448">
        <v>40.4</v>
      </c>
      <c r="E184" s="448">
        <v>30</v>
      </c>
      <c r="F184" s="448">
        <v>26.4</v>
      </c>
      <c r="G184" s="448">
        <v>17.5</v>
      </c>
      <c r="H184" s="448">
        <v>3</v>
      </c>
      <c r="I184" s="448">
        <v>9.0299999999999994</v>
      </c>
      <c r="J184" s="448">
        <v>4.0199999999999996</v>
      </c>
      <c r="K184" s="448">
        <v>19.2</v>
      </c>
      <c r="L184" s="448">
        <v>4</v>
      </c>
      <c r="M184" s="448" t="s">
        <v>753</v>
      </c>
      <c r="N184" s="449">
        <v>3</v>
      </c>
      <c r="O184" s="449">
        <v>3</v>
      </c>
      <c r="P184" s="449">
        <v>3</v>
      </c>
      <c r="Q184" s="449">
        <v>4</v>
      </c>
      <c r="R184" s="449">
        <v>3</v>
      </c>
      <c r="S184" s="449">
        <v>3</v>
      </c>
      <c r="T184" s="449">
        <v>2</v>
      </c>
      <c r="U184" s="449">
        <v>2</v>
      </c>
      <c r="V184" s="449">
        <v>2</v>
      </c>
      <c r="W184" s="449">
        <v>2</v>
      </c>
      <c r="X184" s="449">
        <v>3</v>
      </c>
      <c r="Y184" s="449">
        <v>2</v>
      </c>
      <c r="Z184" s="449">
        <v>2</v>
      </c>
      <c r="AA184" s="449">
        <v>3</v>
      </c>
      <c r="AB184" s="449">
        <v>2</v>
      </c>
      <c r="AC184" s="448">
        <v>3</v>
      </c>
      <c r="AD184" s="448">
        <v>29</v>
      </c>
      <c r="AE184" s="449">
        <v>21</v>
      </c>
      <c r="AF184" s="449">
        <v>41</v>
      </c>
      <c r="AG184" s="449">
        <v>9.2899999999999991</v>
      </c>
      <c r="AH184" s="449">
        <v>4.0599999999999996</v>
      </c>
      <c r="AI184" s="449">
        <v>32</v>
      </c>
      <c r="AJ184" s="449">
        <v>32.200000000000003</v>
      </c>
      <c r="AK184" s="449">
        <v>10.9</v>
      </c>
      <c r="AL184" s="449">
        <v>11.7</v>
      </c>
    </row>
    <row r="185" spans="1:38">
      <c r="A185" s="458" t="s">
        <v>754</v>
      </c>
      <c r="B185" s="449">
        <v>23.3</v>
      </c>
      <c r="C185" s="448">
        <v>36.6</v>
      </c>
      <c r="D185" s="448">
        <v>33.799999999999997</v>
      </c>
      <c r="E185" s="448">
        <v>39</v>
      </c>
      <c r="F185" s="448">
        <v>21</v>
      </c>
      <c r="G185" s="448">
        <v>40.799999999999997</v>
      </c>
      <c r="H185" s="448" t="s">
        <v>408</v>
      </c>
      <c r="I185" s="448">
        <v>6.7</v>
      </c>
      <c r="J185" s="448">
        <v>2.95</v>
      </c>
      <c r="K185" s="448">
        <v>30.9</v>
      </c>
      <c r="L185" s="448">
        <v>3</v>
      </c>
      <c r="M185" s="448" t="s">
        <v>530</v>
      </c>
      <c r="N185" s="449">
        <v>1</v>
      </c>
      <c r="O185" s="449">
        <v>1</v>
      </c>
      <c r="P185" s="449">
        <v>1</v>
      </c>
      <c r="Q185" s="449">
        <v>1</v>
      </c>
      <c r="R185" s="449">
        <v>1</v>
      </c>
      <c r="S185" s="449">
        <v>1</v>
      </c>
      <c r="T185" s="449">
        <v>1</v>
      </c>
      <c r="U185" s="449">
        <v>1</v>
      </c>
      <c r="V185" s="449">
        <v>1</v>
      </c>
      <c r="W185" s="449">
        <v>1</v>
      </c>
      <c r="X185" s="449">
        <v>4</v>
      </c>
      <c r="Y185" s="449">
        <v>4</v>
      </c>
      <c r="Z185" s="449">
        <v>4</v>
      </c>
      <c r="AA185" s="449">
        <v>5</v>
      </c>
      <c r="AB185" s="449">
        <v>5</v>
      </c>
      <c r="AC185" s="448">
        <v>70</v>
      </c>
      <c r="AD185" s="448">
        <v>20.399999999999999</v>
      </c>
      <c r="AE185" s="449">
        <v>32</v>
      </c>
      <c r="AF185" s="449">
        <v>41.5</v>
      </c>
      <c r="AG185" s="449">
        <v>6.4</v>
      </c>
      <c r="AH185" s="449">
        <v>3.04</v>
      </c>
      <c r="AI185" s="449">
        <v>29.9</v>
      </c>
      <c r="AJ185" s="449">
        <v>25.9</v>
      </c>
      <c r="AK185" s="449">
        <v>23.9</v>
      </c>
      <c r="AL185" s="449">
        <v>26.7</v>
      </c>
    </row>
    <row r="186" spans="1:38">
      <c r="A186" s="458" t="s">
        <v>755</v>
      </c>
      <c r="B186" s="449">
        <v>17.100000000000001</v>
      </c>
      <c r="C186" s="448">
        <v>26.1</v>
      </c>
      <c r="D186" s="448">
        <v>30.5</v>
      </c>
      <c r="E186" s="448">
        <v>28</v>
      </c>
      <c r="F186" s="448">
        <v>17.600000000000001</v>
      </c>
      <c r="G186" s="448">
        <v>32.700000000000003</v>
      </c>
      <c r="H186" s="448">
        <v>70</v>
      </c>
      <c r="I186" s="448">
        <v>5.12</v>
      </c>
      <c r="J186" s="448">
        <v>2.74</v>
      </c>
      <c r="K186" s="448">
        <v>24.7</v>
      </c>
      <c r="L186" s="448">
        <v>3</v>
      </c>
      <c r="M186" s="448" t="s">
        <v>616</v>
      </c>
      <c r="N186" s="449">
        <v>5</v>
      </c>
      <c r="O186" s="449">
        <v>5</v>
      </c>
      <c r="P186" s="449">
        <v>5</v>
      </c>
      <c r="Q186" s="449">
        <v>4</v>
      </c>
      <c r="R186" s="449">
        <v>4</v>
      </c>
      <c r="S186" s="449">
        <v>3</v>
      </c>
      <c r="T186" s="449">
        <v>2</v>
      </c>
      <c r="U186" s="449">
        <v>3</v>
      </c>
      <c r="V186" s="449">
        <v>5</v>
      </c>
      <c r="W186" s="449">
        <v>4</v>
      </c>
      <c r="X186" s="449">
        <v>2</v>
      </c>
      <c r="Y186" s="449">
        <v>4</v>
      </c>
      <c r="Z186" s="449">
        <v>3</v>
      </c>
      <c r="AA186" s="449">
        <v>4</v>
      </c>
      <c r="AB186" s="449">
        <v>5</v>
      </c>
      <c r="AC186" s="448">
        <v>16</v>
      </c>
      <c r="AD186" s="448">
        <v>17.600000000000001</v>
      </c>
      <c r="AE186" s="449">
        <v>22</v>
      </c>
      <c r="AF186" s="449">
        <v>35.5</v>
      </c>
      <c r="AG186" s="449">
        <v>5.16</v>
      </c>
      <c r="AH186" s="449">
        <v>2.91</v>
      </c>
      <c r="AI186" s="449">
        <v>28.5</v>
      </c>
      <c r="AJ186" s="449">
        <v>23.4</v>
      </c>
      <c r="AK186" s="449">
        <v>18.2</v>
      </c>
      <c r="AL186" s="449">
        <v>25.8</v>
      </c>
    </row>
    <row r="187" spans="1:38">
      <c r="A187" s="458" t="s">
        <v>756</v>
      </c>
      <c r="B187" s="449">
        <v>21.8</v>
      </c>
      <c r="C187" s="448">
        <v>32.9</v>
      </c>
      <c r="D187" s="448">
        <v>34.799999999999997</v>
      </c>
      <c r="E187" s="448">
        <v>16</v>
      </c>
      <c r="F187" s="448">
        <v>20.9</v>
      </c>
      <c r="G187" s="448">
        <v>38.5</v>
      </c>
      <c r="H187" s="448" t="s">
        <v>408</v>
      </c>
      <c r="I187" s="448">
        <v>9.6199999999999992</v>
      </c>
      <c r="J187" s="448">
        <v>5.54</v>
      </c>
      <c r="K187" s="448">
        <v>29.4</v>
      </c>
      <c r="L187" s="448">
        <v>2</v>
      </c>
      <c r="M187" s="448" t="s">
        <v>757</v>
      </c>
      <c r="N187" s="449">
        <v>3</v>
      </c>
      <c r="O187" s="449">
        <v>4</v>
      </c>
      <c r="P187" s="449">
        <v>3</v>
      </c>
      <c r="Q187" s="449">
        <v>6</v>
      </c>
      <c r="R187" s="449">
        <v>6</v>
      </c>
      <c r="S187" s="449">
        <v>4</v>
      </c>
      <c r="T187" s="449">
        <v>1</v>
      </c>
      <c r="U187" s="449">
        <v>1</v>
      </c>
      <c r="V187" s="449">
        <v>1</v>
      </c>
      <c r="W187" s="449">
        <v>1</v>
      </c>
      <c r="X187" s="449">
        <v>1</v>
      </c>
      <c r="Y187" s="449">
        <v>1</v>
      </c>
      <c r="Z187" s="449">
        <v>1</v>
      </c>
      <c r="AA187" s="449">
        <v>2</v>
      </c>
      <c r="AB187" s="449">
        <v>2</v>
      </c>
      <c r="AC187" s="448" t="s">
        <v>408</v>
      </c>
      <c r="AD187" s="448">
        <v>20.6</v>
      </c>
      <c r="AE187" s="449">
        <v>13</v>
      </c>
      <c r="AF187" s="449">
        <v>38.799999999999997</v>
      </c>
      <c r="AG187" s="449">
        <v>10.51</v>
      </c>
      <c r="AH187" s="449">
        <v>6.93</v>
      </c>
      <c r="AI187" s="449">
        <v>27.1</v>
      </c>
      <c r="AJ187" s="449">
        <v>29.3</v>
      </c>
      <c r="AK187" s="449">
        <v>13.3</v>
      </c>
      <c r="AL187" s="449">
        <v>31.7</v>
      </c>
    </row>
    <row r="188" spans="1:38">
      <c r="A188" s="458" t="s">
        <v>758</v>
      </c>
      <c r="B188" s="449">
        <v>21</v>
      </c>
      <c r="C188" s="448">
        <v>27.5</v>
      </c>
      <c r="D188" s="448">
        <v>33.9</v>
      </c>
      <c r="E188" s="448">
        <v>17</v>
      </c>
      <c r="F188" s="448">
        <v>20.399999999999999</v>
      </c>
      <c r="G188" s="448">
        <v>30.4</v>
      </c>
      <c r="H188" s="448" t="s">
        <v>408</v>
      </c>
      <c r="I188" s="448">
        <v>6.9</v>
      </c>
      <c r="J188" s="448">
        <v>3.78</v>
      </c>
      <c r="K188" s="448">
        <v>30.6</v>
      </c>
      <c r="L188" s="448">
        <v>3</v>
      </c>
      <c r="M188" s="448" t="s">
        <v>647</v>
      </c>
      <c r="N188" s="449">
        <v>4</v>
      </c>
      <c r="O188" s="449">
        <v>3</v>
      </c>
      <c r="P188" s="449">
        <v>4</v>
      </c>
      <c r="Q188" s="449">
        <v>2</v>
      </c>
      <c r="R188" s="449">
        <v>4</v>
      </c>
      <c r="S188" s="449">
        <v>2</v>
      </c>
      <c r="T188" s="449">
        <v>3</v>
      </c>
      <c r="U188" s="449">
        <v>3</v>
      </c>
      <c r="V188" s="449">
        <v>4</v>
      </c>
      <c r="W188" s="449">
        <v>2</v>
      </c>
      <c r="X188" s="449">
        <v>3</v>
      </c>
      <c r="Y188" s="449">
        <v>4</v>
      </c>
      <c r="Z188" s="449">
        <v>3</v>
      </c>
      <c r="AA188" s="449">
        <v>3</v>
      </c>
      <c r="AB188" s="449">
        <v>3</v>
      </c>
      <c r="AC188" s="448">
        <v>70</v>
      </c>
      <c r="AD188" s="448">
        <v>19.7</v>
      </c>
      <c r="AE188" s="449">
        <v>16</v>
      </c>
      <c r="AF188" s="449">
        <v>33.5</v>
      </c>
      <c r="AG188" s="449">
        <v>7.39</v>
      </c>
      <c r="AH188" s="449">
        <v>3.3</v>
      </c>
      <c r="AI188" s="449">
        <v>31</v>
      </c>
      <c r="AJ188" s="449">
        <v>31.3</v>
      </c>
      <c r="AK188" s="449">
        <v>24</v>
      </c>
      <c r="AL188" s="449">
        <v>28.1</v>
      </c>
    </row>
    <row r="189" spans="1:38">
      <c r="A189" s="458" t="s">
        <v>759</v>
      </c>
      <c r="B189" s="449">
        <v>20.5</v>
      </c>
      <c r="C189" s="448">
        <v>28.6</v>
      </c>
      <c r="D189" s="448">
        <v>32.5</v>
      </c>
      <c r="E189" s="448">
        <v>43</v>
      </c>
      <c r="F189" s="448">
        <v>24.6</v>
      </c>
      <c r="G189" s="448">
        <v>28</v>
      </c>
      <c r="H189" s="448">
        <v>9</v>
      </c>
      <c r="I189" s="448">
        <v>6.33</v>
      </c>
      <c r="J189" s="448">
        <v>2.3199999999999998</v>
      </c>
      <c r="K189" s="448">
        <v>30.1</v>
      </c>
      <c r="L189" s="448">
        <v>4</v>
      </c>
      <c r="M189" s="448" t="s">
        <v>446</v>
      </c>
      <c r="N189" s="449">
        <v>5</v>
      </c>
      <c r="O189" s="449">
        <v>5</v>
      </c>
      <c r="P189" s="449">
        <v>4</v>
      </c>
      <c r="Q189" s="449">
        <v>5</v>
      </c>
      <c r="R189" s="449">
        <v>5</v>
      </c>
      <c r="S189" s="449">
        <v>4</v>
      </c>
      <c r="T189" s="449">
        <v>2</v>
      </c>
      <c r="U189" s="449">
        <v>1</v>
      </c>
      <c r="V189" s="449">
        <v>2</v>
      </c>
      <c r="W189" s="449">
        <v>2</v>
      </c>
      <c r="X189" s="449">
        <v>1</v>
      </c>
      <c r="Y189" s="449">
        <v>1</v>
      </c>
      <c r="Z189" s="449">
        <v>2</v>
      </c>
      <c r="AA189" s="449">
        <v>1</v>
      </c>
      <c r="AB189" s="449">
        <v>2</v>
      </c>
      <c r="AC189" s="448">
        <v>13</v>
      </c>
      <c r="AD189" s="448">
        <v>24.7</v>
      </c>
      <c r="AE189" s="449">
        <v>38</v>
      </c>
      <c r="AF189" s="449">
        <v>35</v>
      </c>
      <c r="AG189" s="449">
        <v>6.73</v>
      </c>
      <c r="AH189" s="449">
        <v>2.9</v>
      </c>
      <c r="AI189" s="449">
        <v>30.9</v>
      </c>
      <c r="AJ189" s="449">
        <v>30.4</v>
      </c>
      <c r="AK189" s="449">
        <v>27.5</v>
      </c>
      <c r="AL189" s="449">
        <v>28.3</v>
      </c>
    </row>
    <row r="190" spans="1:38">
      <c r="A190" s="458" t="s">
        <v>760</v>
      </c>
      <c r="B190" s="449">
        <v>22.7</v>
      </c>
      <c r="C190" s="448">
        <v>19.600000000000001</v>
      </c>
      <c r="D190" s="448">
        <v>43</v>
      </c>
      <c r="E190" s="448">
        <v>17</v>
      </c>
      <c r="F190" s="448">
        <v>24.3</v>
      </c>
      <c r="G190" s="448">
        <v>42</v>
      </c>
      <c r="H190" s="448" t="s">
        <v>408</v>
      </c>
      <c r="I190" s="448">
        <v>5.53</v>
      </c>
      <c r="J190" s="448">
        <v>3.07</v>
      </c>
      <c r="K190" s="448">
        <v>18.8</v>
      </c>
      <c r="L190" s="448">
        <v>4</v>
      </c>
      <c r="M190" s="448" t="s">
        <v>420</v>
      </c>
      <c r="N190" s="449">
        <v>4</v>
      </c>
      <c r="O190" s="449">
        <v>4</v>
      </c>
      <c r="P190" s="449">
        <v>4</v>
      </c>
      <c r="Q190" s="449">
        <v>6</v>
      </c>
      <c r="R190" s="449">
        <v>6</v>
      </c>
      <c r="S190" s="449">
        <v>6</v>
      </c>
      <c r="T190" s="449">
        <v>1</v>
      </c>
      <c r="U190" s="449">
        <v>1</v>
      </c>
      <c r="V190" s="449">
        <v>2</v>
      </c>
      <c r="W190" s="449">
        <v>2</v>
      </c>
      <c r="X190" s="449">
        <v>1</v>
      </c>
      <c r="Y190" s="449">
        <v>1</v>
      </c>
      <c r="Z190" s="449">
        <v>1</v>
      </c>
      <c r="AA190" s="449">
        <v>1</v>
      </c>
      <c r="AB190" s="449">
        <v>1</v>
      </c>
      <c r="AC190" s="448">
        <v>70</v>
      </c>
      <c r="AD190" s="448">
        <v>23.6</v>
      </c>
      <c r="AE190" s="449">
        <v>10</v>
      </c>
      <c r="AF190" s="449">
        <v>38</v>
      </c>
      <c r="AG190" s="449">
        <v>5.3</v>
      </c>
      <c r="AH190" s="449">
        <v>3.02</v>
      </c>
      <c r="AI190" s="449">
        <v>20.8</v>
      </c>
      <c r="AJ190" s="449">
        <v>20.6</v>
      </c>
      <c r="AK190" s="449">
        <v>31.2</v>
      </c>
      <c r="AL190" s="449">
        <v>31.5</v>
      </c>
    </row>
    <row r="191" spans="1:38">
      <c r="A191" s="458" t="s">
        <v>761</v>
      </c>
      <c r="B191" s="449">
        <v>23.6</v>
      </c>
      <c r="C191" s="448">
        <v>33</v>
      </c>
      <c r="D191" s="448">
        <v>30.7</v>
      </c>
      <c r="E191" s="448">
        <v>35</v>
      </c>
      <c r="F191" s="448">
        <v>23.7</v>
      </c>
      <c r="G191" s="448">
        <v>35</v>
      </c>
      <c r="H191" s="448" t="s">
        <v>408</v>
      </c>
      <c r="I191" s="448">
        <v>5.57</v>
      </c>
      <c r="J191" s="448">
        <v>3.25</v>
      </c>
      <c r="K191" s="448">
        <v>31.9</v>
      </c>
      <c r="L191" s="448">
        <v>4</v>
      </c>
      <c r="M191" s="448" t="s">
        <v>762</v>
      </c>
      <c r="N191" s="449">
        <v>3</v>
      </c>
      <c r="O191" s="449">
        <v>3</v>
      </c>
      <c r="P191" s="449">
        <v>4</v>
      </c>
      <c r="Q191" s="449">
        <v>4</v>
      </c>
      <c r="R191" s="449">
        <v>3</v>
      </c>
      <c r="S191" s="449">
        <v>3</v>
      </c>
      <c r="T191" s="449">
        <v>2</v>
      </c>
      <c r="U191" s="449">
        <v>1</v>
      </c>
      <c r="V191" s="449">
        <v>2</v>
      </c>
      <c r="W191" s="449">
        <v>2</v>
      </c>
      <c r="X191" s="449">
        <v>1</v>
      </c>
      <c r="Y191" s="449">
        <v>2</v>
      </c>
      <c r="Z191" s="449">
        <v>2</v>
      </c>
      <c r="AA191" s="449">
        <v>1</v>
      </c>
      <c r="AB191" s="449">
        <v>2</v>
      </c>
      <c r="AC191" s="448">
        <v>70</v>
      </c>
      <c r="AD191" s="448">
        <v>24.6</v>
      </c>
      <c r="AE191" s="449">
        <v>39</v>
      </c>
      <c r="AF191" s="449">
        <v>33</v>
      </c>
      <c r="AG191" s="449">
        <v>4.43</v>
      </c>
      <c r="AH191" s="449">
        <v>3.28</v>
      </c>
      <c r="AI191" s="449">
        <v>32.4</v>
      </c>
      <c r="AJ191" s="449">
        <v>32.1</v>
      </c>
      <c r="AK191" s="449">
        <v>32.200000000000003</v>
      </c>
      <c r="AL191" s="449">
        <v>31.2</v>
      </c>
    </row>
    <row r="192" spans="1:38">
      <c r="A192" s="458" t="s">
        <v>763</v>
      </c>
      <c r="B192" s="449">
        <v>20.5</v>
      </c>
      <c r="C192" s="448">
        <v>25.9</v>
      </c>
      <c r="D192" s="448">
        <v>34.9</v>
      </c>
      <c r="E192" s="448">
        <v>33</v>
      </c>
      <c r="F192" s="448">
        <v>17.2</v>
      </c>
      <c r="G192" s="448">
        <v>31</v>
      </c>
      <c r="H192" s="448">
        <v>24</v>
      </c>
      <c r="I192" s="448">
        <v>7.82</v>
      </c>
      <c r="J192" s="448">
        <v>4.37</v>
      </c>
      <c r="K192" s="448">
        <v>30.6</v>
      </c>
      <c r="L192" s="448">
        <v>1</v>
      </c>
      <c r="M192" s="448" t="s">
        <v>686</v>
      </c>
      <c r="N192" s="449">
        <v>4</v>
      </c>
      <c r="O192" s="449">
        <v>4</v>
      </c>
      <c r="P192" s="449">
        <v>4</v>
      </c>
      <c r="Q192" s="449">
        <v>4</v>
      </c>
      <c r="R192" s="449">
        <v>3</v>
      </c>
      <c r="S192" s="449">
        <v>3</v>
      </c>
      <c r="T192" s="449">
        <v>3</v>
      </c>
      <c r="U192" s="449">
        <v>4</v>
      </c>
      <c r="V192" s="449">
        <v>2</v>
      </c>
      <c r="W192" s="449">
        <v>2</v>
      </c>
      <c r="X192" s="449">
        <v>1</v>
      </c>
      <c r="Y192" s="449">
        <v>2</v>
      </c>
      <c r="Z192" s="449">
        <v>2</v>
      </c>
      <c r="AA192" s="449">
        <v>4</v>
      </c>
      <c r="AB192" s="449">
        <v>2</v>
      </c>
      <c r="AC192" s="448">
        <v>15</v>
      </c>
      <c r="AD192" s="448">
        <v>18.5</v>
      </c>
      <c r="AE192" s="449">
        <v>28</v>
      </c>
      <c r="AF192" s="449">
        <v>30</v>
      </c>
      <c r="AG192" s="449">
        <v>7.6</v>
      </c>
      <c r="AH192" s="449">
        <v>6.37</v>
      </c>
      <c r="AI192" s="449">
        <v>28.1</v>
      </c>
      <c r="AJ192" s="449">
        <v>25.7</v>
      </c>
      <c r="AK192" s="449">
        <v>24.5</v>
      </c>
      <c r="AL192" s="449">
        <v>26.7</v>
      </c>
    </row>
    <row r="193" spans="1:38">
      <c r="A193" s="458" t="s">
        <v>764</v>
      </c>
      <c r="B193" s="449">
        <v>26.2</v>
      </c>
      <c r="C193" s="448">
        <v>36.4</v>
      </c>
      <c r="D193" s="448">
        <v>36.9</v>
      </c>
      <c r="E193" s="448">
        <v>37</v>
      </c>
      <c r="F193" s="448">
        <v>23</v>
      </c>
      <c r="G193" s="448">
        <v>33.9</v>
      </c>
      <c r="H193" s="448">
        <v>21</v>
      </c>
      <c r="I193" s="448">
        <v>6.68</v>
      </c>
      <c r="J193" s="448">
        <v>5</v>
      </c>
      <c r="K193" s="448">
        <v>30.8</v>
      </c>
      <c r="L193" s="448">
        <v>4</v>
      </c>
      <c r="M193" s="448" t="s">
        <v>765</v>
      </c>
      <c r="N193" s="449">
        <v>4</v>
      </c>
      <c r="O193" s="449">
        <v>4</v>
      </c>
      <c r="P193" s="449">
        <v>4</v>
      </c>
      <c r="Q193" s="449">
        <v>5</v>
      </c>
      <c r="R193" s="449">
        <v>4</v>
      </c>
      <c r="S193" s="449">
        <v>3</v>
      </c>
      <c r="T193" s="449">
        <v>2</v>
      </c>
      <c r="U193" s="449">
        <v>2</v>
      </c>
      <c r="V193" s="449">
        <v>3</v>
      </c>
      <c r="W193" s="449">
        <v>3</v>
      </c>
      <c r="X193" s="449">
        <v>2</v>
      </c>
      <c r="Y193" s="449">
        <v>2</v>
      </c>
      <c r="Z193" s="449">
        <v>2</v>
      </c>
      <c r="AA193" s="449">
        <v>3</v>
      </c>
      <c r="AB193" s="449">
        <v>3</v>
      </c>
      <c r="AC193" s="448">
        <v>16</v>
      </c>
      <c r="AD193" s="448">
        <v>21.6</v>
      </c>
      <c r="AE193" s="449">
        <v>25</v>
      </c>
      <c r="AF193" s="449">
        <v>32</v>
      </c>
      <c r="AG193" s="449">
        <v>7.55</v>
      </c>
      <c r="AH193" s="449">
        <v>4.3600000000000003</v>
      </c>
      <c r="AI193" s="449">
        <v>32</v>
      </c>
      <c r="AJ193" s="449">
        <v>31.5</v>
      </c>
      <c r="AK193" s="449">
        <v>32.4</v>
      </c>
      <c r="AL193" s="449">
        <v>25.1</v>
      </c>
    </row>
    <row r="194" spans="1:38">
      <c r="A194" s="458" t="s">
        <v>766</v>
      </c>
      <c r="B194" s="449">
        <v>17.899999999999999</v>
      </c>
      <c r="C194" s="448">
        <v>14</v>
      </c>
      <c r="D194" s="448">
        <v>38.5</v>
      </c>
      <c r="E194" s="448">
        <v>24</v>
      </c>
      <c r="F194" s="448">
        <v>31.5</v>
      </c>
      <c r="G194" s="448">
        <v>31</v>
      </c>
      <c r="H194" s="448" t="s">
        <v>408</v>
      </c>
      <c r="I194" s="448">
        <v>5.88</v>
      </c>
      <c r="J194" s="448">
        <v>3.35</v>
      </c>
      <c r="K194" s="448">
        <v>20.5</v>
      </c>
      <c r="L194" s="448" t="s">
        <v>408</v>
      </c>
      <c r="M194" s="448" t="s">
        <v>438</v>
      </c>
      <c r="N194" s="449">
        <v>5</v>
      </c>
      <c r="O194" s="449">
        <v>4</v>
      </c>
      <c r="P194" s="449">
        <v>5</v>
      </c>
      <c r="Q194" s="449">
        <v>4</v>
      </c>
      <c r="R194" s="449">
        <v>4</v>
      </c>
      <c r="S194" s="444">
        <v>4</v>
      </c>
      <c r="T194" s="449">
        <v>1</v>
      </c>
      <c r="U194" s="449">
        <v>2</v>
      </c>
      <c r="V194" s="449">
        <v>2</v>
      </c>
      <c r="W194" s="449">
        <v>2</v>
      </c>
      <c r="X194" s="449">
        <v>2</v>
      </c>
      <c r="Y194" s="449">
        <v>4</v>
      </c>
      <c r="Z194" s="449">
        <v>2</v>
      </c>
      <c r="AA194" s="449">
        <v>2</v>
      </c>
      <c r="AB194" s="449">
        <v>4</v>
      </c>
      <c r="AC194" s="448">
        <v>70</v>
      </c>
      <c r="AD194" s="448">
        <v>31.8</v>
      </c>
      <c r="AE194" s="449">
        <v>20.5</v>
      </c>
      <c r="AF194" s="449">
        <v>24</v>
      </c>
      <c r="AG194" s="449">
        <v>5.36</v>
      </c>
      <c r="AH194" s="449">
        <v>2.77</v>
      </c>
      <c r="AI194" s="449">
        <v>23.9</v>
      </c>
      <c r="AJ194" s="449">
        <v>21.5</v>
      </c>
      <c r="AK194" s="449">
        <v>31.6</v>
      </c>
      <c r="AL194" s="449">
        <v>31.1</v>
      </c>
    </row>
    <row r="195" spans="1:38">
      <c r="A195" s="458" t="s">
        <v>767</v>
      </c>
      <c r="B195" s="449">
        <v>21.1</v>
      </c>
      <c r="C195" s="448">
        <v>15.8</v>
      </c>
      <c r="D195" s="448">
        <v>44.6</v>
      </c>
      <c r="E195" s="448">
        <v>27</v>
      </c>
      <c r="F195" s="448">
        <v>32.5</v>
      </c>
      <c r="G195" s="448">
        <v>27.4</v>
      </c>
      <c r="H195" s="448" t="s">
        <v>408</v>
      </c>
      <c r="I195" s="448">
        <v>4.93</v>
      </c>
      <c r="J195" s="448">
        <v>3.97</v>
      </c>
      <c r="K195" s="448">
        <v>29.3</v>
      </c>
      <c r="L195" s="448">
        <v>5</v>
      </c>
      <c r="M195" s="448" t="s">
        <v>590</v>
      </c>
      <c r="N195" s="449">
        <v>2</v>
      </c>
      <c r="O195" s="449">
        <v>4</v>
      </c>
      <c r="P195" s="449">
        <v>4</v>
      </c>
      <c r="Q195" s="449">
        <v>4</v>
      </c>
      <c r="R195" s="449">
        <v>4</v>
      </c>
      <c r="S195" s="449">
        <v>3</v>
      </c>
      <c r="T195" s="449">
        <v>3</v>
      </c>
      <c r="U195" s="449">
        <v>4</v>
      </c>
      <c r="V195" s="449">
        <v>2</v>
      </c>
      <c r="W195" s="449">
        <v>4</v>
      </c>
      <c r="X195" s="449">
        <v>4</v>
      </c>
      <c r="Y195" s="449">
        <v>2</v>
      </c>
      <c r="Z195" s="449">
        <v>3</v>
      </c>
      <c r="AA195" s="449">
        <v>4</v>
      </c>
      <c r="AB195" s="449">
        <v>3</v>
      </c>
      <c r="AC195" s="448">
        <v>70</v>
      </c>
      <c r="AD195" s="448">
        <v>32.799999999999997</v>
      </c>
      <c r="AE195" s="449">
        <v>25</v>
      </c>
      <c r="AF195" s="449">
        <v>27.7</v>
      </c>
      <c r="AG195" s="449">
        <v>5</v>
      </c>
      <c r="AH195" s="449">
        <v>3.68</v>
      </c>
      <c r="AI195" s="449">
        <v>30.3</v>
      </c>
      <c r="AJ195" s="449">
        <v>29.1</v>
      </c>
      <c r="AK195" s="449">
        <v>30.8</v>
      </c>
      <c r="AL195" s="449">
        <v>30.5</v>
      </c>
    </row>
    <row r="196" spans="1:38">
      <c r="A196" s="458" t="s">
        <v>768</v>
      </c>
      <c r="B196" s="449">
        <v>20.8</v>
      </c>
      <c r="C196" s="448">
        <v>32</v>
      </c>
      <c r="D196" s="448">
        <v>34</v>
      </c>
      <c r="E196" s="448">
        <v>39</v>
      </c>
      <c r="F196" s="448">
        <v>17.600000000000001</v>
      </c>
      <c r="G196" s="448">
        <v>22</v>
      </c>
      <c r="H196" s="448" t="s">
        <v>408</v>
      </c>
      <c r="I196" s="448">
        <v>5.62</v>
      </c>
      <c r="J196" s="448">
        <v>3.78</v>
      </c>
      <c r="K196" s="448">
        <v>32.9</v>
      </c>
      <c r="L196" s="448">
        <v>3</v>
      </c>
      <c r="M196" s="448" t="s">
        <v>769</v>
      </c>
      <c r="N196" s="449">
        <v>4</v>
      </c>
      <c r="O196" s="449">
        <v>3</v>
      </c>
      <c r="P196" s="449">
        <v>4</v>
      </c>
      <c r="Q196" s="449">
        <v>3</v>
      </c>
      <c r="R196" s="449">
        <v>3</v>
      </c>
      <c r="S196" s="449">
        <v>3</v>
      </c>
      <c r="T196" s="449">
        <v>3</v>
      </c>
      <c r="U196" s="449">
        <v>3</v>
      </c>
      <c r="V196" s="449">
        <v>3</v>
      </c>
      <c r="W196" s="449">
        <v>3</v>
      </c>
      <c r="X196" s="449">
        <v>3</v>
      </c>
      <c r="Y196" s="449">
        <v>3</v>
      </c>
      <c r="Z196" s="449">
        <v>2</v>
      </c>
      <c r="AA196" s="449">
        <v>3</v>
      </c>
      <c r="AB196" s="449">
        <v>3</v>
      </c>
      <c r="AC196" s="448">
        <v>70</v>
      </c>
      <c r="AD196" s="448">
        <v>20.100000000000001</v>
      </c>
      <c r="AE196" s="449">
        <v>32</v>
      </c>
      <c r="AF196" s="449">
        <v>29.5</v>
      </c>
      <c r="AG196" s="449">
        <v>6.41</v>
      </c>
      <c r="AH196" s="449">
        <v>3.39</v>
      </c>
      <c r="AI196" s="449">
        <v>32.700000000000003</v>
      </c>
      <c r="AJ196" s="449">
        <v>33.299999999999997</v>
      </c>
      <c r="AK196" s="449">
        <v>22.2</v>
      </c>
      <c r="AL196" s="449">
        <v>25.6</v>
      </c>
    </row>
    <row r="197" spans="1:38">
      <c r="A197" s="458" t="s">
        <v>770</v>
      </c>
      <c r="B197" s="449">
        <v>19.600000000000001</v>
      </c>
      <c r="C197" s="448">
        <v>30.2</v>
      </c>
      <c r="D197" s="448">
        <v>30.6</v>
      </c>
      <c r="E197" s="448">
        <v>25</v>
      </c>
      <c r="F197" s="448">
        <v>21.6</v>
      </c>
      <c r="G197" s="448">
        <v>34</v>
      </c>
      <c r="H197" s="448" t="s">
        <v>408</v>
      </c>
      <c r="I197" s="448">
        <v>4.93</v>
      </c>
      <c r="J197" s="448">
        <v>3.32</v>
      </c>
      <c r="K197" s="448">
        <v>32.200000000000003</v>
      </c>
      <c r="L197" s="448">
        <v>4</v>
      </c>
      <c r="M197" s="448" t="s">
        <v>432</v>
      </c>
      <c r="N197" s="449">
        <v>3</v>
      </c>
      <c r="O197" s="449">
        <v>1</v>
      </c>
      <c r="P197" s="449">
        <v>4</v>
      </c>
      <c r="Q197" s="449">
        <v>3</v>
      </c>
      <c r="R197" s="449">
        <v>1</v>
      </c>
      <c r="S197" s="449">
        <v>2</v>
      </c>
      <c r="T197" s="449">
        <v>3</v>
      </c>
      <c r="U197" s="449">
        <v>3</v>
      </c>
      <c r="V197" s="449">
        <v>4</v>
      </c>
      <c r="W197" s="449">
        <v>2</v>
      </c>
      <c r="X197" s="449">
        <v>4</v>
      </c>
      <c r="Y197" s="449">
        <v>3</v>
      </c>
      <c r="Z197" s="449">
        <v>3</v>
      </c>
      <c r="AA197" s="449">
        <v>9999</v>
      </c>
      <c r="AB197" s="449">
        <v>4</v>
      </c>
      <c r="AC197" s="448">
        <v>70</v>
      </c>
      <c r="AD197" s="448">
        <v>22.4</v>
      </c>
      <c r="AE197" s="449">
        <v>24</v>
      </c>
      <c r="AF197" s="449">
        <v>38</v>
      </c>
      <c r="AG197" s="449">
        <v>4.4400000000000004</v>
      </c>
      <c r="AH197" s="449">
        <v>3.68</v>
      </c>
      <c r="AI197" s="449">
        <v>32.9</v>
      </c>
      <c r="AJ197" s="449">
        <v>32.4</v>
      </c>
      <c r="AK197" s="449">
        <v>25.8</v>
      </c>
      <c r="AL197" s="449">
        <v>27.6</v>
      </c>
    </row>
    <row r="198" spans="1:38">
      <c r="A198" s="458" t="s">
        <v>771</v>
      </c>
      <c r="B198" s="449">
        <v>22.3</v>
      </c>
      <c r="C198" s="448">
        <v>22.4</v>
      </c>
      <c r="D198" s="448">
        <v>40.9</v>
      </c>
      <c r="E198" s="448">
        <v>25</v>
      </c>
      <c r="F198" s="448">
        <v>30.1</v>
      </c>
      <c r="G198" s="448">
        <v>25.5</v>
      </c>
      <c r="H198" s="471" t="s">
        <v>408</v>
      </c>
      <c r="I198" s="448">
        <v>4.3099999999999996</v>
      </c>
      <c r="J198" s="448">
        <v>3.28</v>
      </c>
      <c r="K198" s="448">
        <v>33.1</v>
      </c>
      <c r="L198" s="448">
        <v>4</v>
      </c>
      <c r="M198" s="448" t="s">
        <v>452</v>
      </c>
      <c r="N198" s="449">
        <v>5</v>
      </c>
      <c r="O198" s="449">
        <v>4</v>
      </c>
      <c r="P198" s="449">
        <v>3</v>
      </c>
      <c r="Q198" s="449">
        <v>5</v>
      </c>
      <c r="R198" s="449">
        <v>4</v>
      </c>
      <c r="S198" s="449">
        <v>3</v>
      </c>
      <c r="T198" s="449">
        <v>2</v>
      </c>
      <c r="U198" s="449">
        <v>3</v>
      </c>
      <c r="V198" s="449">
        <v>2</v>
      </c>
      <c r="W198" s="449">
        <v>2</v>
      </c>
      <c r="X198" s="449">
        <v>2</v>
      </c>
      <c r="Y198" s="449">
        <v>2</v>
      </c>
      <c r="Z198" s="449">
        <v>2</v>
      </c>
      <c r="AA198" s="449">
        <v>3</v>
      </c>
      <c r="AB198" s="449">
        <v>3</v>
      </c>
      <c r="AC198" s="448">
        <v>70</v>
      </c>
      <c r="AD198" s="448">
        <v>31.9</v>
      </c>
      <c r="AE198" s="449">
        <v>19</v>
      </c>
      <c r="AF198" s="449">
        <v>27.5</v>
      </c>
      <c r="AG198" s="449">
        <v>4.7</v>
      </c>
      <c r="AH198" s="449">
        <v>3.28</v>
      </c>
      <c r="AI198" s="449">
        <v>31.7</v>
      </c>
      <c r="AJ198" s="449">
        <v>32</v>
      </c>
      <c r="AK198" s="449">
        <v>23</v>
      </c>
      <c r="AL198" s="449">
        <v>26</v>
      </c>
    </row>
    <row r="199" spans="1:38">
      <c r="A199" s="458" t="s">
        <v>772</v>
      </c>
      <c r="B199" s="449">
        <v>20.2</v>
      </c>
      <c r="C199" s="448">
        <v>28.9</v>
      </c>
      <c r="D199" s="448">
        <v>30.3</v>
      </c>
      <c r="E199" s="448">
        <v>35.5</v>
      </c>
      <c r="F199" s="448">
        <v>20.6</v>
      </c>
      <c r="G199" s="448">
        <v>33.5</v>
      </c>
      <c r="H199" s="448" t="s">
        <v>408</v>
      </c>
      <c r="I199" s="448">
        <v>5.55</v>
      </c>
      <c r="J199" s="448">
        <v>3.71</v>
      </c>
      <c r="K199" s="448">
        <v>29.1</v>
      </c>
      <c r="L199" s="448">
        <v>3</v>
      </c>
      <c r="M199" s="448" t="s">
        <v>773</v>
      </c>
      <c r="N199" s="449">
        <v>4</v>
      </c>
      <c r="O199" s="449">
        <v>4</v>
      </c>
      <c r="P199" s="449">
        <v>4</v>
      </c>
      <c r="Q199" s="449">
        <v>4</v>
      </c>
      <c r="R199" s="449">
        <v>4</v>
      </c>
      <c r="S199" s="449">
        <v>3</v>
      </c>
      <c r="T199" s="449">
        <v>2</v>
      </c>
      <c r="U199" s="449">
        <v>3</v>
      </c>
      <c r="V199" s="449">
        <v>4</v>
      </c>
      <c r="W199" s="449">
        <v>2</v>
      </c>
      <c r="X199" s="449">
        <v>3</v>
      </c>
      <c r="Y199" s="449">
        <v>1</v>
      </c>
      <c r="Z199" s="449">
        <v>2</v>
      </c>
      <c r="AA199" s="449">
        <v>2</v>
      </c>
      <c r="AB199" s="449">
        <v>2</v>
      </c>
      <c r="AC199" s="448">
        <v>70</v>
      </c>
      <c r="AD199" s="448">
        <v>19.399999999999999</v>
      </c>
      <c r="AE199" s="449">
        <v>33</v>
      </c>
      <c r="AF199" s="449">
        <v>34.200000000000003</v>
      </c>
      <c r="AG199" s="449">
        <v>5.5</v>
      </c>
      <c r="AH199" s="449">
        <v>3.69</v>
      </c>
      <c r="AI199" s="449">
        <v>29.1</v>
      </c>
      <c r="AJ199" s="449">
        <v>28.5</v>
      </c>
      <c r="AK199" s="449">
        <v>22.8</v>
      </c>
      <c r="AL199" s="449">
        <v>24.9</v>
      </c>
    </row>
    <row r="200" spans="1:38">
      <c r="A200" s="458" t="s">
        <v>774</v>
      </c>
      <c r="B200" s="449">
        <v>22</v>
      </c>
      <c r="C200" s="448">
        <v>30.9</v>
      </c>
      <c r="D200" s="448">
        <v>34.700000000000003</v>
      </c>
      <c r="E200" s="448">
        <v>37</v>
      </c>
      <c r="F200" s="448">
        <v>22</v>
      </c>
      <c r="G200" s="448">
        <v>32.5</v>
      </c>
      <c r="H200" s="448" t="s">
        <v>408</v>
      </c>
      <c r="I200" s="448">
        <v>5.07</v>
      </c>
      <c r="J200" s="448">
        <v>2.77</v>
      </c>
      <c r="K200" s="448">
        <v>32.1</v>
      </c>
      <c r="L200" s="448">
        <v>3</v>
      </c>
      <c r="M200" s="448" t="s">
        <v>775</v>
      </c>
      <c r="N200" s="449">
        <v>2</v>
      </c>
      <c r="O200" s="449">
        <v>3</v>
      </c>
      <c r="P200" s="449">
        <v>3</v>
      </c>
      <c r="Q200" s="449">
        <v>2</v>
      </c>
      <c r="R200" s="449">
        <v>2</v>
      </c>
      <c r="S200" s="449">
        <v>1</v>
      </c>
      <c r="T200" s="449">
        <v>1</v>
      </c>
      <c r="U200" s="449">
        <v>1</v>
      </c>
      <c r="V200" s="449">
        <v>2</v>
      </c>
      <c r="W200" s="449">
        <v>2</v>
      </c>
      <c r="X200" s="449">
        <v>1</v>
      </c>
      <c r="Y200" s="449">
        <v>1</v>
      </c>
      <c r="Z200" s="449">
        <v>2</v>
      </c>
      <c r="AA200" s="449">
        <v>2</v>
      </c>
      <c r="AB200" s="449">
        <v>1</v>
      </c>
      <c r="AC200" s="448">
        <v>70</v>
      </c>
      <c r="AD200" s="448">
        <v>21.6</v>
      </c>
      <c r="AE200" s="449">
        <v>33</v>
      </c>
      <c r="AF200" s="449">
        <v>37</v>
      </c>
      <c r="AG200" s="449">
        <v>5.29</v>
      </c>
      <c r="AH200" s="449">
        <v>2.93</v>
      </c>
      <c r="AI200" s="449">
        <v>32.4</v>
      </c>
      <c r="AJ200" s="449">
        <v>32.4</v>
      </c>
      <c r="AK200" s="449">
        <v>31.3</v>
      </c>
      <c r="AL200" s="449">
        <v>31.9</v>
      </c>
    </row>
    <row r="201" spans="1:38">
      <c r="A201" s="458" t="s">
        <v>776</v>
      </c>
      <c r="B201" s="449">
        <v>17.8</v>
      </c>
      <c r="C201" s="448">
        <v>14.3</v>
      </c>
      <c r="D201" s="448">
        <v>32.5</v>
      </c>
      <c r="E201" s="448">
        <v>31</v>
      </c>
      <c r="F201" s="448">
        <v>25</v>
      </c>
      <c r="G201" s="448">
        <v>40.200000000000003</v>
      </c>
      <c r="H201" s="471" t="s">
        <v>408</v>
      </c>
      <c r="I201" s="448">
        <v>3.58</v>
      </c>
      <c r="J201" s="448">
        <v>2.9</v>
      </c>
      <c r="K201" s="448">
        <v>30.3</v>
      </c>
      <c r="L201" s="448">
        <v>4</v>
      </c>
      <c r="M201" s="448" t="s">
        <v>559</v>
      </c>
      <c r="N201" s="449">
        <v>5</v>
      </c>
      <c r="O201" s="449">
        <v>2</v>
      </c>
      <c r="P201" s="449">
        <v>3</v>
      </c>
      <c r="Q201" s="449">
        <v>3</v>
      </c>
      <c r="R201" s="449">
        <v>2</v>
      </c>
      <c r="S201" s="472">
        <v>2</v>
      </c>
      <c r="T201" s="449">
        <v>2</v>
      </c>
      <c r="U201" s="449">
        <v>2</v>
      </c>
      <c r="V201" s="449">
        <v>3</v>
      </c>
      <c r="W201" s="449">
        <v>2</v>
      </c>
      <c r="X201" s="449">
        <v>2</v>
      </c>
      <c r="Y201" s="449">
        <v>2</v>
      </c>
      <c r="Z201" s="449">
        <v>1</v>
      </c>
      <c r="AA201" s="449">
        <v>2</v>
      </c>
      <c r="AB201" s="449">
        <v>3</v>
      </c>
      <c r="AC201" s="448">
        <v>70</v>
      </c>
      <c r="AD201" s="448">
        <v>25.6</v>
      </c>
      <c r="AE201" s="449">
        <v>33</v>
      </c>
      <c r="AF201" s="449">
        <v>26.3</v>
      </c>
      <c r="AG201" s="449">
        <v>6.69</v>
      </c>
      <c r="AH201" s="449">
        <v>3.04</v>
      </c>
      <c r="AI201" s="449">
        <v>28.1</v>
      </c>
      <c r="AJ201" s="449">
        <v>30.8</v>
      </c>
      <c r="AK201" s="449">
        <v>36.700000000000003</v>
      </c>
      <c r="AL201" s="449">
        <v>41.7</v>
      </c>
    </row>
    <row r="202" spans="1:38">
      <c r="A202" s="458" t="s">
        <v>777</v>
      </c>
      <c r="B202" s="449">
        <v>15.3</v>
      </c>
      <c r="C202" s="448">
        <v>5.8</v>
      </c>
      <c r="D202" s="448">
        <v>35.9</v>
      </c>
      <c r="E202" s="448">
        <v>44</v>
      </c>
      <c r="F202" s="448">
        <v>24.1</v>
      </c>
      <c r="G202" s="448">
        <v>22</v>
      </c>
      <c r="H202" s="448" t="s">
        <v>408</v>
      </c>
      <c r="I202" s="448">
        <v>5.68</v>
      </c>
      <c r="J202" s="448">
        <v>2.96</v>
      </c>
      <c r="K202" s="448">
        <v>32.5</v>
      </c>
      <c r="L202" s="448">
        <v>4</v>
      </c>
      <c r="M202" s="448" t="s">
        <v>778</v>
      </c>
      <c r="N202" s="449">
        <v>1</v>
      </c>
      <c r="O202" s="449">
        <v>1</v>
      </c>
      <c r="P202" s="449">
        <v>1</v>
      </c>
      <c r="Q202" s="472" t="s">
        <v>779</v>
      </c>
      <c r="R202" s="472" t="s">
        <v>779</v>
      </c>
      <c r="S202" s="449">
        <v>4</v>
      </c>
      <c r="T202" s="449">
        <v>4</v>
      </c>
      <c r="U202" s="449">
        <v>1</v>
      </c>
      <c r="V202" s="449">
        <v>3</v>
      </c>
      <c r="W202" s="449">
        <v>4</v>
      </c>
      <c r="X202" s="449">
        <v>1</v>
      </c>
      <c r="Y202" s="449">
        <v>1</v>
      </c>
      <c r="Z202" s="449">
        <v>5</v>
      </c>
      <c r="AA202" s="449">
        <v>1</v>
      </c>
      <c r="AB202" s="449">
        <v>1</v>
      </c>
      <c r="AC202" s="448">
        <v>70</v>
      </c>
      <c r="AD202" s="448">
        <v>26.6</v>
      </c>
      <c r="AE202" s="449">
        <v>44</v>
      </c>
      <c r="AF202" s="449">
        <v>25</v>
      </c>
      <c r="AG202" s="449">
        <v>6.1</v>
      </c>
      <c r="AH202" s="449">
        <v>3</v>
      </c>
      <c r="AI202" s="449">
        <v>32</v>
      </c>
      <c r="AJ202" s="449">
        <v>32.799999999999997</v>
      </c>
      <c r="AK202" s="449">
        <v>34.4</v>
      </c>
      <c r="AL202" s="449">
        <v>36.200000000000003</v>
      </c>
    </row>
    <row r="203" spans="1:38">
      <c r="A203" s="458" t="s">
        <v>780</v>
      </c>
      <c r="B203" s="449">
        <v>18.2</v>
      </c>
      <c r="C203" s="448">
        <v>22.4</v>
      </c>
      <c r="D203" s="448">
        <v>30.7</v>
      </c>
      <c r="E203" s="448">
        <v>28</v>
      </c>
      <c r="F203" s="448">
        <v>22.4</v>
      </c>
      <c r="G203" s="448">
        <v>27</v>
      </c>
      <c r="H203" s="448" t="s">
        <v>408</v>
      </c>
      <c r="I203" s="448">
        <v>6.47</v>
      </c>
      <c r="J203" s="448">
        <v>3.07</v>
      </c>
      <c r="K203" s="448">
        <v>31.7</v>
      </c>
      <c r="L203" s="448">
        <v>3</v>
      </c>
      <c r="M203" s="448" t="s">
        <v>506</v>
      </c>
      <c r="N203" s="449">
        <v>4</v>
      </c>
      <c r="O203" s="449">
        <v>2</v>
      </c>
      <c r="P203" s="449">
        <v>3</v>
      </c>
      <c r="Q203" s="449">
        <v>3</v>
      </c>
      <c r="R203" s="449">
        <v>3</v>
      </c>
      <c r="S203" s="449">
        <v>3</v>
      </c>
      <c r="T203" s="449">
        <v>1</v>
      </c>
      <c r="U203" s="449">
        <v>2</v>
      </c>
      <c r="V203" s="449">
        <v>2</v>
      </c>
      <c r="W203" s="449">
        <v>2</v>
      </c>
      <c r="X203" s="449">
        <v>2</v>
      </c>
      <c r="Y203" s="449">
        <v>1</v>
      </c>
      <c r="Z203" s="449">
        <v>1</v>
      </c>
      <c r="AA203" s="449">
        <v>2</v>
      </c>
      <c r="AB203" s="449">
        <v>2</v>
      </c>
      <c r="AC203" s="448">
        <v>70</v>
      </c>
      <c r="AD203" s="448">
        <v>22.1</v>
      </c>
      <c r="AE203" s="449">
        <v>26</v>
      </c>
      <c r="AF203" s="449">
        <v>28</v>
      </c>
      <c r="AG203" s="449">
        <v>6.86</v>
      </c>
      <c r="AH203" s="449">
        <v>3.13</v>
      </c>
      <c r="AI203" s="449">
        <v>29.8</v>
      </c>
      <c r="AJ203" s="449">
        <v>31.6</v>
      </c>
      <c r="AK203" s="449">
        <v>26.5</v>
      </c>
      <c r="AL203" s="449">
        <v>30</v>
      </c>
    </row>
    <row r="204" spans="1:38">
      <c r="A204" s="458" t="s">
        <v>781</v>
      </c>
      <c r="B204" s="449">
        <v>20.5</v>
      </c>
      <c r="C204" s="448">
        <v>22.6</v>
      </c>
      <c r="D204" s="448">
        <v>36.799999999999997</v>
      </c>
      <c r="E204" s="448">
        <v>53</v>
      </c>
      <c r="F204" s="448">
        <v>25.1</v>
      </c>
      <c r="G204" s="448">
        <v>12</v>
      </c>
      <c r="H204" s="448">
        <v>70</v>
      </c>
      <c r="I204" s="448">
        <v>5.2</v>
      </c>
      <c r="J204" s="448">
        <v>2.86</v>
      </c>
      <c r="K204" s="448">
        <v>23.7</v>
      </c>
      <c r="L204" s="448">
        <v>3</v>
      </c>
      <c r="M204" s="448" t="s">
        <v>782</v>
      </c>
      <c r="N204" s="449">
        <v>5</v>
      </c>
      <c r="O204" s="449">
        <v>3</v>
      </c>
      <c r="P204" s="449">
        <v>3</v>
      </c>
      <c r="Q204" s="449">
        <v>6</v>
      </c>
      <c r="R204" s="449">
        <v>4</v>
      </c>
      <c r="S204" s="449">
        <v>4</v>
      </c>
      <c r="T204" s="449">
        <v>2</v>
      </c>
      <c r="U204" s="449">
        <v>2</v>
      </c>
      <c r="V204" s="449">
        <v>1</v>
      </c>
      <c r="W204" s="449">
        <v>2</v>
      </c>
      <c r="X204" s="449">
        <v>2</v>
      </c>
      <c r="Y204" s="449">
        <v>2</v>
      </c>
      <c r="Z204" s="449">
        <v>2</v>
      </c>
      <c r="AA204" s="449">
        <v>2</v>
      </c>
      <c r="AB204" s="449">
        <v>2</v>
      </c>
      <c r="AC204" s="448">
        <v>17.23</v>
      </c>
      <c r="AD204" s="448">
        <v>25.3</v>
      </c>
      <c r="AE204" s="449">
        <v>50</v>
      </c>
      <c r="AF204" s="449">
        <v>19</v>
      </c>
      <c r="AG204" s="449">
        <v>5.21</v>
      </c>
      <c r="AH204" s="449">
        <v>2.64</v>
      </c>
      <c r="AI204" s="449">
        <v>31.1</v>
      </c>
      <c r="AJ204" s="449">
        <v>31</v>
      </c>
      <c r="AK204" s="449">
        <v>26.4</v>
      </c>
      <c r="AL204" s="449">
        <v>28.1</v>
      </c>
    </row>
    <row r="205" spans="1:38">
      <c r="A205" s="458" t="s">
        <v>783</v>
      </c>
      <c r="B205" s="449">
        <v>20.399999999999999</v>
      </c>
      <c r="C205" s="448">
        <v>22</v>
      </c>
      <c r="D205" s="448">
        <v>47.6</v>
      </c>
      <c r="E205" s="448">
        <v>23</v>
      </c>
      <c r="F205" s="448">
        <v>34.299999999999997</v>
      </c>
      <c r="G205" s="448">
        <v>11</v>
      </c>
      <c r="H205" s="448" t="s">
        <v>408</v>
      </c>
      <c r="I205" s="448">
        <v>6.86</v>
      </c>
      <c r="J205" s="448">
        <v>2.9</v>
      </c>
      <c r="K205" s="448">
        <v>28.1</v>
      </c>
      <c r="L205" s="448">
        <v>5</v>
      </c>
      <c r="M205" s="448" t="s">
        <v>784</v>
      </c>
      <c r="N205" s="449">
        <v>3</v>
      </c>
      <c r="O205" s="449">
        <v>3</v>
      </c>
      <c r="P205" s="449">
        <v>4</v>
      </c>
      <c r="Q205" s="449">
        <v>1</v>
      </c>
      <c r="R205" s="449">
        <v>4</v>
      </c>
      <c r="S205" s="449">
        <v>3</v>
      </c>
      <c r="T205" s="449">
        <v>2</v>
      </c>
      <c r="U205" s="449">
        <v>3</v>
      </c>
      <c r="V205" s="449">
        <v>3</v>
      </c>
      <c r="W205" s="449">
        <v>3</v>
      </c>
      <c r="X205" s="449">
        <v>3</v>
      </c>
      <c r="Y205" s="449">
        <v>2</v>
      </c>
      <c r="Z205" s="449">
        <v>2</v>
      </c>
      <c r="AA205" s="449">
        <v>4</v>
      </c>
      <c r="AB205" s="449">
        <v>3</v>
      </c>
      <c r="AC205" s="448">
        <v>70</v>
      </c>
      <c r="AD205" s="448">
        <v>34.1</v>
      </c>
      <c r="AE205" s="449">
        <v>14</v>
      </c>
      <c r="AF205" s="449">
        <v>11</v>
      </c>
      <c r="AG205" s="449">
        <v>6.99</v>
      </c>
      <c r="AH205" s="449">
        <v>2.87</v>
      </c>
      <c r="AI205" s="449">
        <v>26.6</v>
      </c>
      <c r="AJ205" s="449">
        <v>28.8</v>
      </c>
      <c r="AK205" s="449">
        <v>24</v>
      </c>
      <c r="AL205" s="449">
        <v>25.7</v>
      </c>
    </row>
    <row r="206" spans="1:38">
      <c r="A206" s="458" t="s">
        <v>785</v>
      </c>
      <c r="B206" s="449">
        <v>23.7</v>
      </c>
      <c r="C206" s="448">
        <v>34</v>
      </c>
      <c r="D206" s="448">
        <v>33.6</v>
      </c>
      <c r="E206" s="448">
        <v>36</v>
      </c>
      <c r="F206" s="448">
        <v>18.2</v>
      </c>
      <c r="G206" s="448">
        <v>22</v>
      </c>
      <c r="H206" s="443">
        <v>6.79</v>
      </c>
      <c r="I206" s="448">
        <v>7.02</v>
      </c>
      <c r="J206" s="448">
        <v>3.49</v>
      </c>
      <c r="K206" s="448">
        <v>32.5</v>
      </c>
      <c r="L206" s="448">
        <v>3</v>
      </c>
      <c r="M206" s="448" t="s">
        <v>445</v>
      </c>
      <c r="N206" s="449">
        <v>4</v>
      </c>
      <c r="O206" s="449">
        <v>3</v>
      </c>
      <c r="P206" s="449">
        <v>2</v>
      </c>
      <c r="Q206" s="449">
        <v>4</v>
      </c>
      <c r="R206" s="449">
        <v>3</v>
      </c>
      <c r="S206" s="449">
        <v>3</v>
      </c>
      <c r="T206" s="449">
        <v>2</v>
      </c>
      <c r="U206" s="449">
        <v>5</v>
      </c>
      <c r="V206" s="449">
        <v>3</v>
      </c>
      <c r="W206" s="449">
        <v>3</v>
      </c>
      <c r="X206" s="449">
        <v>2</v>
      </c>
      <c r="Y206" s="449">
        <v>2</v>
      </c>
      <c r="Z206" s="449">
        <v>3</v>
      </c>
      <c r="AA206" s="449">
        <v>3</v>
      </c>
      <c r="AB206" s="449">
        <v>3</v>
      </c>
      <c r="AC206" s="443">
        <v>21.94</v>
      </c>
      <c r="AD206" s="448">
        <v>17.2</v>
      </c>
      <c r="AE206" s="449">
        <v>33</v>
      </c>
      <c r="AF206" s="449">
        <v>22</v>
      </c>
      <c r="AG206" s="449">
        <v>6.94</v>
      </c>
      <c r="AH206" s="449">
        <v>3.09</v>
      </c>
      <c r="AI206" s="449">
        <v>32.6</v>
      </c>
      <c r="AJ206" s="449">
        <v>32.9</v>
      </c>
      <c r="AK206" s="449">
        <v>22</v>
      </c>
      <c r="AL206" s="449">
        <v>26.3</v>
      </c>
    </row>
    <row r="207" spans="1:38">
      <c r="A207" s="458" t="s">
        <v>786</v>
      </c>
      <c r="B207" s="449">
        <v>23</v>
      </c>
      <c r="C207" s="448">
        <v>24.1</v>
      </c>
      <c r="D207" s="448">
        <v>42.1</v>
      </c>
      <c r="E207" s="448">
        <v>26</v>
      </c>
      <c r="F207" s="448">
        <v>33.1</v>
      </c>
      <c r="G207" s="448">
        <v>24</v>
      </c>
      <c r="H207" s="448">
        <v>2.86</v>
      </c>
      <c r="I207" s="448">
        <v>9.4499999999999993</v>
      </c>
      <c r="J207" s="448">
        <v>5.0599999999999996</v>
      </c>
      <c r="K207" s="448">
        <v>30.2</v>
      </c>
      <c r="L207" s="448" t="s">
        <v>408</v>
      </c>
      <c r="M207" s="448" t="s">
        <v>574</v>
      </c>
      <c r="N207" s="449">
        <v>4</v>
      </c>
      <c r="O207" s="449">
        <v>2</v>
      </c>
      <c r="P207" s="449">
        <v>2</v>
      </c>
      <c r="Q207" s="449">
        <v>4</v>
      </c>
      <c r="R207" s="449">
        <v>1</v>
      </c>
      <c r="S207" s="449">
        <v>1</v>
      </c>
      <c r="T207" s="449">
        <v>2</v>
      </c>
      <c r="U207" s="449">
        <v>2</v>
      </c>
      <c r="V207" s="449">
        <v>4</v>
      </c>
      <c r="W207" s="449">
        <v>4</v>
      </c>
      <c r="X207" s="449">
        <v>3</v>
      </c>
      <c r="Y207" s="449">
        <v>4</v>
      </c>
      <c r="Z207" s="449">
        <v>4</v>
      </c>
      <c r="AA207" s="449">
        <v>4</v>
      </c>
      <c r="AB207" s="449">
        <v>4</v>
      </c>
      <c r="AC207" s="448">
        <v>3.3</v>
      </c>
      <c r="AD207" s="448">
        <v>32.799999999999997</v>
      </c>
      <c r="AE207" s="449">
        <v>26</v>
      </c>
      <c r="AF207" s="449">
        <v>25</v>
      </c>
      <c r="AG207" s="449">
        <v>9.85</v>
      </c>
      <c r="AH207" s="449">
        <v>5.52</v>
      </c>
      <c r="AI207" s="449">
        <v>30.8</v>
      </c>
      <c r="AJ207" s="449">
        <v>30.1</v>
      </c>
      <c r="AK207" s="449">
        <v>30</v>
      </c>
      <c r="AL207" s="449">
        <v>24.6</v>
      </c>
    </row>
    <row r="208" spans="1:38">
      <c r="A208" s="458" t="s">
        <v>787</v>
      </c>
      <c r="B208" s="449">
        <v>23.1</v>
      </c>
      <c r="C208" s="448">
        <v>34.9</v>
      </c>
      <c r="D208" s="448">
        <v>32.6</v>
      </c>
      <c r="E208" s="448">
        <v>35</v>
      </c>
      <c r="F208" s="448">
        <v>15.8</v>
      </c>
      <c r="G208" s="448">
        <v>24</v>
      </c>
      <c r="H208" s="448">
        <v>23.62</v>
      </c>
      <c r="I208" s="448">
        <v>6.68</v>
      </c>
      <c r="J208" s="448">
        <v>3.02</v>
      </c>
      <c r="K208" s="448">
        <v>32.299999999999997</v>
      </c>
      <c r="L208" s="448">
        <v>4</v>
      </c>
      <c r="M208" s="448" t="s">
        <v>410</v>
      </c>
      <c r="N208" s="449">
        <v>6</v>
      </c>
      <c r="O208" s="449">
        <v>4</v>
      </c>
      <c r="P208" s="449">
        <v>4</v>
      </c>
      <c r="Q208" s="449">
        <v>6</v>
      </c>
      <c r="R208" s="449">
        <v>1</v>
      </c>
      <c r="S208" s="449">
        <v>1</v>
      </c>
      <c r="T208" s="449">
        <v>1</v>
      </c>
      <c r="U208" s="449">
        <v>3</v>
      </c>
      <c r="V208" s="449">
        <v>4</v>
      </c>
      <c r="W208" s="449">
        <v>2</v>
      </c>
      <c r="X208" s="449">
        <v>2</v>
      </c>
      <c r="Y208" s="449">
        <v>3</v>
      </c>
      <c r="Z208" s="449">
        <v>2</v>
      </c>
      <c r="AA208" s="449">
        <v>4</v>
      </c>
      <c r="AB208" s="449">
        <v>3</v>
      </c>
      <c r="AC208" s="448">
        <v>40.58</v>
      </c>
      <c r="AD208" s="448">
        <v>15.2</v>
      </c>
      <c r="AE208" s="449">
        <v>30</v>
      </c>
      <c r="AF208" s="449">
        <v>20</v>
      </c>
      <c r="AG208" s="449">
        <v>6.64</v>
      </c>
      <c r="AH208" s="449">
        <v>2.5099999999999998</v>
      </c>
      <c r="AI208" s="449">
        <v>31.7</v>
      </c>
      <c r="AJ208" s="449">
        <v>31.5</v>
      </c>
      <c r="AK208" s="449">
        <v>22.6</v>
      </c>
      <c r="AL208" s="449">
        <v>19.600000000000001</v>
      </c>
    </row>
    <row r="209" spans="1:38">
      <c r="A209" s="458" t="s">
        <v>788</v>
      </c>
      <c r="B209" s="449">
        <v>21.4</v>
      </c>
      <c r="C209" s="448">
        <v>16.600000000000001</v>
      </c>
      <c r="D209" s="448">
        <v>40</v>
      </c>
      <c r="E209" s="448">
        <v>34</v>
      </c>
      <c r="F209" s="448">
        <v>36.5</v>
      </c>
      <c r="G209" s="448">
        <v>20</v>
      </c>
      <c r="H209" s="448">
        <v>35.68</v>
      </c>
      <c r="I209" s="448">
        <v>6.36</v>
      </c>
      <c r="J209" s="448">
        <v>2.85</v>
      </c>
      <c r="K209" s="448">
        <v>31.7</v>
      </c>
      <c r="L209" s="448">
        <v>4</v>
      </c>
      <c r="M209" s="448" t="s">
        <v>789</v>
      </c>
      <c r="N209" s="449">
        <v>4</v>
      </c>
      <c r="O209" s="449">
        <v>3</v>
      </c>
      <c r="P209" s="449">
        <v>3</v>
      </c>
      <c r="Q209" s="449">
        <v>4</v>
      </c>
      <c r="R209" s="449">
        <v>3</v>
      </c>
      <c r="S209" s="449">
        <v>3</v>
      </c>
      <c r="T209" s="449">
        <v>2</v>
      </c>
      <c r="U209" s="449">
        <v>2</v>
      </c>
      <c r="V209" s="449">
        <v>3</v>
      </c>
      <c r="W209" s="449">
        <v>2</v>
      </c>
      <c r="X209" s="449">
        <v>1</v>
      </c>
      <c r="Y209" s="449">
        <v>2</v>
      </c>
      <c r="Z209" s="449">
        <v>2</v>
      </c>
      <c r="AA209" s="449">
        <v>2</v>
      </c>
      <c r="AB209" s="449">
        <v>2</v>
      </c>
      <c r="AC209" s="448">
        <v>29.52</v>
      </c>
      <c r="AD209" s="448">
        <v>33.200000000000003</v>
      </c>
      <c r="AE209" s="449">
        <v>27</v>
      </c>
      <c r="AF209" s="449">
        <v>21</v>
      </c>
      <c r="AG209" s="449">
        <v>6.81</v>
      </c>
      <c r="AH209" s="449">
        <v>2.9</v>
      </c>
      <c r="AI209" s="449">
        <v>31</v>
      </c>
      <c r="AJ209" s="449">
        <v>31.6</v>
      </c>
      <c r="AK209" s="449">
        <v>44.8</v>
      </c>
      <c r="AL209" s="449">
        <v>48.8</v>
      </c>
    </row>
    <row r="210" spans="1:38">
      <c r="A210" s="458" t="s">
        <v>790</v>
      </c>
      <c r="B210" s="449">
        <v>24.9</v>
      </c>
      <c r="C210" s="448">
        <v>34.4</v>
      </c>
      <c r="D210" s="448">
        <v>31</v>
      </c>
      <c r="E210" s="448">
        <v>37.5</v>
      </c>
      <c r="F210" s="448">
        <v>25.6</v>
      </c>
      <c r="G210" s="448">
        <v>32</v>
      </c>
      <c r="H210" s="448">
        <v>31.4</v>
      </c>
      <c r="I210" s="448">
        <v>6.97</v>
      </c>
      <c r="J210" s="448">
        <v>2.79</v>
      </c>
      <c r="K210" s="448">
        <v>26.8</v>
      </c>
      <c r="L210" s="448">
        <v>3</v>
      </c>
      <c r="M210" s="448" t="s">
        <v>791</v>
      </c>
      <c r="N210" s="449">
        <v>3</v>
      </c>
      <c r="O210" s="449">
        <v>3</v>
      </c>
      <c r="P210" s="449">
        <v>3</v>
      </c>
      <c r="Q210" s="449">
        <v>5</v>
      </c>
      <c r="R210" s="449">
        <v>4</v>
      </c>
      <c r="S210" s="449">
        <v>3</v>
      </c>
      <c r="T210" s="449">
        <v>2</v>
      </c>
      <c r="U210" s="449">
        <v>3</v>
      </c>
      <c r="V210" s="449">
        <v>2</v>
      </c>
      <c r="W210" s="449">
        <v>2</v>
      </c>
      <c r="X210" s="449">
        <v>2</v>
      </c>
      <c r="Y210" s="449">
        <v>2</v>
      </c>
      <c r="Z210" s="449">
        <v>2</v>
      </c>
      <c r="AA210" s="449">
        <v>3</v>
      </c>
      <c r="AB210" s="449">
        <v>2</v>
      </c>
      <c r="AC210" s="448">
        <v>58.5</v>
      </c>
      <c r="AD210" s="448">
        <v>25.4</v>
      </c>
      <c r="AE210" s="449">
        <v>35</v>
      </c>
      <c r="AF210" s="449">
        <v>33</v>
      </c>
      <c r="AG210" s="449">
        <v>7.55</v>
      </c>
      <c r="AH210" s="449">
        <v>3.07</v>
      </c>
      <c r="AI210" s="449">
        <v>27.7</v>
      </c>
      <c r="AJ210" s="449">
        <v>27.3</v>
      </c>
      <c r="AK210" s="449">
        <v>42.5</v>
      </c>
      <c r="AL210" s="449">
        <v>40.299999999999997</v>
      </c>
    </row>
    <row r="211" spans="1:38">
      <c r="A211" s="458" t="s">
        <v>792</v>
      </c>
      <c r="B211" s="449">
        <v>18.899999999999999</v>
      </c>
      <c r="C211" s="448">
        <v>23.2</v>
      </c>
      <c r="D211" s="448">
        <v>33.299999999999997</v>
      </c>
      <c r="E211" s="448">
        <v>51</v>
      </c>
      <c r="F211" s="448">
        <v>22.6</v>
      </c>
      <c r="G211" s="448">
        <v>0</v>
      </c>
      <c r="H211" s="448" t="s">
        <v>408</v>
      </c>
      <c r="I211" s="448">
        <v>6.9</v>
      </c>
      <c r="J211" s="448">
        <v>3.1</v>
      </c>
      <c r="K211" s="448">
        <v>28.6</v>
      </c>
      <c r="L211" s="448">
        <v>5</v>
      </c>
      <c r="M211" s="448" t="s">
        <v>448</v>
      </c>
      <c r="N211" s="449">
        <v>4</v>
      </c>
      <c r="O211" s="449">
        <v>4</v>
      </c>
      <c r="P211" s="449">
        <v>4</v>
      </c>
      <c r="Q211" s="449">
        <v>5</v>
      </c>
      <c r="R211" s="449">
        <v>1</v>
      </c>
      <c r="S211" s="449">
        <v>1</v>
      </c>
      <c r="T211" s="449">
        <v>3</v>
      </c>
      <c r="U211" s="449">
        <v>3</v>
      </c>
      <c r="V211" s="449">
        <v>3</v>
      </c>
      <c r="W211" s="449">
        <v>3</v>
      </c>
      <c r="X211" s="449">
        <v>2</v>
      </c>
      <c r="Y211" s="449">
        <v>3</v>
      </c>
      <c r="Z211" s="449">
        <v>3</v>
      </c>
      <c r="AA211" s="449">
        <v>3</v>
      </c>
      <c r="AB211" s="449">
        <v>3</v>
      </c>
      <c r="AC211" s="448">
        <v>70</v>
      </c>
      <c r="AD211" s="448">
        <v>25.6</v>
      </c>
      <c r="AE211" s="449">
        <v>53</v>
      </c>
      <c r="AF211" s="449">
        <v>10</v>
      </c>
      <c r="AG211" s="449">
        <v>7.03</v>
      </c>
      <c r="AH211" s="449">
        <v>3.06</v>
      </c>
      <c r="AI211" s="449">
        <v>26.8</v>
      </c>
      <c r="AJ211" s="449">
        <v>25.9</v>
      </c>
      <c r="AK211" s="449">
        <v>33.1</v>
      </c>
      <c r="AL211" s="449">
        <v>31.7</v>
      </c>
    </row>
    <row r="212" spans="1:38">
      <c r="A212" s="458" t="s">
        <v>793</v>
      </c>
      <c r="B212" s="449">
        <v>23.4</v>
      </c>
      <c r="C212" s="448">
        <v>25.9</v>
      </c>
      <c r="D212" s="448">
        <v>46.1</v>
      </c>
      <c r="E212" s="448">
        <v>13</v>
      </c>
      <c r="F212" s="448">
        <v>33.1</v>
      </c>
      <c r="G212" s="448">
        <v>11</v>
      </c>
      <c r="H212" s="448" t="s">
        <v>408</v>
      </c>
      <c r="I212" s="448">
        <v>6.09</v>
      </c>
      <c r="J212" s="448">
        <v>2.61</v>
      </c>
      <c r="K212" s="448">
        <v>30.2</v>
      </c>
      <c r="L212" s="448">
        <v>4</v>
      </c>
      <c r="M212" s="448" t="s">
        <v>794</v>
      </c>
      <c r="N212" s="449">
        <v>3</v>
      </c>
      <c r="O212" s="449">
        <v>3</v>
      </c>
      <c r="P212" s="449">
        <v>3</v>
      </c>
      <c r="Q212" s="449">
        <v>4</v>
      </c>
      <c r="R212" s="449">
        <v>1</v>
      </c>
      <c r="S212" s="449">
        <v>1</v>
      </c>
      <c r="T212" s="449">
        <v>2</v>
      </c>
      <c r="U212" s="449">
        <v>2</v>
      </c>
      <c r="V212" s="449">
        <v>4</v>
      </c>
      <c r="W212" s="449">
        <v>2</v>
      </c>
      <c r="X212" s="449">
        <v>4</v>
      </c>
      <c r="Y212" s="449">
        <v>4</v>
      </c>
      <c r="Z212" s="449">
        <v>2</v>
      </c>
      <c r="AA212" s="449">
        <v>2</v>
      </c>
      <c r="AB212" s="449">
        <v>4</v>
      </c>
      <c r="AC212" s="448">
        <v>70</v>
      </c>
      <c r="AD212" s="448">
        <v>34.4</v>
      </c>
      <c r="AE212" s="449">
        <v>10</v>
      </c>
      <c r="AF212" s="449">
        <v>16</v>
      </c>
      <c r="AG212" s="449">
        <v>7</v>
      </c>
      <c r="AH212" s="449">
        <v>2.61</v>
      </c>
      <c r="AI212" s="449">
        <v>30.3</v>
      </c>
      <c r="AJ212" s="449">
        <v>29.9</v>
      </c>
      <c r="AK212" s="449">
        <v>48.6</v>
      </c>
      <c r="AL212" s="449">
        <v>50.6</v>
      </c>
    </row>
    <row r="213" spans="1:38">
      <c r="A213" s="458" t="s">
        <v>795</v>
      </c>
      <c r="B213" s="449">
        <v>25.8</v>
      </c>
      <c r="C213" s="448">
        <v>37.299999999999997</v>
      </c>
      <c r="D213" s="448">
        <v>35.6</v>
      </c>
      <c r="E213" s="448">
        <v>37.5</v>
      </c>
      <c r="F213" s="448">
        <v>23.5</v>
      </c>
      <c r="G213" s="448">
        <v>27</v>
      </c>
      <c r="H213" s="448">
        <v>4.21</v>
      </c>
      <c r="I213" s="448">
        <v>9.66</v>
      </c>
      <c r="J213" s="448">
        <v>4.09</v>
      </c>
      <c r="K213" s="448">
        <v>33.200000000000003</v>
      </c>
      <c r="L213" s="448">
        <v>4</v>
      </c>
      <c r="M213" s="448" t="s">
        <v>476</v>
      </c>
      <c r="N213" s="449">
        <v>5</v>
      </c>
      <c r="O213" s="449">
        <v>3</v>
      </c>
      <c r="P213" s="449">
        <v>3</v>
      </c>
      <c r="Q213" s="449">
        <v>1</v>
      </c>
      <c r="R213" s="449">
        <v>1</v>
      </c>
      <c r="S213" s="449">
        <v>1</v>
      </c>
      <c r="T213" s="449">
        <v>3</v>
      </c>
      <c r="U213" s="449">
        <v>3</v>
      </c>
      <c r="V213" s="449">
        <v>5</v>
      </c>
      <c r="W213" s="449">
        <v>1</v>
      </c>
      <c r="X213" s="449">
        <v>1</v>
      </c>
      <c r="Y213" s="449">
        <v>1</v>
      </c>
      <c r="Z213" s="449">
        <v>1</v>
      </c>
      <c r="AA213" s="449">
        <v>4</v>
      </c>
      <c r="AB213" s="449">
        <v>5</v>
      </c>
      <c r="AC213" s="448">
        <v>2.3199999999999998</v>
      </c>
      <c r="AD213" s="448">
        <v>21.1</v>
      </c>
      <c r="AE213" s="449">
        <v>32.5</v>
      </c>
      <c r="AF213" s="449">
        <v>24</v>
      </c>
      <c r="AG213" s="449">
        <v>10.67</v>
      </c>
      <c r="AH213" s="449">
        <v>4.22</v>
      </c>
      <c r="AI213" s="449">
        <v>28.1</v>
      </c>
      <c r="AJ213" s="449">
        <v>30.9</v>
      </c>
      <c r="AK213" s="449">
        <v>11.9</v>
      </c>
      <c r="AL213" s="449">
        <v>14.8</v>
      </c>
    </row>
    <row r="214" spans="1:38">
      <c r="A214" s="458" t="s">
        <v>796</v>
      </c>
      <c r="B214" s="449">
        <v>20.5</v>
      </c>
      <c r="C214" s="448">
        <v>29.1</v>
      </c>
      <c r="D214" s="448">
        <v>35</v>
      </c>
      <c r="E214" s="448">
        <v>52</v>
      </c>
      <c r="F214" s="448">
        <v>21.9</v>
      </c>
      <c r="G214" s="448">
        <v>18</v>
      </c>
      <c r="H214" s="448" t="s">
        <v>408</v>
      </c>
      <c r="I214" s="448">
        <v>7.02</v>
      </c>
      <c r="J214" s="448">
        <v>3.2</v>
      </c>
      <c r="K214" s="448">
        <v>33</v>
      </c>
      <c r="L214" s="448">
        <v>3</v>
      </c>
      <c r="M214" s="448" t="s">
        <v>594</v>
      </c>
      <c r="N214" s="449">
        <v>4</v>
      </c>
      <c r="O214" s="449">
        <v>4</v>
      </c>
      <c r="P214" s="449">
        <v>4</v>
      </c>
      <c r="Q214" s="449">
        <v>3</v>
      </c>
      <c r="R214" s="449">
        <v>3</v>
      </c>
      <c r="S214" s="449">
        <v>2</v>
      </c>
      <c r="T214" s="449">
        <v>2</v>
      </c>
      <c r="U214" s="449">
        <v>3</v>
      </c>
      <c r="V214" s="449">
        <v>4</v>
      </c>
      <c r="W214" s="449">
        <v>3</v>
      </c>
      <c r="X214" s="449">
        <v>3</v>
      </c>
      <c r="Y214" s="449">
        <v>3</v>
      </c>
      <c r="Z214" s="449">
        <v>2</v>
      </c>
      <c r="AA214" s="449">
        <v>3</v>
      </c>
      <c r="AB214" s="449">
        <v>4</v>
      </c>
      <c r="AC214" s="448">
        <v>70</v>
      </c>
      <c r="AD214" s="448">
        <v>23.1</v>
      </c>
      <c r="AE214" s="449">
        <v>52</v>
      </c>
      <c r="AF214" s="449">
        <v>19</v>
      </c>
      <c r="AG214" s="449">
        <v>7.23</v>
      </c>
      <c r="AH214" s="449">
        <v>3.35</v>
      </c>
      <c r="AI214" s="449">
        <v>33.200000000000003</v>
      </c>
      <c r="AJ214" s="449">
        <v>33.799999999999997</v>
      </c>
      <c r="AK214" s="449">
        <v>29.4</v>
      </c>
      <c r="AL214" s="449">
        <v>34.200000000000003</v>
      </c>
    </row>
    <row r="215" spans="1:38">
      <c r="A215" s="458" t="s">
        <v>797</v>
      </c>
      <c r="B215" s="449">
        <v>19.399999999999999</v>
      </c>
      <c r="C215" s="448">
        <v>13.1</v>
      </c>
      <c r="D215" s="448">
        <v>43.7</v>
      </c>
      <c r="E215" s="448">
        <v>21</v>
      </c>
      <c r="F215" s="448">
        <v>36.5</v>
      </c>
      <c r="G215" s="448">
        <v>20</v>
      </c>
      <c r="H215" s="448" t="s">
        <v>408</v>
      </c>
      <c r="I215" s="448">
        <v>7.32</v>
      </c>
      <c r="J215" s="448">
        <v>3.28</v>
      </c>
      <c r="K215" s="448">
        <v>34</v>
      </c>
      <c r="L215" s="448">
        <v>3</v>
      </c>
      <c r="M215" s="448" t="s">
        <v>533</v>
      </c>
      <c r="N215" s="449">
        <v>4</v>
      </c>
      <c r="O215" s="449">
        <v>4</v>
      </c>
      <c r="P215" s="449">
        <v>4</v>
      </c>
      <c r="Q215" s="449">
        <v>4</v>
      </c>
      <c r="R215" s="449">
        <v>1</v>
      </c>
      <c r="S215" s="449">
        <v>1</v>
      </c>
      <c r="T215" s="449">
        <v>3</v>
      </c>
      <c r="U215" s="449">
        <v>4</v>
      </c>
      <c r="V215" s="449">
        <v>3</v>
      </c>
      <c r="W215" s="449">
        <v>2</v>
      </c>
      <c r="X215" s="449">
        <v>3</v>
      </c>
      <c r="Y215" s="449">
        <v>2</v>
      </c>
      <c r="Z215" s="449">
        <v>3</v>
      </c>
      <c r="AA215" s="449">
        <v>4</v>
      </c>
      <c r="AB215" s="449">
        <v>3</v>
      </c>
      <c r="AC215" s="448">
        <v>70</v>
      </c>
      <c r="AD215" s="448">
        <v>37.5</v>
      </c>
      <c r="AE215" s="449">
        <v>12</v>
      </c>
      <c r="AF215" s="449">
        <v>19</v>
      </c>
      <c r="AG215" s="449">
        <v>6.78</v>
      </c>
      <c r="AH215" s="449">
        <v>3.61</v>
      </c>
      <c r="AI215" s="449">
        <v>32.1</v>
      </c>
      <c r="AJ215" s="449">
        <v>32.799999999999997</v>
      </c>
      <c r="AK215" s="449">
        <v>25.6</v>
      </c>
      <c r="AL215" s="449">
        <v>26.1</v>
      </c>
    </row>
    <row r="216" spans="1:38">
      <c r="A216" s="458" t="s">
        <v>798</v>
      </c>
      <c r="B216" s="449">
        <v>21.8</v>
      </c>
      <c r="C216" s="448">
        <v>27.2</v>
      </c>
      <c r="D216" s="448">
        <v>35.200000000000003</v>
      </c>
      <c r="E216" s="448">
        <v>34.5</v>
      </c>
      <c r="F216" s="448">
        <v>22.1</v>
      </c>
      <c r="G216" s="448">
        <v>22</v>
      </c>
      <c r="H216" s="448" t="s">
        <v>408</v>
      </c>
      <c r="I216" s="448">
        <v>8.18</v>
      </c>
      <c r="J216" s="448">
        <v>2.99</v>
      </c>
      <c r="K216" s="448">
        <v>34.5</v>
      </c>
      <c r="L216" s="448">
        <v>4</v>
      </c>
      <c r="M216" s="448" t="s">
        <v>799</v>
      </c>
      <c r="N216" s="449">
        <v>3</v>
      </c>
      <c r="O216" s="449">
        <v>2</v>
      </c>
      <c r="P216" s="449">
        <v>3</v>
      </c>
      <c r="Q216" s="449">
        <v>3</v>
      </c>
      <c r="R216" s="449">
        <v>1</v>
      </c>
      <c r="S216" s="449">
        <v>1</v>
      </c>
      <c r="T216" s="449">
        <v>3</v>
      </c>
      <c r="U216" s="449">
        <v>1</v>
      </c>
      <c r="V216" s="449">
        <v>4</v>
      </c>
      <c r="W216" s="449">
        <v>3</v>
      </c>
      <c r="X216" s="449">
        <v>1</v>
      </c>
      <c r="Y216" s="449">
        <v>3</v>
      </c>
      <c r="Z216" s="449">
        <v>3</v>
      </c>
      <c r="AA216" s="449">
        <v>2</v>
      </c>
      <c r="AB216" s="449">
        <v>3</v>
      </c>
      <c r="AC216" s="448">
        <v>70</v>
      </c>
      <c r="AD216" s="448">
        <v>21.7</v>
      </c>
      <c r="AE216" s="449">
        <v>34</v>
      </c>
      <c r="AF216" s="449">
        <v>21</v>
      </c>
      <c r="AG216" s="449">
        <v>8.02</v>
      </c>
      <c r="AH216" s="449">
        <v>3.16</v>
      </c>
      <c r="AI216" s="449">
        <v>34.6</v>
      </c>
      <c r="AJ216" s="449">
        <v>34.4</v>
      </c>
      <c r="AK216" s="449">
        <v>22.6</v>
      </c>
      <c r="AL216" s="449">
        <v>29.7</v>
      </c>
    </row>
    <row r="217" spans="1:38">
      <c r="A217" s="458" t="s">
        <v>800</v>
      </c>
      <c r="B217" s="449">
        <v>23.6</v>
      </c>
      <c r="C217" s="448">
        <v>32.9</v>
      </c>
      <c r="D217" s="448">
        <v>34.1</v>
      </c>
      <c r="E217" s="448">
        <v>34</v>
      </c>
      <c r="F217" s="448">
        <v>21.4</v>
      </c>
      <c r="G217" s="448">
        <v>28</v>
      </c>
      <c r="H217" s="448" t="s">
        <v>408</v>
      </c>
      <c r="I217" s="448">
        <v>7.12</v>
      </c>
      <c r="J217" s="448">
        <v>3.39</v>
      </c>
      <c r="K217" s="448">
        <v>30</v>
      </c>
      <c r="L217" s="448">
        <v>4</v>
      </c>
      <c r="M217" s="448" t="s">
        <v>733</v>
      </c>
      <c r="N217" s="449">
        <v>2</v>
      </c>
      <c r="O217" s="449">
        <v>4</v>
      </c>
      <c r="P217" s="449">
        <v>4</v>
      </c>
      <c r="Q217" s="449">
        <v>4</v>
      </c>
      <c r="R217" s="449">
        <v>3</v>
      </c>
      <c r="S217" s="449">
        <v>3</v>
      </c>
      <c r="T217" s="449">
        <v>2</v>
      </c>
      <c r="U217" s="449">
        <v>2</v>
      </c>
      <c r="V217" s="449">
        <v>3</v>
      </c>
      <c r="W217" s="449">
        <v>2</v>
      </c>
      <c r="X217" s="449">
        <v>2</v>
      </c>
      <c r="Y217" s="449">
        <v>2</v>
      </c>
      <c r="Z217" s="449">
        <v>1</v>
      </c>
      <c r="AA217" s="449">
        <v>1</v>
      </c>
      <c r="AB217" s="449">
        <v>2</v>
      </c>
      <c r="AC217" s="448">
        <v>70</v>
      </c>
      <c r="AD217" s="448">
        <v>21.6</v>
      </c>
      <c r="AE217" s="449">
        <v>34</v>
      </c>
      <c r="AF217" s="449">
        <v>29</v>
      </c>
      <c r="AG217" s="449">
        <v>7.64</v>
      </c>
      <c r="AH217" s="449">
        <v>3.55</v>
      </c>
      <c r="AI217" s="449">
        <v>29.8</v>
      </c>
      <c r="AJ217" s="449">
        <v>29.6</v>
      </c>
      <c r="AK217" s="449">
        <v>20.9</v>
      </c>
      <c r="AL217" s="449">
        <v>22.7</v>
      </c>
    </row>
    <row r="218" spans="1:38">
      <c r="A218" s="458" t="s">
        <v>801</v>
      </c>
      <c r="B218" s="449">
        <v>27.9</v>
      </c>
      <c r="C218" s="448">
        <v>31.8</v>
      </c>
      <c r="D218" s="448">
        <v>47</v>
      </c>
      <c r="E218" s="448">
        <v>10</v>
      </c>
      <c r="F218" s="448">
        <v>31.8</v>
      </c>
      <c r="G218" s="448">
        <v>22</v>
      </c>
      <c r="H218" s="448">
        <v>1.4</v>
      </c>
      <c r="I218" s="448">
        <v>14.51</v>
      </c>
      <c r="J218" s="448">
        <v>11.93</v>
      </c>
      <c r="K218" s="448">
        <v>33.9</v>
      </c>
      <c r="L218" s="448">
        <v>4</v>
      </c>
      <c r="M218" s="448" t="s">
        <v>573</v>
      </c>
      <c r="N218" s="449">
        <v>4</v>
      </c>
      <c r="O218" s="449">
        <v>4</v>
      </c>
      <c r="P218" s="449">
        <v>4</v>
      </c>
      <c r="Q218" s="449">
        <v>1</v>
      </c>
      <c r="R218" s="449">
        <v>4</v>
      </c>
      <c r="S218" s="449">
        <v>4</v>
      </c>
      <c r="T218" s="449">
        <v>1</v>
      </c>
      <c r="U218" s="449">
        <v>1</v>
      </c>
      <c r="V218" s="449">
        <v>4</v>
      </c>
      <c r="W218" s="449">
        <v>4</v>
      </c>
      <c r="X218" s="449">
        <v>1</v>
      </c>
      <c r="Y218" s="449">
        <v>4</v>
      </c>
      <c r="Z218" s="449">
        <v>3</v>
      </c>
      <c r="AA218" s="449">
        <v>1</v>
      </c>
      <c r="AB218" s="449">
        <v>4</v>
      </c>
      <c r="AC218" s="448">
        <v>2.5099999999999998</v>
      </c>
      <c r="AD218" s="448">
        <v>29.1</v>
      </c>
      <c r="AE218" s="449">
        <v>10</v>
      </c>
      <c r="AF218" s="449">
        <v>23</v>
      </c>
      <c r="AG218" s="449">
        <v>15.96</v>
      </c>
      <c r="AH218" s="449">
        <v>5.84</v>
      </c>
      <c r="AI218" s="449">
        <v>32.700000000000003</v>
      </c>
      <c r="AJ218" s="449">
        <v>34</v>
      </c>
      <c r="AK218" s="449">
        <v>24.4</v>
      </c>
      <c r="AL218" s="449">
        <v>28.9</v>
      </c>
    </row>
    <row r="219" spans="1:38">
      <c r="A219" s="458" t="s">
        <v>802</v>
      </c>
      <c r="B219" s="449">
        <v>25.8</v>
      </c>
      <c r="C219" s="448">
        <v>37.700000000000003</v>
      </c>
      <c r="D219" s="448">
        <v>32.1</v>
      </c>
      <c r="E219" s="448">
        <v>31</v>
      </c>
      <c r="F219" s="448">
        <v>15</v>
      </c>
      <c r="G219" s="448">
        <v>30</v>
      </c>
      <c r="H219" s="448">
        <v>52</v>
      </c>
      <c r="I219" s="448">
        <v>8.31</v>
      </c>
      <c r="J219" s="448">
        <v>3.65</v>
      </c>
      <c r="K219" s="448">
        <v>30.8</v>
      </c>
      <c r="L219" s="448">
        <v>1</v>
      </c>
      <c r="M219" s="448" t="s">
        <v>437</v>
      </c>
      <c r="N219" s="449">
        <v>5</v>
      </c>
      <c r="O219" s="449">
        <v>5</v>
      </c>
      <c r="P219" s="449">
        <v>5</v>
      </c>
      <c r="Q219" s="449">
        <v>5</v>
      </c>
      <c r="R219" s="449">
        <v>4</v>
      </c>
      <c r="S219" s="449">
        <v>4</v>
      </c>
      <c r="T219" s="449">
        <v>2</v>
      </c>
      <c r="U219" s="449">
        <v>3</v>
      </c>
      <c r="V219" s="449">
        <v>3</v>
      </c>
      <c r="W219" s="449">
        <v>4</v>
      </c>
      <c r="X219" s="449">
        <v>2</v>
      </c>
      <c r="Y219" s="449">
        <v>2</v>
      </c>
      <c r="Z219" s="449">
        <v>3</v>
      </c>
      <c r="AA219" s="449">
        <v>2</v>
      </c>
      <c r="AB219" s="449">
        <v>5</v>
      </c>
      <c r="AC219" s="448">
        <v>43.29</v>
      </c>
      <c r="AD219" s="448">
        <v>19.899999999999999</v>
      </c>
      <c r="AE219" s="449">
        <v>32</v>
      </c>
      <c r="AF219" s="449">
        <v>31</v>
      </c>
      <c r="AG219" s="449">
        <v>7.98</v>
      </c>
      <c r="AH219" s="449">
        <v>3.88</v>
      </c>
      <c r="AI219" s="449">
        <v>31.3</v>
      </c>
      <c r="AJ219" s="449">
        <v>30.3</v>
      </c>
      <c r="AK219" s="449">
        <v>20.7</v>
      </c>
      <c r="AL219" s="449">
        <v>22.2</v>
      </c>
    </row>
    <row r="220" spans="1:38">
      <c r="A220" s="458" t="s">
        <v>803</v>
      </c>
      <c r="B220" s="449">
        <v>21.7</v>
      </c>
      <c r="C220" s="448">
        <v>35.299999999999997</v>
      </c>
      <c r="D220" s="448">
        <v>35.1</v>
      </c>
      <c r="E220" s="448">
        <v>45.5</v>
      </c>
      <c r="F220" s="448">
        <v>22.9</v>
      </c>
      <c r="G220" s="448">
        <v>15</v>
      </c>
      <c r="H220" s="448">
        <v>70</v>
      </c>
      <c r="I220" s="448">
        <v>7.18</v>
      </c>
      <c r="J220" s="448">
        <v>2.58</v>
      </c>
      <c r="K220" s="448">
        <v>30.1</v>
      </c>
      <c r="L220" s="448">
        <v>4</v>
      </c>
      <c r="M220" s="448" t="s">
        <v>778</v>
      </c>
      <c r="N220" s="449">
        <v>2</v>
      </c>
      <c r="O220" s="449">
        <v>3</v>
      </c>
      <c r="P220" s="449">
        <v>3</v>
      </c>
      <c r="Q220" s="449">
        <v>2</v>
      </c>
      <c r="R220" s="449">
        <v>3</v>
      </c>
      <c r="S220" s="449">
        <v>2</v>
      </c>
      <c r="T220" s="449">
        <v>2</v>
      </c>
      <c r="U220" s="449">
        <v>4</v>
      </c>
      <c r="V220" s="449">
        <v>5</v>
      </c>
      <c r="W220" s="449">
        <v>3</v>
      </c>
      <c r="X220" s="449">
        <v>4</v>
      </c>
      <c r="Y220" s="449">
        <v>3</v>
      </c>
      <c r="Z220" s="449">
        <v>3</v>
      </c>
      <c r="AA220" s="449">
        <v>5</v>
      </c>
      <c r="AB220" s="449">
        <v>5</v>
      </c>
      <c r="AC220" s="448">
        <v>3.49</v>
      </c>
      <c r="AD220" s="448">
        <v>22.6</v>
      </c>
      <c r="AE220" s="449">
        <v>45.5</v>
      </c>
      <c r="AF220" s="449">
        <v>18</v>
      </c>
      <c r="AG220" s="449">
        <v>7.88</v>
      </c>
      <c r="AH220" s="449">
        <v>2.66</v>
      </c>
      <c r="AI220" s="449">
        <v>29.4</v>
      </c>
      <c r="AJ220" s="449">
        <v>29.6</v>
      </c>
      <c r="AK220" s="449">
        <v>30.4</v>
      </c>
      <c r="AL220" s="449">
        <v>33.5</v>
      </c>
    </row>
    <row r="221" spans="1:38">
      <c r="A221" s="458" t="s">
        <v>804</v>
      </c>
      <c r="B221" s="449">
        <v>22.6</v>
      </c>
      <c r="C221" s="448">
        <v>24.4</v>
      </c>
      <c r="D221" s="448">
        <v>39.6</v>
      </c>
      <c r="E221" s="448">
        <v>21.5</v>
      </c>
      <c r="F221" s="448">
        <v>23.6</v>
      </c>
      <c r="G221" s="448">
        <v>12</v>
      </c>
      <c r="H221" s="448">
        <v>24.27</v>
      </c>
      <c r="I221" s="448">
        <v>8.41</v>
      </c>
      <c r="J221" s="448">
        <v>4.1100000000000003</v>
      </c>
      <c r="K221" s="448">
        <v>31.5</v>
      </c>
      <c r="L221" s="448">
        <v>3</v>
      </c>
      <c r="M221" s="448" t="s">
        <v>406</v>
      </c>
      <c r="N221" s="449">
        <v>3</v>
      </c>
      <c r="O221" s="449">
        <v>4</v>
      </c>
      <c r="P221" s="449">
        <v>4</v>
      </c>
      <c r="Q221" s="449">
        <v>2</v>
      </c>
      <c r="R221" s="449">
        <v>2</v>
      </c>
      <c r="S221" s="449">
        <v>4</v>
      </c>
      <c r="T221" s="449">
        <v>3</v>
      </c>
      <c r="U221" s="449">
        <v>3</v>
      </c>
      <c r="V221" s="449">
        <v>3</v>
      </c>
      <c r="W221" s="449">
        <v>3</v>
      </c>
      <c r="X221" s="449">
        <v>2</v>
      </c>
      <c r="Y221" s="449">
        <v>2</v>
      </c>
      <c r="Z221" s="449">
        <v>3</v>
      </c>
      <c r="AA221" s="449">
        <v>4</v>
      </c>
      <c r="AB221" s="449">
        <v>5</v>
      </c>
      <c r="AC221" s="448">
        <v>16.829999999999998</v>
      </c>
      <c r="AD221" s="448">
        <v>25</v>
      </c>
      <c r="AE221" s="449">
        <v>24</v>
      </c>
      <c r="AF221" s="449">
        <v>10</v>
      </c>
      <c r="AG221" s="449">
        <v>8.92</v>
      </c>
      <c r="AH221" s="449">
        <v>3.75</v>
      </c>
      <c r="AI221" s="449">
        <v>32.700000000000003</v>
      </c>
      <c r="AJ221" s="449">
        <v>32.5</v>
      </c>
      <c r="AK221" s="449">
        <v>3.3</v>
      </c>
      <c r="AL221" s="449">
        <v>1.2</v>
      </c>
    </row>
    <row r="222" spans="1:38">
      <c r="A222" s="458" t="s">
        <v>805</v>
      </c>
      <c r="B222" s="449">
        <v>17.8</v>
      </c>
      <c r="C222" s="448">
        <v>12.6</v>
      </c>
      <c r="D222" s="448">
        <v>33.6</v>
      </c>
      <c r="E222" s="448">
        <v>37.5</v>
      </c>
      <c r="F222" s="448">
        <v>28.9</v>
      </c>
      <c r="G222" s="448">
        <v>13</v>
      </c>
      <c r="H222" s="448" t="s">
        <v>408</v>
      </c>
      <c r="I222" s="448">
        <v>5.07</v>
      </c>
      <c r="J222" s="448">
        <v>2.41</v>
      </c>
      <c r="K222" s="448">
        <v>29.2</v>
      </c>
      <c r="L222" s="448">
        <v>4</v>
      </c>
      <c r="M222" s="448" t="s">
        <v>806</v>
      </c>
      <c r="N222" s="449">
        <v>2</v>
      </c>
      <c r="O222" s="449">
        <v>2</v>
      </c>
      <c r="P222" s="449">
        <v>4</v>
      </c>
      <c r="Q222" s="449">
        <v>4</v>
      </c>
      <c r="R222" s="449">
        <v>4</v>
      </c>
      <c r="S222" s="449">
        <v>3</v>
      </c>
      <c r="T222" s="449">
        <v>2</v>
      </c>
      <c r="U222" s="449">
        <v>2</v>
      </c>
      <c r="V222" s="449">
        <v>2</v>
      </c>
      <c r="W222" s="449">
        <v>2</v>
      </c>
      <c r="X222" s="449">
        <v>2</v>
      </c>
      <c r="Y222" s="449">
        <v>2</v>
      </c>
      <c r="Z222" s="449">
        <v>2</v>
      </c>
      <c r="AA222" s="449">
        <v>2</v>
      </c>
      <c r="AB222" s="449">
        <v>2</v>
      </c>
      <c r="AC222" s="448">
        <v>70</v>
      </c>
      <c r="AD222" s="448">
        <v>28.8</v>
      </c>
      <c r="AE222" s="449">
        <v>33.5</v>
      </c>
      <c r="AF222" s="449">
        <v>11</v>
      </c>
      <c r="AG222" s="449">
        <v>4.8600000000000003</v>
      </c>
      <c r="AH222" s="449">
        <v>2.54</v>
      </c>
      <c r="AI222" s="449">
        <v>32.5</v>
      </c>
      <c r="AJ222" s="449">
        <v>32</v>
      </c>
      <c r="AK222" s="449">
        <v>37.1</v>
      </c>
      <c r="AL222" s="449">
        <v>43.6</v>
      </c>
    </row>
    <row r="223" spans="1:38">
      <c r="A223" s="458" t="s">
        <v>807</v>
      </c>
      <c r="B223" s="449">
        <v>24.2</v>
      </c>
      <c r="C223" s="448">
        <v>32.6</v>
      </c>
      <c r="D223" s="448">
        <v>35.5</v>
      </c>
      <c r="E223" s="448">
        <v>53</v>
      </c>
      <c r="F223" s="448">
        <v>23.9</v>
      </c>
      <c r="G223" s="448">
        <v>13</v>
      </c>
      <c r="H223" s="448" t="s">
        <v>408</v>
      </c>
      <c r="I223" s="448">
        <v>6</v>
      </c>
      <c r="J223" s="448">
        <v>2.16</v>
      </c>
      <c r="K223" s="448">
        <v>29.8</v>
      </c>
      <c r="L223" s="448">
        <v>4</v>
      </c>
      <c r="M223" s="448" t="s">
        <v>808</v>
      </c>
      <c r="N223" s="449">
        <v>4</v>
      </c>
      <c r="O223" s="449">
        <v>4</v>
      </c>
      <c r="P223" s="449">
        <v>4</v>
      </c>
      <c r="Q223" s="449">
        <v>4</v>
      </c>
      <c r="R223" s="449">
        <v>4</v>
      </c>
      <c r="S223" s="449">
        <v>2</v>
      </c>
      <c r="T223" s="449">
        <v>1</v>
      </c>
      <c r="U223" s="449">
        <v>1</v>
      </c>
      <c r="V223" s="449">
        <v>2</v>
      </c>
      <c r="W223" s="449">
        <v>2</v>
      </c>
      <c r="X223" s="449">
        <v>1</v>
      </c>
      <c r="Y223" s="449">
        <v>1</v>
      </c>
      <c r="Z223" s="449">
        <v>2</v>
      </c>
      <c r="AA223" s="449">
        <v>1</v>
      </c>
      <c r="AB223" s="449">
        <v>2</v>
      </c>
      <c r="AC223" s="448">
        <v>70</v>
      </c>
      <c r="AD223" s="448">
        <v>20.399999999999999</v>
      </c>
      <c r="AE223" s="449">
        <v>52.5</v>
      </c>
      <c r="AF223" s="449">
        <v>10</v>
      </c>
      <c r="AG223" s="449">
        <v>6.31</v>
      </c>
      <c r="AH223" s="449">
        <v>2.61</v>
      </c>
      <c r="AI223" s="449">
        <v>28.8</v>
      </c>
      <c r="AJ223" s="449">
        <v>30.1</v>
      </c>
      <c r="AK223" s="449">
        <v>36.1</v>
      </c>
      <c r="AL223" s="449">
        <v>30.4</v>
      </c>
    </row>
    <row r="224" spans="1:38">
      <c r="A224" s="458" t="s">
        <v>809</v>
      </c>
      <c r="B224" s="449">
        <v>20.7</v>
      </c>
      <c r="C224" s="448">
        <v>27.7</v>
      </c>
      <c r="D224" s="448">
        <v>33.200000000000003</v>
      </c>
      <c r="E224" s="448">
        <v>31</v>
      </c>
      <c r="F224" s="448">
        <v>24.4</v>
      </c>
      <c r="G224" s="448">
        <v>20</v>
      </c>
      <c r="H224" s="448" t="s">
        <v>408</v>
      </c>
      <c r="I224" s="448">
        <v>6.23</v>
      </c>
      <c r="J224" s="448">
        <v>2.57</v>
      </c>
      <c r="K224" s="448">
        <v>32.1</v>
      </c>
      <c r="L224" s="448">
        <v>4</v>
      </c>
      <c r="M224" s="448" t="s">
        <v>451</v>
      </c>
      <c r="N224" s="449">
        <v>1</v>
      </c>
      <c r="O224" s="449">
        <v>3</v>
      </c>
      <c r="P224" s="449">
        <v>3</v>
      </c>
      <c r="Q224" s="449">
        <v>4</v>
      </c>
      <c r="R224" s="449">
        <v>3</v>
      </c>
      <c r="S224" s="449">
        <v>1</v>
      </c>
      <c r="T224" s="449">
        <v>3</v>
      </c>
      <c r="U224" s="449">
        <v>2</v>
      </c>
      <c r="V224" s="449">
        <v>3</v>
      </c>
      <c r="W224" s="449">
        <v>4</v>
      </c>
      <c r="X224" s="449">
        <v>1</v>
      </c>
      <c r="Y224" s="449">
        <v>3</v>
      </c>
      <c r="Z224" s="449">
        <v>3</v>
      </c>
      <c r="AA224" s="449">
        <v>2</v>
      </c>
      <c r="AB224" s="449">
        <v>2</v>
      </c>
      <c r="AC224" s="448">
        <v>70</v>
      </c>
      <c r="AD224" s="448">
        <v>24.6</v>
      </c>
      <c r="AE224" s="449">
        <v>28</v>
      </c>
      <c r="AF224" s="449">
        <v>19</v>
      </c>
      <c r="AG224" s="449">
        <v>6.8</v>
      </c>
      <c r="AH224" s="449">
        <v>2.62</v>
      </c>
      <c r="AI224" s="449">
        <v>30.1</v>
      </c>
      <c r="AJ224" s="449">
        <v>29.8</v>
      </c>
      <c r="AK224" s="449">
        <v>26.9</v>
      </c>
      <c r="AL224" s="449">
        <v>38.6</v>
      </c>
    </row>
    <row r="225" spans="1:38">
      <c r="A225" s="458" t="s">
        <v>810</v>
      </c>
      <c r="B225" s="449">
        <v>22.1</v>
      </c>
      <c r="C225" s="448">
        <v>31.6</v>
      </c>
      <c r="D225" s="448">
        <v>31.9</v>
      </c>
      <c r="E225" s="448">
        <v>21</v>
      </c>
      <c r="F225" s="448">
        <v>22.7</v>
      </c>
      <c r="G225" s="448">
        <v>22.5</v>
      </c>
      <c r="H225" s="448">
        <v>38.549999999999997</v>
      </c>
      <c r="I225" s="448">
        <v>8.14</v>
      </c>
      <c r="J225" s="448">
        <v>3.49</v>
      </c>
      <c r="K225" s="448">
        <v>31.5</v>
      </c>
      <c r="L225" s="448">
        <v>4</v>
      </c>
      <c r="M225" s="448" t="s">
        <v>468</v>
      </c>
      <c r="N225" s="449">
        <v>4</v>
      </c>
      <c r="O225" s="449">
        <v>4</v>
      </c>
      <c r="P225" s="449">
        <v>4</v>
      </c>
      <c r="Q225" s="449">
        <v>3</v>
      </c>
      <c r="R225" s="449">
        <v>3</v>
      </c>
      <c r="S225" s="449">
        <v>1</v>
      </c>
      <c r="T225" s="449">
        <v>3</v>
      </c>
      <c r="U225" s="449">
        <v>2</v>
      </c>
      <c r="V225" s="449">
        <v>3</v>
      </c>
      <c r="W225" s="449">
        <v>4</v>
      </c>
      <c r="X225" s="449">
        <v>2</v>
      </c>
      <c r="Y225" s="449">
        <v>2</v>
      </c>
      <c r="Z225" s="449">
        <v>4</v>
      </c>
      <c r="AA225" s="449">
        <v>5</v>
      </c>
      <c r="AB225" s="449">
        <v>3</v>
      </c>
      <c r="AC225" s="448">
        <v>20.61</v>
      </c>
      <c r="AD225" s="448">
        <v>23.7</v>
      </c>
      <c r="AE225" s="449">
        <v>21</v>
      </c>
      <c r="AF225" s="449">
        <v>21</v>
      </c>
      <c r="AG225" s="449">
        <v>7.3</v>
      </c>
      <c r="AH225" s="449">
        <v>3.58</v>
      </c>
      <c r="AI225" s="449">
        <v>30.8</v>
      </c>
      <c r="AJ225" s="449">
        <v>31.4</v>
      </c>
      <c r="AK225" s="449">
        <v>23.7</v>
      </c>
      <c r="AL225" s="449">
        <v>29</v>
      </c>
    </row>
    <row r="226" spans="1:38">
      <c r="A226" s="458" t="s">
        <v>811</v>
      </c>
      <c r="B226" s="449">
        <v>24.5</v>
      </c>
      <c r="C226" s="448">
        <v>35.9</v>
      </c>
      <c r="D226" s="448">
        <v>35.1</v>
      </c>
      <c r="E226" s="448">
        <v>44</v>
      </c>
      <c r="F226" s="448">
        <v>25.7</v>
      </c>
      <c r="G226" s="469" t="s">
        <v>812</v>
      </c>
      <c r="H226" s="448" t="s">
        <v>408</v>
      </c>
      <c r="I226" s="448">
        <v>4.54</v>
      </c>
      <c r="J226" s="448">
        <v>3.19</v>
      </c>
      <c r="K226" s="448">
        <v>30.1</v>
      </c>
      <c r="L226" s="448">
        <v>4</v>
      </c>
      <c r="M226" s="448" t="s">
        <v>813</v>
      </c>
      <c r="N226" s="449">
        <v>6</v>
      </c>
      <c r="O226" s="449">
        <v>4</v>
      </c>
      <c r="P226" s="449">
        <v>4</v>
      </c>
      <c r="Q226" s="449">
        <v>5</v>
      </c>
      <c r="R226" s="449">
        <v>4</v>
      </c>
      <c r="S226" s="449">
        <v>4</v>
      </c>
      <c r="T226" s="449">
        <v>1</v>
      </c>
      <c r="U226" s="449">
        <v>1</v>
      </c>
      <c r="V226" s="449">
        <v>1</v>
      </c>
      <c r="W226" s="449">
        <v>1</v>
      </c>
      <c r="X226" s="449">
        <v>1</v>
      </c>
      <c r="Y226" s="449">
        <v>1</v>
      </c>
      <c r="Z226" s="449">
        <v>1</v>
      </c>
      <c r="AA226" s="449">
        <v>1</v>
      </c>
      <c r="AB226" s="449">
        <v>1</v>
      </c>
      <c r="AC226" s="448">
        <v>70</v>
      </c>
      <c r="AD226" s="448">
        <v>26.1</v>
      </c>
      <c r="AE226" s="449">
        <v>44.5</v>
      </c>
      <c r="AF226" s="472" t="s">
        <v>814</v>
      </c>
      <c r="AG226" s="449">
        <v>4.54</v>
      </c>
      <c r="AH226" s="449">
        <v>2.0099999999999998</v>
      </c>
      <c r="AI226" s="449">
        <v>30.8</v>
      </c>
      <c r="AJ226" s="449">
        <v>29.9</v>
      </c>
      <c r="AK226" s="449">
        <v>30.3</v>
      </c>
      <c r="AL226" s="449">
        <v>28.5</v>
      </c>
    </row>
    <row r="227" spans="1:38">
      <c r="A227" s="458" t="s">
        <v>815</v>
      </c>
      <c r="B227" s="449">
        <v>17.600000000000001</v>
      </c>
      <c r="C227" s="448">
        <v>17.3</v>
      </c>
      <c r="D227" s="448">
        <v>36</v>
      </c>
      <c r="E227" s="448">
        <v>32</v>
      </c>
      <c r="F227" s="448">
        <v>25.3</v>
      </c>
      <c r="G227" s="448">
        <v>18</v>
      </c>
      <c r="H227" s="448">
        <v>16.64</v>
      </c>
      <c r="I227" s="448">
        <v>6.57</v>
      </c>
      <c r="J227" s="448">
        <v>2.74</v>
      </c>
      <c r="K227" s="448">
        <v>32.6</v>
      </c>
      <c r="L227" s="448">
        <v>3</v>
      </c>
      <c r="M227" s="448" t="s">
        <v>577</v>
      </c>
      <c r="N227" s="449">
        <v>5</v>
      </c>
      <c r="O227" s="449">
        <v>5</v>
      </c>
      <c r="P227" s="449">
        <v>4</v>
      </c>
      <c r="Q227" s="449">
        <v>5</v>
      </c>
      <c r="R227" s="449">
        <v>4</v>
      </c>
      <c r="S227" s="449">
        <v>4</v>
      </c>
      <c r="T227" s="449">
        <v>2</v>
      </c>
      <c r="U227" s="449">
        <v>3</v>
      </c>
      <c r="V227" s="449">
        <v>4</v>
      </c>
      <c r="W227" s="449">
        <v>3</v>
      </c>
      <c r="X227" s="449">
        <v>2</v>
      </c>
      <c r="Y227" s="449">
        <v>2</v>
      </c>
      <c r="Z227" s="449">
        <v>3</v>
      </c>
      <c r="AA227" s="449">
        <v>3</v>
      </c>
      <c r="AB227" s="449">
        <v>3</v>
      </c>
      <c r="AC227" s="448">
        <v>21.87</v>
      </c>
      <c r="AD227" s="448">
        <v>24.9</v>
      </c>
      <c r="AE227" s="449">
        <v>35</v>
      </c>
      <c r="AF227" s="449">
        <v>18</v>
      </c>
      <c r="AG227" s="449">
        <v>6.54</v>
      </c>
      <c r="AH227" s="449">
        <v>2.89</v>
      </c>
      <c r="AI227" s="449">
        <v>33</v>
      </c>
      <c r="AJ227" s="449">
        <v>32.799999999999997</v>
      </c>
      <c r="AK227" s="449">
        <v>34.5</v>
      </c>
      <c r="AL227" s="449">
        <v>35.299999999999997</v>
      </c>
    </row>
    <row r="228" spans="1:38">
      <c r="A228" s="458" t="s">
        <v>816</v>
      </c>
      <c r="B228" s="449">
        <v>20</v>
      </c>
      <c r="C228" s="448">
        <v>32.1</v>
      </c>
      <c r="D228" s="448">
        <v>26.9</v>
      </c>
      <c r="E228" s="448">
        <v>28</v>
      </c>
      <c r="F228" s="448">
        <v>15.4</v>
      </c>
      <c r="G228" s="448">
        <v>37.5</v>
      </c>
      <c r="H228" s="448">
        <v>3.46</v>
      </c>
      <c r="I228" s="448">
        <v>11.44</v>
      </c>
      <c r="J228" s="448">
        <v>4.4400000000000004</v>
      </c>
      <c r="K228" s="448">
        <v>29.1</v>
      </c>
      <c r="L228" s="448">
        <v>4</v>
      </c>
      <c r="M228" s="448" t="s">
        <v>407</v>
      </c>
      <c r="N228" s="449">
        <v>4</v>
      </c>
      <c r="O228" s="449">
        <v>3</v>
      </c>
      <c r="P228" s="449">
        <v>4</v>
      </c>
      <c r="Q228" s="449">
        <v>3</v>
      </c>
      <c r="R228" s="449">
        <v>2</v>
      </c>
      <c r="S228" s="449">
        <v>2</v>
      </c>
      <c r="T228" s="449">
        <v>1</v>
      </c>
      <c r="U228" s="449">
        <v>4</v>
      </c>
      <c r="V228" s="449">
        <v>3</v>
      </c>
      <c r="W228" s="449">
        <v>1</v>
      </c>
      <c r="X228" s="449">
        <v>3</v>
      </c>
      <c r="Y228" s="449">
        <v>2</v>
      </c>
      <c r="Z228" s="449">
        <v>2</v>
      </c>
      <c r="AA228" s="449">
        <v>4</v>
      </c>
      <c r="AB228" s="449">
        <v>2</v>
      </c>
      <c r="AC228" s="448">
        <v>4.1500000000000004</v>
      </c>
      <c r="AD228" s="448">
        <v>15.5</v>
      </c>
      <c r="AE228" s="449">
        <v>27.5</v>
      </c>
      <c r="AF228" s="449">
        <v>37</v>
      </c>
      <c r="AG228" s="449">
        <v>9.09</v>
      </c>
      <c r="AH228" s="449">
        <v>4.79</v>
      </c>
      <c r="AI228" s="449">
        <v>29.7</v>
      </c>
      <c r="AJ228" s="449">
        <v>30.1</v>
      </c>
      <c r="AK228" s="449">
        <v>21.2</v>
      </c>
      <c r="AL228" s="449">
        <v>22.2</v>
      </c>
    </row>
    <row r="229" spans="1:38">
      <c r="A229" s="458" t="s">
        <v>817</v>
      </c>
      <c r="B229" s="449">
        <v>20.3</v>
      </c>
      <c r="C229" s="448">
        <v>20.7</v>
      </c>
      <c r="D229" s="448">
        <v>34.6</v>
      </c>
      <c r="E229" s="448">
        <v>10</v>
      </c>
      <c r="F229" s="448">
        <v>27.3</v>
      </c>
      <c r="G229" s="448">
        <v>25</v>
      </c>
      <c r="H229" s="448">
        <v>17.239999999999998</v>
      </c>
      <c r="I229" s="448">
        <v>6.48</v>
      </c>
      <c r="J229" s="448">
        <v>2.8</v>
      </c>
      <c r="K229" s="448">
        <v>32.5</v>
      </c>
      <c r="L229" s="448">
        <v>4</v>
      </c>
      <c r="M229" s="448" t="s">
        <v>403</v>
      </c>
      <c r="N229" s="449">
        <v>4</v>
      </c>
      <c r="O229" s="449">
        <v>2</v>
      </c>
      <c r="P229" s="449">
        <v>3</v>
      </c>
      <c r="Q229" s="449">
        <v>3</v>
      </c>
      <c r="R229" s="449">
        <v>1</v>
      </c>
      <c r="S229" s="449">
        <v>2</v>
      </c>
      <c r="T229" s="449">
        <v>2</v>
      </c>
      <c r="U229" s="449">
        <v>4</v>
      </c>
      <c r="V229" s="449">
        <v>5</v>
      </c>
      <c r="W229" s="449">
        <v>3</v>
      </c>
      <c r="X229" s="449">
        <v>2</v>
      </c>
      <c r="Y229" s="449">
        <v>4</v>
      </c>
      <c r="Z229" s="449">
        <v>4</v>
      </c>
      <c r="AA229" s="449">
        <v>4</v>
      </c>
      <c r="AB229" s="449">
        <v>5</v>
      </c>
      <c r="AC229" s="448">
        <v>24.57</v>
      </c>
      <c r="AD229" s="448">
        <v>26.4</v>
      </c>
      <c r="AE229" s="449">
        <v>7.5</v>
      </c>
      <c r="AF229" s="449">
        <v>26</v>
      </c>
      <c r="AG229" s="449">
        <v>7.16</v>
      </c>
      <c r="AH229" s="449">
        <v>3</v>
      </c>
      <c r="AI229" s="449">
        <v>32.200000000000003</v>
      </c>
      <c r="AJ229" s="449">
        <v>31.4</v>
      </c>
      <c r="AK229" s="449">
        <v>9.1999999999999993</v>
      </c>
      <c r="AL229" s="449">
        <v>4.5999999999999996</v>
      </c>
    </row>
    <row r="230" spans="1:38">
      <c r="A230" s="458" t="s">
        <v>818</v>
      </c>
      <c r="B230" s="449">
        <v>27.4</v>
      </c>
      <c r="C230" s="448">
        <v>32.9</v>
      </c>
      <c r="D230" s="448">
        <v>57</v>
      </c>
      <c r="E230" s="448">
        <v>39</v>
      </c>
      <c r="F230" s="448">
        <v>42.4</v>
      </c>
      <c r="G230" s="448" t="s">
        <v>408</v>
      </c>
      <c r="H230" s="448">
        <v>70</v>
      </c>
      <c r="I230" s="448">
        <v>6.84</v>
      </c>
      <c r="J230" s="448">
        <v>2.69</v>
      </c>
      <c r="K230" s="448">
        <v>32.4</v>
      </c>
      <c r="L230" s="448">
        <v>3</v>
      </c>
      <c r="M230" s="448" t="s">
        <v>819</v>
      </c>
      <c r="N230" s="449">
        <v>2</v>
      </c>
      <c r="O230" s="449">
        <v>2</v>
      </c>
      <c r="P230" s="449">
        <v>3</v>
      </c>
      <c r="Q230" s="449">
        <v>1</v>
      </c>
      <c r="R230" s="449">
        <v>1</v>
      </c>
      <c r="S230" s="449">
        <v>1</v>
      </c>
      <c r="T230" s="449">
        <v>3</v>
      </c>
      <c r="U230" s="449">
        <v>4</v>
      </c>
      <c r="V230" s="449">
        <v>4</v>
      </c>
      <c r="W230" s="449">
        <v>4</v>
      </c>
      <c r="X230" s="449">
        <v>4</v>
      </c>
      <c r="Y230" s="449">
        <v>3</v>
      </c>
      <c r="Z230" s="449">
        <v>3</v>
      </c>
      <c r="AA230" s="449">
        <v>4</v>
      </c>
      <c r="AB230" s="449">
        <v>2</v>
      </c>
      <c r="AC230" s="448">
        <v>34.119999999999997</v>
      </c>
      <c r="AD230" s="448">
        <v>44</v>
      </c>
      <c r="AE230" s="449">
        <v>40.5</v>
      </c>
      <c r="AF230" s="449" t="s">
        <v>408</v>
      </c>
      <c r="AG230" s="449">
        <v>7.36</v>
      </c>
      <c r="AH230" s="449">
        <v>2.86</v>
      </c>
      <c r="AI230" s="449">
        <v>32.6</v>
      </c>
      <c r="AJ230" s="449">
        <v>32.799999999999997</v>
      </c>
      <c r="AK230" s="449">
        <v>30.5</v>
      </c>
      <c r="AL230" s="449">
        <v>28.3</v>
      </c>
    </row>
    <row r="231" spans="1:38">
      <c r="A231" s="458" t="s">
        <v>820</v>
      </c>
      <c r="B231" s="449">
        <v>22</v>
      </c>
      <c r="C231" s="448">
        <v>36.4</v>
      </c>
      <c r="D231" s="448">
        <v>35.1</v>
      </c>
      <c r="E231" s="448">
        <v>24</v>
      </c>
      <c r="F231" s="448">
        <v>19.2</v>
      </c>
      <c r="G231" s="448">
        <v>22</v>
      </c>
      <c r="H231" s="448">
        <v>10.6</v>
      </c>
      <c r="I231" s="448" t="s">
        <v>408</v>
      </c>
      <c r="J231" s="448" t="s">
        <v>408</v>
      </c>
      <c r="K231" s="448">
        <v>21</v>
      </c>
      <c r="L231" s="448">
        <v>4</v>
      </c>
      <c r="M231" s="448" t="s">
        <v>569</v>
      </c>
      <c r="N231" s="449">
        <v>4</v>
      </c>
      <c r="O231" s="449">
        <v>3</v>
      </c>
      <c r="P231" s="449">
        <v>3</v>
      </c>
      <c r="Q231" s="449">
        <v>2</v>
      </c>
      <c r="R231" s="449">
        <v>4</v>
      </c>
      <c r="S231" s="449">
        <v>3</v>
      </c>
      <c r="T231" s="449">
        <v>3</v>
      </c>
      <c r="U231" s="449">
        <v>3</v>
      </c>
      <c r="V231" s="449">
        <v>3</v>
      </c>
      <c r="W231" s="449">
        <v>3</v>
      </c>
      <c r="X231" s="449">
        <v>2</v>
      </c>
      <c r="Y231" s="449">
        <v>2</v>
      </c>
      <c r="Z231" s="449">
        <v>3</v>
      </c>
      <c r="AA231" s="449">
        <v>2</v>
      </c>
      <c r="AB231" s="449">
        <v>2</v>
      </c>
      <c r="AC231" s="448">
        <v>2.81</v>
      </c>
      <c r="AD231" s="448">
        <v>21.7</v>
      </c>
      <c r="AE231" s="449">
        <v>22</v>
      </c>
      <c r="AF231" s="449">
        <v>19</v>
      </c>
      <c r="AG231" s="449" t="s">
        <v>408</v>
      </c>
      <c r="AH231" s="449" t="s">
        <v>408</v>
      </c>
      <c r="AI231" s="449">
        <v>28.7</v>
      </c>
      <c r="AJ231" s="449">
        <v>28.5</v>
      </c>
      <c r="AK231" s="449">
        <v>33.1</v>
      </c>
      <c r="AL231" s="449">
        <v>33</v>
      </c>
    </row>
    <row r="232" spans="1:38">
      <c r="A232" s="458" t="s">
        <v>821</v>
      </c>
      <c r="B232" s="449">
        <v>18.399999999999999</v>
      </c>
      <c r="C232" s="448">
        <v>21.6</v>
      </c>
      <c r="D232" s="448">
        <v>35.299999999999997</v>
      </c>
      <c r="E232" s="448">
        <v>31</v>
      </c>
      <c r="F232" s="448">
        <v>21.9</v>
      </c>
      <c r="G232" s="448">
        <v>20.5</v>
      </c>
      <c r="H232" s="448" t="s">
        <v>408</v>
      </c>
      <c r="I232" s="448">
        <v>7</v>
      </c>
      <c r="J232" s="448">
        <v>3.3</v>
      </c>
      <c r="K232" s="448">
        <v>31.9</v>
      </c>
      <c r="L232" s="448">
        <v>3</v>
      </c>
      <c r="M232" s="448" t="s">
        <v>822</v>
      </c>
      <c r="N232" s="449">
        <v>4</v>
      </c>
      <c r="O232" s="449">
        <v>1</v>
      </c>
      <c r="P232" s="449">
        <v>4</v>
      </c>
      <c r="Q232" s="449">
        <v>4</v>
      </c>
      <c r="R232" s="449">
        <v>4</v>
      </c>
      <c r="S232" s="449">
        <v>1</v>
      </c>
      <c r="T232" s="449">
        <v>2</v>
      </c>
      <c r="U232" s="449">
        <v>2</v>
      </c>
      <c r="V232" s="449">
        <v>1</v>
      </c>
      <c r="W232" s="449">
        <v>2</v>
      </c>
      <c r="X232" s="449">
        <v>2</v>
      </c>
      <c r="Y232" s="449">
        <v>1</v>
      </c>
      <c r="Z232" s="449">
        <v>2</v>
      </c>
      <c r="AA232" s="449">
        <v>2</v>
      </c>
      <c r="AB232" s="449">
        <v>1</v>
      </c>
      <c r="AC232" s="448">
        <v>70</v>
      </c>
      <c r="AD232" s="448">
        <v>26.4</v>
      </c>
      <c r="AE232" s="449">
        <v>31</v>
      </c>
      <c r="AF232" s="449">
        <v>20</v>
      </c>
      <c r="AG232" s="449">
        <v>7.95</v>
      </c>
      <c r="AH232" s="449">
        <v>3.29</v>
      </c>
      <c r="AI232" s="449">
        <v>31.3</v>
      </c>
      <c r="AJ232" s="449">
        <v>31.9</v>
      </c>
      <c r="AK232" s="449">
        <v>37.4</v>
      </c>
      <c r="AL232" s="449">
        <v>33.799999999999997</v>
      </c>
    </row>
    <row r="233" spans="1:38">
      <c r="A233" s="458" t="s">
        <v>823</v>
      </c>
      <c r="B233" s="449">
        <v>19.2</v>
      </c>
      <c r="C233" s="448">
        <v>24.9</v>
      </c>
      <c r="D233" s="448">
        <v>32.200000000000003</v>
      </c>
      <c r="E233" s="448">
        <v>26</v>
      </c>
      <c r="F233" s="448">
        <v>25.3</v>
      </c>
      <c r="G233" s="448">
        <v>27</v>
      </c>
      <c r="H233" s="448" t="s">
        <v>408</v>
      </c>
      <c r="I233" s="448">
        <v>6.11</v>
      </c>
      <c r="J233" s="448">
        <v>2.6</v>
      </c>
      <c r="K233" s="448">
        <v>31.1</v>
      </c>
      <c r="L233" s="448">
        <v>4</v>
      </c>
      <c r="M233" s="448" t="s">
        <v>824</v>
      </c>
      <c r="N233" s="449">
        <v>2</v>
      </c>
      <c r="O233" s="449">
        <v>3</v>
      </c>
      <c r="P233" s="449">
        <v>3</v>
      </c>
      <c r="Q233" s="449">
        <v>4</v>
      </c>
      <c r="R233" s="449">
        <v>4</v>
      </c>
      <c r="S233" s="449">
        <v>4</v>
      </c>
      <c r="T233" s="449">
        <v>2</v>
      </c>
      <c r="U233" s="449">
        <v>2</v>
      </c>
      <c r="V233" s="449">
        <v>9999</v>
      </c>
      <c r="W233" s="449">
        <v>2</v>
      </c>
      <c r="X233" s="449">
        <v>2</v>
      </c>
      <c r="Y233" s="449">
        <v>3</v>
      </c>
      <c r="Z233" s="449">
        <v>2</v>
      </c>
      <c r="AA233" s="449">
        <v>2</v>
      </c>
      <c r="AB233" s="449">
        <v>2</v>
      </c>
      <c r="AC233" s="448">
        <v>70</v>
      </c>
      <c r="AD233" s="448">
        <v>25.3</v>
      </c>
      <c r="AE233" s="449">
        <v>29</v>
      </c>
      <c r="AF233" s="449">
        <v>28</v>
      </c>
      <c r="AG233" s="449">
        <v>5.98</v>
      </c>
      <c r="AH233" s="449">
        <v>2.7</v>
      </c>
      <c r="AI233" s="449">
        <v>28.8</v>
      </c>
      <c r="AJ233" s="449">
        <v>30.6</v>
      </c>
      <c r="AK233" s="449">
        <v>43.3</v>
      </c>
      <c r="AL233" s="449">
        <v>46.8</v>
      </c>
    </row>
    <row r="234" spans="1:38">
      <c r="A234" s="458" t="s">
        <v>825</v>
      </c>
      <c r="B234" s="449">
        <v>23.1</v>
      </c>
      <c r="C234" s="448">
        <v>32.6</v>
      </c>
      <c r="D234" s="448">
        <v>34.299999999999997</v>
      </c>
      <c r="E234" s="448">
        <v>46</v>
      </c>
      <c r="F234" s="448">
        <v>22.1</v>
      </c>
      <c r="G234" s="448">
        <v>18</v>
      </c>
      <c r="H234" s="448">
        <v>70</v>
      </c>
      <c r="I234" s="448">
        <v>7.33</v>
      </c>
      <c r="J234" s="448">
        <v>3.45</v>
      </c>
      <c r="K234" s="448">
        <v>31.3</v>
      </c>
      <c r="L234" s="448">
        <v>3</v>
      </c>
      <c r="M234" s="448" t="s">
        <v>446</v>
      </c>
      <c r="N234" s="449">
        <v>6</v>
      </c>
      <c r="O234" s="449">
        <v>6</v>
      </c>
      <c r="P234" s="449">
        <v>5</v>
      </c>
      <c r="Q234" s="449">
        <v>6</v>
      </c>
      <c r="R234" s="449">
        <v>6</v>
      </c>
      <c r="S234" s="449">
        <v>6</v>
      </c>
      <c r="T234" s="449">
        <v>1</v>
      </c>
      <c r="U234" s="449">
        <v>3</v>
      </c>
      <c r="V234" s="449">
        <v>2</v>
      </c>
      <c r="W234" s="449">
        <v>2</v>
      </c>
      <c r="X234" s="449">
        <v>2</v>
      </c>
      <c r="Y234" s="449">
        <v>2</v>
      </c>
      <c r="Z234" s="449">
        <v>2</v>
      </c>
      <c r="AA234" s="449">
        <v>3</v>
      </c>
      <c r="AB234" s="449">
        <v>3</v>
      </c>
      <c r="AC234" s="448">
        <v>32.520000000000003</v>
      </c>
      <c r="AD234" s="448">
        <v>21.3</v>
      </c>
      <c r="AE234" s="449">
        <v>43</v>
      </c>
      <c r="AF234" s="449">
        <v>13</v>
      </c>
      <c r="AG234" s="449">
        <v>6.59</v>
      </c>
      <c r="AH234" s="449">
        <v>3.33</v>
      </c>
      <c r="AI234" s="449">
        <v>29</v>
      </c>
      <c r="AJ234" s="449">
        <v>32.9</v>
      </c>
      <c r="AK234" s="449">
        <v>26.1</v>
      </c>
      <c r="AL234" s="449">
        <v>23.5</v>
      </c>
    </row>
    <row r="235" spans="1:38">
      <c r="A235" s="458" t="s">
        <v>826</v>
      </c>
      <c r="B235" s="449">
        <v>24.1</v>
      </c>
      <c r="C235" s="448">
        <v>35.200000000000003</v>
      </c>
      <c r="D235" s="448">
        <v>32.799999999999997</v>
      </c>
      <c r="E235" s="448">
        <v>39.5</v>
      </c>
      <c r="F235" s="448">
        <v>26.3</v>
      </c>
      <c r="G235" s="448">
        <v>23</v>
      </c>
      <c r="H235" s="448">
        <v>30.37</v>
      </c>
      <c r="I235" s="448">
        <v>6.8</v>
      </c>
      <c r="J235" s="448">
        <v>3.62</v>
      </c>
      <c r="K235" s="448">
        <v>27.4</v>
      </c>
      <c r="L235" s="448">
        <v>4</v>
      </c>
      <c r="M235" s="448" t="s">
        <v>494</v>
      </c>
      <c r="N235" s="449">
        <v>3</v>
      </c>
      <c r="O235" s="449">
        <v>4</v>
      </c>
      <c r="P235" s="449">
        <v>4</v>
      </c>
      <c r="Q235" s="449">
        <v>4</v>
      </c>
      <c r="R235" s="449">
        <v>4</v>
      </c>
      <c r="S235" s="449">
        <v>3</v>
      </c>
      <c r="T235" s="449">
        <v>2</v>
      </c>
      <c r="U235" s="449">
        <v>3</v>
      </c>
      <c r="V235" s="449">
        <v>5</v>
      </c>
      <c r="W235" s="449">
        <v>3</v>
      </c>
      <c r="X235" s="449">
        <v>3</v>
      </c>
      <c r="Y235" s="449">
        <v>3</v>
      </c>
      <c r="Z235" s="449">
        <v>3</v>
      </c>
      <c r="AA235" s="449">
        <v>3</v>
      </c>
      <c r="AB235" s="449">
        <v>3</v>
      </c>
      <c r="AC235" s="448">
        <v>3.58</v>
      </c>
      <c r="AD235" s="448">
        <v>25</v>
      </c>
      <c r="AE235" s="449">
        <v>37</v>
      </c>
      <c r="AF235" s="449">
        <v>23</v>
      </c>
      <c r="AG235" s="449">
        <v>7.23</v>
      </c>
      <c r="AH235" s="449">
        <v>3.37</v>
      </c>
      <c r="AI235" s="449">
        <v>29.7</v>
      </c>
      <c r="AJ235" s="449">
        <v>30.6</v>
      </c>
      <c r="AK235" s="449">
        <v>12.2</v>
      </c>
      <c r="AL235" s="449">
        <v>13.9</v>
      </c>
    </row>
    <row r="236" spans="1:38">
      <c r="A236" s="458" t="s">
        <v>827</v>
      </c>
      <c r="B236" s="449">
        <v>17.3</v>
      </c>
      <c r="C236" s="448">
        <v>24</v>
      </c>
      <c r="D236" s="448">
        <v>29.6</v>
      </c>
      <c r="E236" s="448">
        <v>32</v>
      </c>
      <c r="F236" s="448">
        <v>19</v>
      </c>
      <c r="G236" s="448">
        <v>27</v>
      </c>
      <c r="H236" s="448">
        <v>2.0499999999999998</v>
      </c>
      <c r="I236" s="448">
        <v>8.2799999999999994</v>
      </c>
      <c r="J236" s="448">
        <v>3.3</v>
      </c>
      <c r="K236" s="448">
        <v>30.4</v>
      </c>
      <c r="L236" s="448">
        <v>3</v>
      </c>
      <c r="M236" s="448" t="s">
        <v>465</v>
      </c>
      <c r="N236" s="449">
        <v>4</v>
      </c>
      <c r="O236" s="449">
        <v>4</v>
      </c>
      <c r="P236" s="449">
        <v>4</v>
      </c>
      <c r="Q236" s="449">
        <v>4</v>
      </c>
      <c r="R236" s="449">
        <v>4</v>
      </c>
      <c r="S236" s="449">
        <v>4</v>
      </c>
      <c r="T236" s="449">
        <v>1</v>
      </c>
      <c r="U236" s="449">
        <v>3</v>
      </c>
      <c r="V236" s="449">
        <v>2</v>
      </c>
      <c r="W236" s="449">
        <v>1</v>
      </c>
      <c r="X236" s="449">
        <v>4</v>
      </c>
      <c r="Y236" s="449">
        <v>3</v>
      </c>
      <c r="Z236" s="449">
        <v>2</v>
      </c>
      <c r="AA236" s="449">
        <v>4</v>
      </c>
      <c r="AB236" s="449">
        <v>2</v>
      </c>
      <c r="AC236" s="448">
        <v>3.39</v>
      </c>
      <c r="AD236" s="448">
        <v>16.100000000000001</v>
      </c>
      <c r="AE236" s="449">
        <v>28.5</v>
      </c>
      <c r="AF236" s="449">
        <v>28</v>
      </c>
      <c r="AG236" s="449">
        <v>2.71</v>
      </c>
      <c r="AH236" s="449">
        <v>4.3</v>
      </c>
      <c r="AI236" s="449">
        <v>29.3</v>
      </c>
      <c r="AJ236" s="449">
        <v>28.2</v>
      </c>
      <c r="AK236" s="449">
        <v>40.4</v>
      </c>
      <c r="AL236" s="449">
        <v>26.9</v>
      </c>
    </row>
    <row r="237" spans="1:38">
      <c r="A237" s="458" t="s">
        <v>828</v>
      </c>
      <c r="B237" s="449">
        <v>20</v>
      </c>
      <c r="C237" s="448">
        <v>22.3</v>
      </c>
      <c r="D237" s="448">
        <v>29</v>
      </c>
      <c r="E237" s="448">
        <v>35</v>
      </c>
      <c r="F237" s="448">
        <v>19.2</v>
      </c>
      <c r="G237" s="448">
        <v>33</v>
      </c>
      <c r="H237" s="448">
        <v>57.59</v>
      </c>
      <c r="I237" s="448">
        <v>8.25</v>
      </c>
      <c r="J237" s="448">
        <v>3.61</v>
      </c>
      <c r="K237" s="448">
        <v>29.1</v>
      </c>
      <c r="L237" s="448" t="s">
        <v>408</v>
      </c>
      <c r="M237" s="448" t="s">
        <v>829</v>
      </c>
      <c r="N237" s="449">
        <v>4</v>
      </c>
      <c r="O237" s="449">
        <v>4</v>
      </c>
      <c r="P237" s="449">
        <v>4</v>
      </c>
      <c r="Q237" s="449">
        <v>4</v>
      </c>
      <c r="R237" s="449">
        <v>4</v>
      </c>
      <c r="S237" s="449">
        <v>4</v>
      </c>
      <c r="T237" s="449">
        <v>2</v>
      </c>
      <c r="U237" s="449">
        <v>1</v>
      </c>
      <c r="V237" s="449">
        <v>2</v>
      </c>
      <c r="W237" s="449">
        <v>2</v>
      </c>
      <c r="X237" s="449">
        <v>1</v>
      </c>
      <c r="Y237" s="449">
        <v>1</v>
      </c>
      <c r="Z237" s="449">
        <v>2</v>
      </c>
      <c r="AA237" s="449">
        <v>2</v>
      </c>
      <c r="AB237" s="449">
        <v>2</v>
      </c>
      <c r="AC237" s="448">
        <v>3.27</v>
      </c>
      <c r="AD237" s="448">
        <v>19.399999999999999</v>
      </c>
      <c r="AE237" s="449">
        <v>30</v>
      </c>
      <c r="AF237" s="449">
        <v>30</v>
      </c>
      <c r="AG237" s="449">
        <v>8.89</v>
      </c>
      <c r="AH237" s="449">
        <v>3.65</v>
      </c>
      <c r="AI237" s="449">
        <v>29.3</v>
      </c>
      <c r="AJ237" s="449">
        <v>29</v>
      </c>
      <c r="AK237" s="449">
        <v>24.4</v>
      </c>
      <c r="AL237" s="449">
        <v>37.4</v>
      </c>
    </row>
    <row r="238" spans="1:38">
      <c r="A238" s="458" t="s">
        <v>830</v>
      </c>
      <c r="B238" s="449">
        <v>21.3</v>
      </c>
      <c r="C238" s="448">
        <v>31.5</v>
      </c>
      <c r="D238" s="448">
        <v>32</v>
      </c>
      <c r="E238" s="448">
        <v>27</v>
      </c>
      <c r="F238" s="448">
        <v>16.2</v>
      </c>
      <c r="G238" s="448">
        <v>20</v>
      </c>
      <c r="H238" s="448">
        <v>22.95</v>
      </c>
      <c r="I238" s="448">
        <v>11.16</v>
      </c>
      <c r="J238" s="448">
        <v>4.45</v>
      </c>
      <c r="K238" s="448">
        <v>28.2</v>
      </c>
      <c r="L238" s="448">
        <v>5</v>
      </c>
      <c r="M238" s="448" t="s">
        <v>775</v>
      </c>
      <c r="N238" s="449">
        <v>2</v>
      </c>
      <c r="O238" s="449">
        <v>2</v>
      </c>
      <c r="P238" s="449">
        <v>2</v>
      </c>
      <c r="Q238" s="449">
        <v>4</v>
      </c>
      <c r="R238" s="449">
        <v>3</v>
      </c>
      <c r="S238" s="449">
        <v>2</v>
      </c>
      <c r="T238" s="449">
        <v>5</v>
      </c>
      <c r="U238" s="449">
        <v>5</v>
      </c>
      <c r="V238" s="449">
        <v>5</v>
      </c>
      <c r="W238" s="449">
        <v>5</v>
      </c>
      <c r="X238" s="449">
        <v>5</v>
      </c>
      <c r="Y238" s="449">
        <v>5</v>
      </c>
      <c r="Z238" s="449">
        <v>4</v>
      </c>
      <c r="AA238" s="449">
        <v>4</v>
      </c>
      <c r="AB238" s="449">
        <v>4</v>
      </c>
      <c r="AC238" s="448">
        <v>15.91</v>
      </c>
      <c r="AD238" s="448">
        <v>17.3</v>
      </c>
      <c r="AE238" s="449">
        <v>27.5</v>
      </c>
      <c r="AF238" s="449">
        <v>19</v>
      </c>
      <c r="AG238" s="449">
        <v>10.15</v>
      </c>
      <c r="AH238" s="449">
        <v>7.55</v>
      </c>
      <c r="AI238" s="449">
        <v>27.2</v>
      </c>
      <c r="AJ238" s="449">
        <v>27.4</v>
      </c>
      <c r="AK238" s="449">
        <v>29.5</v>
      </c>
      <c r="AL238" s="449">
        <v>35.200000000000003</v>
      </c>
    </row>
    <row r="239" spans="1:38">
      <c r="A239" s="458" t="s">
        <v>831</v>
      </c>
      <c r="B239" s="449">
        <v>21.2</v>
      </c>
      <c r="C239" s="448">
        <v>30.7</v>
      </c>
      <c r="D239" s="448">
        <v>32.4</v>
      </c>
      <c r="E239" s="448">
        <v>25</v>
      </c>
      <c r="F239" s="448">
        <v>18.8</v>
      </c>
      <c r="G239" s="448">
        <v>17</v>
      </c>
      <c r="H239" s="448">
        <v>17.71</v>
      </c>
      <c r="I239" s="448">
        <v>6.41</v>
      </c>
      <c r="J239" s="448">
        <v>3.03</v>
      </c>
      <c r="K239" s="448">
        <v>29.6</v>
      </c>
      <c r="L239" s="448">
        <v>4</v>
      </c>
      <c r="M239" s="448" t="s">
        <v>453</v>
      </c>
      <c r="N239" s="449">
        <v>4</v>
      </c>
      <c r="O239" s="449">
        <v>4</v>
      </c>
      <c r="P239" s="449">
        <v>4</v>
      </c>
      <c r="Q239" s="449">
        <v>3</v>
      </c>
      <c r="R239" s="449">
        <v>3</v>
      </c>
      <c r="S239" s="449">
        <v>3</v>
      </c>
      <c r="T239" s="449">
        <v>3</v>
      </c>
      <c r="U239" s="449">
        <v>3</v>
      </c>
      <c r="V239" s="449">
        <v>4</v>
      </c>
      <c r="W239" s="449">
        <v>3</v>
      </c>
      <c r="X239" s="449">
        <v>4</v>
      </c>
      <c r="Y239" s="449">
        <v>4</v>
      </c>
      <c r="Z239" s="449">
        <v>3</v>
      </c>
      <c r="AA239" s="449">
        <v>4</v>
      </c>
      <c r="AB239" s="449">
        <v>4</v>
      </c>
      <c r="AC239" s="448">
        <v>24.41</v>
      </c>
      <c r="AD239" s="448">
        <v>20.399999999999999</v>
      </c>
      <c r="AE239" s="449">
        <v>25.5</v>
      </c>
      <c r="AF239" s="449">
        <v>17</v>
      </c>
      <c r="AG239" s="449">
        <v>6.32</v>
      </c>
      <c r="AH239" s="449">
        <v>3.16</v>
      </c>
      <c r="AI239" s="449">
        <v>30.2</v>
      </c>
      <c r="AJ239" s="449">
        <v>31.9</v>
      </c>
      <c r="AK239" s="449">
        <v>21</v>
      </c>
      <c r="AL239" s="449">
        <v>21.3</v>
      </c>
    </row>
    <row r="240" spans="1:38">
      <c r="A240" s="458" t="s">
        <v>832</v>
      </c>
      <c r="B240" s="449">
        <v>22.3</v>
      </c>
      <c r="C240" s="448">
        <v>29.9</v>
      </c>
      <c r="D240" s="448">
        <v>32.5</v>
      </c>
      <c r="E240" s="448">
        <v>20.5</v>
      </c>
      <c r="F240" s="448">
        <v>18.2</v>
      </c>
      <c r="G240" s="448">
        <v>28</v>
      </c>
      <c r="H240" s="448" t="s">
        <v>408</v>
      </c>
      <c r="I240" s="448">
        <v>7.69</v>
      </c>
      <c r="J240" s="448">
        <v>3.49</v>
      </c>
      <c r="K240" s="448">
        <v>28.4</v>
      </c>
      <c r="L240" s="448">
        <v>3</v>
      </c>
      <c r="M240" s="448" t="s">
        <v>833</v>
      </c>
      <c r="N240" s="449">
        <v>3</v>
      </c>
      <c r="O240" s="449">
        <v>3</v>
      </c>
      <c r="P240" s="449">
        <v>3</v>
      </c>
      <c r="Q240" s="449">
        <v>3</v>
      </c>
      <c r="R240" s="449">
        <v>2</v>
      </c>
      <c r="S240" s="449">
        <v>3</v>
      </c>
      <c r="T240" s="449">
        <v>3</v>
      </c>
      <c r="U240" s="449">
        <v>3</v>
      </c>
      <c r="V240" s="449">
        <v>3</v>
      </c>
      <c r="W240" s="449">
        <v>3</v>
      </c>
      <c r="X240" s="449">
        <v>4</v>
      </c>
      <c r="Y240" s="449">
        <v>3</v>
      </c>
      <c r="Z240" s="449">
        <v>4</v>
      </c>
      <c r="AA240" s="449">
        <v>4</v>
      </c>
      <c r="AB240" s="449">
        <v>3</v>
      </c>
      <c r="AC240" s="448">
        <v>70</v>
      </c>
      <c r="AD240" s="448">
        <v>18.8</v>
      </c>
      <c r="AE240" s="449">
        <v>14</v>
      </c>
      <c r="AF240" s="449">
        <v>33</v>
      </c>
      <c r="AG240" s="449">
        <v>7.63</v>
      </c>
      <c r="AH240" s="449">
        <v>3.39</v>
      </c>
      <c r="AI240" s="449">
        <v>26.2</v>
      </c>
      <c r="AJ240" s="449">
        <v>28.2</v>
      </c>
      <c r="AK240" s="449">
        <v>23.1</v>
      </c>
      <c r="AL240" s="449">
        <v>34.799999999999997</v>
      </c>
    </row>
    <row r="241" spans="1:38">
      <c r="A241" s="458" t="s">
        <v>834</v>
      </c>
      <c r="B241" s="449">
        <v>23.1</v>
      </c>
      <c r="C241" s="448">
        <v>36.299999999999997</v>
      </c>
      <c r="D241" s="448">
        <v>34.700000000000003</v>
      </c>
      <c r="E241" s="448">
        <v>35</v>
      </c>
      <c r="F241" s="448">
        <v>26.3</v>
      </c>
      <c r="G241" s="448">
        <v>13</v>
      </c>
      <c r="H241" s="448" t="s">
        <v>408</v>
      </c>
      <c r="I241" s="448">
        <v>5.88</v>
      </c>
      <c r="J241" s="448">
        <v>2.62</v>
      </c>
      <c r="K241" s="448">
        <v>32</v>
      </c>
      <c r="L241" s="448">
        <v>4</v>
      </c>
      <c r="M241" s="448" t="s">
        <v>508</v>
      </c>
      <c r="N241" s="449">
        <v>4</v>
      </c>
      <c r="O241" s="449">
        <v>3</v>
      </c>
      <c r="P241" s="449">
        <v>3</v>
      </c>
      <c r="Q241" s="449">
        <v>1</v>
      </c>
      <c r="R241" s="449">
        <v>1</v>
      </c>
      <c r="S241" s="449">
        <v>1</v>
      </c>
      <c r="T241" s="449">
        <v>3</v>
      </c>
      <c r="U241" s="449">
        <v>3</v>
      </c>
      <c r="V241" s="449">
        <v>3</v>
      </c>
      <c r="W241" s="449">
        <v>3</v>
      </c>
      <c r="X241" s="449">
        <v>3</v>
      </c>
      <c r="Y241" s="449">
        <v>3</v>
      </c>
      <c r="Z241" s="449">
        <v>3</v>
      </c>
      <c r="AA241" s="449">
        <v>3</v>
      </c>
      <c r="AB241" s="449">
        <v>3</v>
      </c>
      <c r="AC241" s="448">
        <v>70</v>
      </c>
      <c r="AD241" s="448">
        <v>26.6</v>
      </c>
      <c r="AE241" s="449">
        <v>29</v>
      </c>
      <c r="AF241" s="449">
        <v>12</v>
      </c>
      <c r="AG241" s="449">
        <v>6.77</v>
      </c>
      <c r="AH241" s="449">
        <v>2.77</v>
      </c>
      <c r="AI241" s="449">
        <v>31.5</v>
      </c>
      <c r="AJ241" s="449">
        <v>32.1</v>
      </c>
      <c r="AK241" s="449">
        <v>47.1</v>
      </c>
      <c r="AL241" s="449">
        <v>52</v>
      </c>
    </row>
    <row r="242" spans="1:38">
      <c r="A242" s="458" t="s">
        <v>835</v>
      </c>
      <c r="B242" s="449">
        <v>22.6</v>
      </c>
      <c r="C242" s="448">
        <v>36.1</v>
      </c>
      <c r="D242" s="448">
        <v>30.9</v>
      </c>
      <c r="E242" s="448">
        <v>29</v>
      </c>
      <c r="F242" s="448">
        <v>13.3</v>
      </c>
      <c r="G242" s="448">
        <v>32</v>
      </c>
      <c r="H242" s="448">
        <v>2.2799999999999998</v>
      </c>
      <c r="I242" s="448">
        <v>14.97</v>
      </c>
      <c r="J242" s="448">
        <v>4.04</v>
      </c>
      <c r="K242" s="448">
        <v>30.3</v>
      </c>
      <c r="L242" s="448" t="s">
        <v>408</v>
      </c>
      <c r="M242" s="448" t="s">
        <v>836</v>
      </c>
      <c r="N242" s="449">
        <v>2</v>
      </c>
      <c r="O242" s="449">
        <v>3</v>
      </c>
      <c r="P242" s="449">
        <v>4</v>
      </c>
      <c r="Q242" s="449">
        <v>1</v>
      </c>
      <c r="R242" s="449">
        <v>2</v>
      </c>
      <c r="S242" s="449">
        <v>1</v>
      </c>
      <c r="T242" s="449">
        <v>3</v>
      </c>
      <c r="U242" s="449">
        <v>1</v>
      </c>
      <c r="V242" s="449">
        <v>4</v>
      </c>
      <c r="W242" s="449">
        <v>4</v>
      </c>
      <c r="X242" s="449">
        <v>2</v>
      </c>
      <c r="Y242" s="449">
        <v>3</v>
      </c>
      <c r="Z242" s="449">
        <v>3</v>
      </c>
      <c r="AA242" s="449">
        <v>4</v>
      </c>
      <c r="AB242" s="449">
        <v>4</v>
      </c>
      <c r="AC242" s="448">
        <v>1.68</v>
      </c>
      <c r="AD242" s="448">
        <v>13.6</v>
      </c>
      <c r="AE242" s="449">
        <v>23</v>
      </c>
      <c r="AF242" s="449">
        <v>26</v>
      </c>
      <c r="AG242" s="449">
        <v>16.329999999999998</v>
      </c>
      <c r="AH242" s="449">
        <v>3.31</v>
      </c>
      <c r="AI242" s="449">
        <v>31</v>
      </c>
      <c r="AJ242" s="449">
        <v>28.1</v>
      </c>
      <c r="AK242" s="449">
        <v>21.7</v>
      </c>
      <c r="AL242" s="449">
        <v>24.1</v>
      </c>
    </row>
    <row r="243" spans="1:38">
      <c r="A243" s="458" t="s">
        <v>837</v>
      </c>
      <c r="B243" s="449">
        <v>25.5</v>
      </c>
      <c r="C243" s="448">
        <v>32.200000000000003</v>
      </c>
      <c r="D243" s="448">
        <v>38.4</v>
      </c>
      <c r="E243" s="448">
        <v>42</v>
      </c>
      <c r="F243" s="448">
        <v>20.9</v>
      </c>
      <c r="G243" s="448">
        <v>25</v>
      </c>
      <c r="H243" s="448">
        <v>32.020000000000003</v>
      </c>
      <c r="I243" s="448">
        <v>5.25</v>
      </c>
      <c r="J243" s="448">
        <v>2.76</v>
      </c>
      <c r="K243" s="448">
        <v>31.8</v>
      </c>
      <c r="L243" s="448">
        <v>4</v>
      </c>
      <c r="M243" s="448" t="s">
        <v>746</v>
      </c>
      <c r="N243" s="449">
        <v>2</v>
      </c>
      <c r="O243" s="449">
        <v>4</v>
      </c>
      <c r="P243" s="449">
        <v>3</v>
      </c>
      <c r="Q243" s="449">
        <v>4</v>
      </c>
      <c r="R243" s="449">
        <v>4</v>
      </c>
      <c r="S243" s="449">
        <v>3</v>
      </c>
      <c r="T243" s="449">
        <v>1</v>
      </c>
      <c r="U243" s="449">
        <v>2</v>
      </c>
      <c r="V243" s="449">
        <v>2</v>
      </c>
      <c r="W243" s="449">
        <v>1</v>
      </c>
      <c r="X243" s="449">
        <v>2</v>
      </c>
      <c r="Y243" s="449">
        <v>1</v>
      </c>
      <c r="Z243" s="449">
        <v>2</v>
      </c>
      <c r="AA243" s="449">
        <v>1</v>
      </c>
      <c r="AB243" s="449">
        <v>2</v>
      </c>
      <c r="AC243" s="448">
        <v>34.15</v>
      </c>
      <c r="AD243" s="448">
        <v>22.7</v>
      </c>
      <c r="AE243" s="449">
        <v>38</v>
      </c>
      <c r="AF243" s="449">
        <v>31</v>
      </c>
      <c r="AG243" s="449">
        <v>6.87</v>
      </c>
      <c r="AH243" s="449">
        <v>3.26</v>
      </c>
      <c r="AI243" s="449">
        <v>30.2</v>
      </c>
      <c r="AJ243" s="449">
        <v>31.2</v>
      </c>
      <c r="AK243" s="449">
        <v>20.100000000000001</v>
      </c>
      <c r="AL243" s="449">
        <v>22.8</v>
      </c>
    </row>
    <row r="244" spans="1:38">
      <c r="A244" s="458" t="s">
        <v>838</v>
      </c>
      <c r="B244" s="449">
        <v>24.4</v>
      </c>
      <c r="C244" s="448">
        <v>36.9</v>
      </c>
      <c r="D244" s="448">
        <v>29.8</v>
      </c>
      <c r="E244" s="448" t="s">
        <v>408</v>
      </c>
      <c r="F244" s="448">
        <v>17.8</v>
      </c>
      <c r="G244" s="448">
        <v>29</v>
      </c>
      <c r="H244" s="448">
        <v>43</v>
      </c>
      <c r="I244" s="448">
        <v>8.57</v>
      </c>
      <c r="J244" s="448">
        <v>3.91</v>
      </c>
      <c r="K244" s="448">
        <v>31</v>
      </c>
      <c r="L244" s="448">
        <v>3</v>
      </c>
      <c r="M244" s="448" t="s">
        <v>839</v>
      </c>
      <c r="N244" s="449">
        <v>5</v>
      </c>
      <c r="O244" s="449">
        <v>4</v>
      </c>
      <c r="P244" s="449">
        <v>4</v>
      </c>
      <c r="Q244" s="449">
        <v>4</v>
      </c>
      <c r="R244" s="449">
        <v>4</v>
      </c>
      <c r="S244" s="449">
        <v>4</v>
      </c>
      <c r="T244" s="449">
        <v>1</v>
      </c>
      <c r="U244" s="449">
        <v>5</v>
      </c>
      <c r="V244" s="449">
        <v>5</v>
      </c>
      <c r="W244" s="449">
        <v>3</v>
      </c>
      <c r="X244" s="449">
        <v>1</v>
      </c>
      <c r="Y244" s="449">
        <v>5</v>
      </c>
      <c r="Z244" s="449">
        <v>3</v>
      </c>
      <c r="AA244" s="449">
        <v>4</v>
      </c>
      <c r="AB244" s="449">
        <v>4</v>
      </c>
      <c r="AC244" s="448">
        <v>6.74</v>
      </c>
      <c r="AD244" s="448">
        <v>18.8</v>
      </c>
      <c r="AE244" s="449" t="s">
        <v>408</v>
      </c>
      <c r="AF244" s="449">
        <v>34</v>
      </c>
      <c r="AG244" s="449">
        <v>8.77</v>
      </c>
      <c r="AH244" s="449">
        <v>4</v>
      </c>
      <c r="AI244" s="449">
        <v>28.6</v>
      </c>
      <c r="AJ244" s="449">
        <v>29.3</v>
      </c>
      <c r="AK244" s="449">
        <v>7.2</v>
      </c>
      <c r="AL244" s="449">
        <v>4.5999999999999996</v>
      </c>
    </row>
    <row r="245" spans="1:38">
      <c r="A245" s="458" t="s">
        <v>840</v>
      </c>
      <c r="B245" s="449">
        <v>22.6</v>
      </c>
      <c r="C245" s="448">
        <v>35.5</v>
      </c>
      <c r="D245" s="448">
        <v>33.9</v>
      </c>
      <c r="E245" s="448">
        <v>28</v>
      </c>
      <c r="F245" s="448">
        <v>15</v>
      </c>
      <c r="G245" s="448">
        <v>28</v>
      </c>
      <c r="H245" s="448">
        <v>3.55</v>
      </c>
      <c r="I245" s="448">
        <v>7.58</v>
      </c>
      <c r="J245" s="448">
        <v>5.53</v>
      </c>
      <c r="K245" s="448">
        <v>29</v>
      </c>
      <c r="L245" s="448" t="s">
        <v>408</v>
      </c>
      <c r="M245" s="448" t="s">
        <v>757</v>
      </c>
      <c r="N245" s="449">
        <v>4</v>
      </c>
      <c r="O245" s="449">
        <v>3</v>
      </c>
      <c r="P245" s="449">
        <v>4</v>
      </c>
      <c r="Q245" s="449">
        <v>2</v>
      </c>
      <c r="R245" s="449">
        <v>4</v>
      </c>
      <c r="S245" s="449">
        <v>3</v>
      </c>
      <c r="T245" s="449">
        <v>2</v>
      </c>
      <c r="U245" s="449">
        <v>2</v>
      </c>
      <c r="V245" s="449">
        <v>3</v>
      </c>
      <c r="W245" s="449">
        <v>2</v>
      </c>
      <c r="X245" s="449">
        <v>1</v>
      </c>
      <c r="Y245" s="449">
        <v>1</v>
      </c>
      <c r="Z245" s="449">
        <v>2</v>
      </c>
      <c r="AA245" s="449">
        <v>2</v>
      </c>
      <c r="AB245" s="449">
        <v>2</v>
      </c>
      <c r="AC245" s="448">
        <v>6.45</v>
      </c>
      <c r="AD245" s="448">
        <v>17.2</v>
      </c>
      <c r="AE245" s="449">
        <v>25</v>
      </c>
      <c r="AF245" s="449">
        <v>30</v>
      </c>
      <c r="AG245" s="449">
        <v>8.67</v>
      </c>
      <c r="AH245" s="449">
        <v>4.54</v>
      </c>
      <c r="AI245" s="449">
        <v>29.1</v>
      </c>
      <c r="AJ245" s="449">
        <v>31.1</v>
      </c>
      <c r="AK245" s="449">
        <v>28.3</v>
      </c>
      <c r="AL245" s="449">
        <v>41.2</v>
      </c>
    </row>
    <row r="246" spans="1:38">
      <c r="A246" s="458" t="s">
        <v>841</v>
      </c>
      <c r="B246" s="449">
        <v>26.8</v>
      </c>
      <c r="C246" s="448">
        <v>40.6</v>
      </c>
      <c r="D246" s="448">
        <v>31.1</v>
      </c>
      <c r="E246" s="448" t="s">
        <v>408</v>
      </c>
      <c r="F246" s="448">
        <v>12.2</v>
      </c>
      <c r="G246" s="448">
        <v>25</v>
      </c>
      <c r="H246" s="448">
        <v>7.39</v>
      </c>
      <c r="I246" s="448" t="s">
        <v>408</v>
      </c>
      <c r="J246" s="448">
        <v>5.7</v>
      </c>
      <c r="K246" s="448">
        <v>31.5</v>
      </c>
      <c r="L246" s="448">
        <v>4</v>
      </c>
      <c r="M246" s="448" t="s">
        <v>448</v>
      </c>
      <c r="N246" s="449">
        <v>5</v>
      </c>
      <c r="O246" s="449">
        <v>5</v>
      </c>
      <c r="P246" s="449">
        <v>5</v>
      </c>
      <c r="Q246" s="449">
        <v>4</v>
      </c>
      <c r="R246" s="449">
        <v>4</v>
      </c>
      <c r="S246" s="449">
        <v>4</v>
      </c>
      <c r="T246" s="449">
        <v>3</v>
      </c>
      <c r="U246" s="449">
        <v>1</v>
      </c>
      <c r="V246" s="449">
        <v>1</v>
      </c>
      <c r="W246" s="449">
        <v>3</v>
      </c>
      <c r="X246" s="449">
        <v>1</v>
      </c>
      <c r="Y246" s="449">
        <v>1</v>
      </c>
      <c r="Z246" s="449">
        <v>3</v>
      </c>
      <c r="AA246" s="449">
        <v>3</v>
      </c>
      <c r="AB246" s="449">
        <v>1</v>
      </c>
      <c r="AC246" s="448">
        <v>8</v>
      </c>
      <c r="AD246" s="448">
        <v>11.7</v>
      </c>
      <c r="AE246" s="449" t="s">
        <v>408</v>
      </c>
      <c r="AF246" s="449">
        <v>24</v>
      </c>
      <c r="AG246" s="449" t="s">
        <v>408</v>
      </c>
      <c r="AH246" s="449">
        <v>5.82</v>
      </c>
      <c r="AI246" s="449">
        <v>31.2</v>
      </c>
      <c r="AJ246" s="449">
        <v>31</v>
      </c>
      <c r="AK246" s="449">
        <v>22.4</v>
      </c>
      <c r="AL246" s="449">
        <v>29.6</v>
      </c>
    </row>
    <row r="247" spans="1:38">
      <c r="A247" s="458" t="s">
        <v>842</v>
      </c>
      <c r="B247" s="473" t="s">
        <v>408</v>
      </c>
      <c r="C247" s="448">
        <v>38.4</v>
      </c>
      <c r="D247" s="448">
        <v>30.8</v>
      </c>
      <c r="E247" s="448">
        <v>33</v>
      </c>
      <c r="F247" s="448">
        <v>12.4</v>
      </c>
      <c r="G247" s="448">
        <v>23</v>
      </c>
      <c r="H247" s="448" t="s">
        <v>408</v>
      </c>
      <c r="I247" s="448" t="s">
        <v>408</v>
      </c>
      <c r="J247" s="448">
        <v>9.0299999999999994</v>
      </c>
      <c r="K247" s="448">
        <v>29.4</v>
      </c>
      <c r="L247" s="448">
        <v>4</v>
      </c>
      <c r="M247" s="448" t="s">
        <v>478</v>
      </c>
      <c r="N247" s="449">
        <v>3</v>
      </c>
      <c r="O247" s="449">
        <v>4</v>
      </c>
      <c r="P247" s="449">
        <v>4</v>
      </c>
      <c r="Q247" s="449">
        <v>3</v>
      </c>
      <c r="R247" s="449">
        <v>3</v>
      </c>
      <c r="S247" s="449">
        <v>2</v>
      </c>
      <c r="T247" s="449">
        <v>2</v>
      </c>
      <c r="U247" s="449">
        <v>3</v>
      </c>
      <c r="V247" s="449">
        <v>4</v>
      </c>
      <c r="W247" s="449">
        <v>3</v>
      </c>
      <c r="X247" s="449">
        <v>3</v>
      </c>
      <c r="Y247" s="449">
        <v>2</v>
      </c>
      <c r="Z247" s="449">
        <v>2</v>
      </c>
      <c r="AA247" s="449">
        <v>3</v>
      </c>
      <c r="AB247" s="449">
        <v>3</v>
      </c>
      <c r="AC247" s="448" t="s">
        <v>408</v>
      </c>
      <c r="AD247" s="448">
        <v>12.7</v>
      </c>
      <c r="AE247" s="449">
        <v>28</v>
      </c>
      <c r="AF247" s="449">
        <v>27</v>
      </c>
      <c r="AG247" s="449" t="s">
        <v>408</v>
      </c>
      <c r="AH247" s="449">
        <v>9.59</v>
      </c>
      <c r="AI247" s="449">
        <v>29.2</v>
      </c>
      <c r="AJ247" s="449">
        <v>29.5</v>
      </c>
      <c r="AK247" s="449">
        <v>48.6</v>
      </c>
      <c r="AL247" s="449">
        <v>46.5</v>
      </c>
    </row>
    <row r="248" spans="1:38">
      <c r="A248" s="458" t="s">
        <v>843</v>
      </c>
      <c r="B248" s="473">
        <v>21</v>
      </c>
      <c r="C248" s="448">
        <v>24.2</v>
      </c>
      <c r="D248" s="448">
        <v>33.1</v>
      </c>
      <c r="E248" s="448">
        <v>32</v>
      </c>
      <c r="F248" s="448">
        <v>18.8</v>
      </c>
      <c r="G248" s="448">
        <v>27</v>
      </c>
      <c r="H248" s="448">
        <v>21.76</v>
      </c>
      <c r="I248" s="448">
        <v>11.1</v>
      </c>
      <c r="J248" s="448">
        <v>5.07</v>
      </c>
      <c r="K248" s="448">
        <v>27.5</v>
      </c>
      <c r="L248" s="448">
        <v>4</v>
      </c>
      <c r="M248" s="448" t="s">
        <v>476</v>
      </c>
      <c r="N248" s="449">
        <v>3</v>
      </c>
      <c r="O248" s="449">
        <v>1</v>
      </c>
      <c r="P248" s="449">
        <v>1</v>
      </c>
      <c r="Q248" s="449">
        <v>3</v>
      </c>
      <c r="R248" s="449">
        <v>3</v>
      </c>
      <c r="S248" s="449">
        <v>3</v>
      </c>
      <c r="T248" s="449">
        <v>3</v>
      </c>
      <c r="U248" s="449">
        <v>3</v>
      </c>
      <c r="V248" s="449">
        <v>3</v>
      </c>
      <c r="W248" s="449">
        <v>3</v>
      </c>
      <c r="X248" s="449">
        <v>1</v>
      </c>
      <c r="Y248" s="449">
        <v>3</v>
      </c>
      <c r="Z248" s="449">
        <v>3</v>
      </c>
      <c r="AA248" s="449">
        <v>3</v>
      </c>
      <c r="AB248" s="449">
        <v>3</v>
      </c>
      <c r="AC248" s="448">
        <v>12.6</v>
      </c>
      <c r="AD248" s="448">
        <v>20</v>
      </c>
      <c r="AE248" s="449">
        <v>30</v>
      </c>
      <c r="AF248" s="449">
        <v>24</v>
      </c>
      <c r="AG248" s="449">
        <v>11.52</v>
      </c>
      <c r="AH248" s="449">
        <v>5.49</v>
      </c>
      <c r="AI248" s="449">
        <v>28.3</v>
      </c>
      <c r="AJ248" s="449">
        <v>30.6</v>
      </c>
      <c r="AK248" s="449">
        <v>7.3</v>
      </c>
      <c r="AL248" s="449">
        <v>13.3</v>
      </c>
    </row>
    <row r="249" spans="1:38">
      <c r="A249" s="458" t="s">
        <v>844</v>
      </c>
      <c r="B249" s="473">
        <v>23</v>
      </c>
      <c r="C249" s="448">
        <v>34.299999999999997</v>
      </c>
      <c r="D249" s="448">
        <v>31.6</v>
      </c>
      <c r="E249" s="448">
        <v>35</v>
      </c>
      <c r="F249" s="448">
        <v>22.7</v>
      </c>
      <c r="G249" s="448">
        <v>20</v>
      </c>
      <c r="H249" s="448">
        <v>70</v>
      </c>
      <c r="I249" s="448">
        <v>5.88</v>
      </c>
      <c r="J249" s="448">
        <v>2.73</v>
      </c>
      <c r="K249" s="448">
        <v>29.7</v>
      </c>
      <c r="L249" s="448" t="s">
        <v>408</v>
      </c>
      <c r="M249" s="448" t="s">
        <v>584</v>
      </c>
      <c r="N249" s="449">
        <v>4</v>
      </c>
      <c r="O249" s="449">
        <v>4</v>
      </c>
      <c r="P249" s="449">
        <v>3</v>
      </c>
      <c r="Q249" s="449">
        <v>5</v>
      </c>
      <c r="R249" s="449">
        <v>3</v>
      </c>
      <c r="S249" s="449">
        <v>1</v>
      </c>
      <c r="T249" s="449">
        <v>2</v>
      </c>
      <c r="U249" s="449">
        <v>1</v>
      </c>
      <c r="V249" s="449">
        <v>3</v>
      </c>
      <c r="W249" s="449">
        <v>3</v>
      </c>
      <c r="X249" s="449">
        <v>2</v>
      </c>
      <c r="Y249" s="449">
        <v>3</v>
      </c>
      <c r="Z249" s="449">
        <v>3</v>
      </c>
      <c r="AA249" s="449">
        <v>4</v>
      </c>
      <c r="AB249" s="449">
        <v>3</v>
      </c>
      <c r="AC249" s="448">
        <v>37.39</v>
      </c>
      <c r="AD249" s="448">
        <v>22.7</v>
      </c>
      <c r="AE249" s="449">
        <v>36</v>
      </c>
      <c r="AF249" s="449">
        <v>19</v>
      </c>
      <c r="AG249" s="449">
        <v>5.96</v>
      </c>
      <c r="AH249" s="449">
        <v>2.77</v>
      </c>
      <c r="AI249" s="449">
        <v>30</v>
      </c>
      <c r="AJ249" s="449">
        <v>30.4</v>
      </c>
      <c r="AK249" s="449">
        <v>22.9</v>
      </c>
      <c r="AL249" s="449">
        <v>22.4</v>
      </c>
    </row>
    <row r="250" spans="1:38">
      <c r="A250" s="458" t="s">
        <v>845</v>
      </c>
      <c r="B250" s="449">
        <v>21.9</v>
      </c>
      <c r="C250" s="448">
        <v>32.1</v>
      </c>
      <c r="D250" s="448">
        <v>32.1</v>
      </c>
      <c r="E250" s="448">
        <v>44</v>
      </c>
      <c r="F250" s="448">
        <v>17.3</v>
      </c>
      <c r="G250" s="448">
        <v>32</v>
      </c>
      <c r="H250" s="448">
        <v>1.59</v>
      </c>
      <c r="I250" s="448">
        <v>13.71</v>
      </c>
      <c r="J250" s="448">
        <v>6.11</v>
      </c>
      <c r="K250" s="448">
        <v>30.9</v>
      </c>
      <c r="L250" s="448">
        <v>3</v>
      </c>
      <c r="M250" s="448" t="s">
        <v>408</v>
      </c>
      <c r="N250" s="449">
        <v>2</v>
      </c>
      <c r="O250" s="449">
        <v>2</v>
      </c>
      <c r="P250" s="449">
        <v>2</v>
      </c>
      <c r="Q250" s="449">
        <v>3</v>
      </c>
      <c r="R250" s="449">
        <v>3</v>
      </c>
      <c r="S250" s="449">
        <v>2</v>
      </c>
      <c r="T250" s="449">
        <v>2</v>
      </c>
      <c r="U250" s="449">
        <v>5</v>
      </c>
      <c r="V250" s="449">
        <v>4</v>
      </c>
      <c r="W250" s="449">
        <v>2</v>
      </c>
      <c r="X250" s="449">
        <v>4</v>
      </c>
      <c r="Y250" s="449">
        <v>4</v>
      </c>
      <c r="Z250" s="449">
        <v>2</v>
      </c>
      <c r="AA250" s="449">
        <v>4</v>
      </c>
      <c r="AB250" s="449">
        <v>4</v>
      </c>
      <c r="AC250" s="448">
        <v>2.14</v>
      </c>
      <c r="AD250" s="448">
        <v>17.3</v>
      </c>
      <c r="AE250" s="449">
        <v>46</v>
      </c>
      <c r="AF250" s="449">
        <v>33</v>
      </c>
      <c r="AG250" s="449">
        <v>13.27</v>
      </c>
      <c r="AH250" s="449">
        <v>5.75</v>
      </c>
      <c r="AI250" s="449">
        <v>29.7</v>
      </c>
      <c r="AJ250" s="449">
        <v>31.2</v>
      </c>
      <c r="AK250" s="449" t="s">
        <v>408</v>
      </c>
      <c r="AL250" s="449" t="s">
        <v>408</v>
      </c>
    </row>
    <row r="251" spans="1:38">
      <c r="A251" s="458" t="s">
        <v>846</v>
      </c>
      <c r="B251" s="449">
        <v>21.3</v>
      </c>
      <c r="C251" s="448">
        <v>32.799999999999997</v>
      </c>
      <c r="D251" s="448">
        <v>31.1</v>
      </c>
      <c r="E251" s="448">
        <v>22</v>
      </c>
      <c r="F251" s="448">
        <v>14.8</v>
      </c>
      <c r="G251" s="448">
        <v>29</v>
      </c>
      <c r="H251" s="448">
        <v>34.18</v>
      </c>
      <c r="I251" s="448">
        <v>9.81</v>
      </c>
      <c r="J251" s="448">
        <v>3.82</v>
      </c>
      <c r="K251" s="448">
        <v>30.5</v>
      </c>
      <c r="L251" s="448">
        <v>4</v>
      </c>
      <c r="M251" s="448" t="s">
        <v>445</v>
      </c>
      <c r="N251" s="449">
        <v>3</v>
      </c>
      <c r="O251" s="449">
        <v>3</v>
      </c>
      <c r="P251" s="449">
        <v>3</v>
      </c>
      <c r="Q251" s="449">
        <v>5</v>
      </c>
      <c r="R251" s="449">
        <v>4</v>
      </c>
      <c r="S251" s="449">
        <v>3</v>
      </c>
      <c r="T251" s="449">
        <v>2</v>
      </c>
      <c r="U251" s="449">
        <v>3</v>
      </c>
      <c r="V251" s="449">
        <v>4</v>
      </c>
      <c r="W251" s="449">
        <v>2</v>
      </c>
      <c r="X251" s="449">
        <v>3</v>
      </c>
      <c r="Y251" s="449">
        <v>2</v>
      </c>
      <c r="Z251" s="449">
        <v>2</v>
      </c>
      <c r="AA251" s="449">
        <v>3</v>
      </c>
      <c r="AB251" s="449">
        <v>3</v>
      </c>
      <c r="AC251" s="448">
        <v>55.04</v>
      </c>
      <c r="AD251" s="448">
        <v>14.6</v>
      </c>
      <c r="AE251" s="449">
        <v>19</v>
      </c>
      <c r="AF251" s="449">
        <v>23</v>
      </c>
      <c r="AG251" s="449">
        <v>9.85</v>
      </c>
      <c r="AH251" s="449">
        <v>3.41</v>
      </c>
      <c r="AI251" s="449">
        <v>28.3</v>
      </c>
      <c r="AJ251" s="449">
        <v>30.3</v>
      </c>
      <c r="AK251" s="449">
        <v>25.1</v>
      </c>
      <c r="AL251" s="449">
        <v>25.3</v>
      </c>
    </row>
    <row r="252" spans="1:38">
      <c r="A252" s="458" t="s">
        <v>847</v>
      </c>
      <c r="B252" s="449">
        <v>22.7</v>
      </c>
      <c r="C252" s="448">
        <v>36.299999999999997</v>
      </c>
      <c r="D252" s="448">
        <v>30.3</v>
      </c>
      <c r="E252" s="448">
        <v>23</v>
      </c>
      <c r="F252" s="448">
        <v>15.5</v>
      </c>
      <c r="G252" s="448">
        <v>18</v>
      </c>
      <c r="H252" s="448">
        <v>52.6</v>
      </c>
      <c r="I252" s="448">
        <v>7.45</v>
      </c>
      <c r="J252" s="448">
        <v>3.98</v>
      </c>
      <c r="K252" s="448">
        <v>28.3</v>
      </c>
      <c r="L252" s="448">
        <v>4</v>
      </c>
      <c r="M252" s="448" t="s">
        <v>647</v>
      </c>
      <c r="N252" s="449">
        <v>4</v>
      </c>
      <c r="O252" s="449">
        <v>4</v>
      </c>
      <c r="P252" s="449">
        <v>3</v>
      </c>
      <c r="Q252" s="449">
        <v>4</v>
      </c>
      <c r="R252" s="449">
        <v>4</v>
      </c>
      <c r="S252" s="449">
        <v>3</v>
      </c>
      <c r="T252" s="449">
        <v>3</v>
      </c>
      <c r="U252" s="449">
        <v>2</v>
      </c>
      <c r="V252" s="449">
        <v>4</v>
      </c>
      <c r="W252" s="449">
        <v>3</v>
      </c>
      <c r="X252" s="449">
        <v>3</v>
      </c>
      <c r="Y252" s="449">
        <v>2</v>
      </c>
      <c r="Z252" s="449">
        <v>3</v>
      </c>
      <c r="AA252" s="449">
        <v>4</v>
      </c>
      <c r="AB252" s="449">
        <v>3</v>
      </c>
      <c r="AC252" s="448">
        <v>53.29</v>
      </c>
      <c r="AD252" s="448">
        <v>16.899999999999999</v>
      </c>
      <c r="AE252" s="449">
        <v>20</v>
      </c>
      <c r="AF252" s="449">
        <v>19</v>
      </c>
      <c r="AG252" s="449">
        <v>8.76</v>
      </c>
      <c r="AH252" s="449">
        <v>3.85</v>
      </c>
      <c r="AI252" s="449">
        <v>31.4</v>
      </c>
      <c r="AJ252" s="449">
        <v>31.2</v>
      </c>
      <c r="AK252" s="449">
        <v>28.5</v>
      </c>
      <c r="AL252" s="449">
        <v>36.299999999999997</v>
      </c>
    </row>
    <row r="253" spans="1:38">
      <c r="A253" s="458" t="s">
        <v>848</v>
      </c>
      <c r="B253" s="449">
        <v>19.399999999999999</v>
      </c>
      <c r="C253" s="448">
        <v>27.1</v>
      </c>
      <c r="D253" s="448">
        <v>29.2</v>
      </c>
      <c r="E253" s="448">
        <v>30</v>
      </c>
      <c r="F253" s="448">
        <v>15.7</v>
      </c>
      <c r="G253" s="448">
        <v>23</v>
      </c>
      <c r="H253" s="448">
        <v>70</v>
      </c>
      <c r="I253" s="448">
        <v>10.17</v>
      </c>
      <c r="J253" s="448">
        <v>4.8</v>
      </c>
      <c r="K253" s="448">
        <v>31.6</v>
      </c>
      <c r="L253" s="448">
        <v>4</v>
      </c>
      <c r="M253" s="448" t="s">
        <v>849</v>
      </c>
      <c r="N253" s="449">
        <v>5</v>
      </c>
      <c r="O253" s="449">
        <v>5</v>
      </c>
      <c r="P253" s="449">
        <v>5</v>
      </c>
      <c r="Q253" s="449">
        <v>4</v>
      </c>
      <c r="R253" s="449">
        <v>4</v>
      </c>
      <c r="S253" s="449">
        <v>4</v>
      </c>
      <c r="T253" s="449">
        <v>2</v>
      </c>
      <c r="U253" s="449">
        <v>3</v>
      </c>
      <c r="V253" s="449">
        <v>4</v>
      </c>
      <c r="W253" s="449">
        <v>3</v>
      </c>
      <c r="X253" s="449">
        <v>3</v>
      </c>
      <c r="Y253" s="449">
        <v>4</v>
      </c>
      <c r="Z253" s="449">
        <v>3</v>
      </c>
      <c r="AA253" s="449">
        <v>4</v>
      </c>
      <c r="AB253" s="449">
        <v>4</v>
      </c>
      <c r="AC253" s="448">
        <v>61</v>
      </c>
      <c r="AD253" s="448">
        <v>16.899999999999999</v>
      </c>
      <c r="AE253" s="449">
        <v>31</v>
      </c>
      <c r="AF253" s="449">
        <v>23</v>
      </c>
      <c r="AG253" s="449">
        <v>9.49</v>
      </c>
      <c r="AH253" s="449">
        <v>5.17</v>
      </c>
      <c r="AI253" s="449">
        <v>31.7</v>
      </c>
      <c r="AJ253" s="449">
        <v>31.6</v>
      </c>
      <c r="AK253" s="449">
        <v>15.1</v>
      </c>
      <c r="AL253" s="449">
        <v>17.600000000000001</v>
      </c>
    </row>
    <row r="254" spans="1:38">
      <c r="A254" s="458" t="s">
        <v>850</v>
      </c>
      <c r="B254" s="449">
        <v>27.5</v>
      </c>
      <c r="C254" s="448">
        <v>27.2</v>
      </c>
      <c r="D254" s="448">
        <v>57.6</v>
      </c>
      <c r="E254" s="448">
        <v>8</v>
      </c>
      <c r="F254" s="448">
        <v>39.6</v>
      </c>
      <c r="G254" s="448">
        <v>11.5</v>
      </c>
      <c r="H254" s="448" t="s">
        <v>408</v>
      </c>
      <c r="I254" s="448">
        <v>5.81</v>
      </c>
      <c r="J254" s="448">
        <v>3</v>
      </c>
      <c r="K254" s="448">
        <v>29.2</v>
      </c>
      <c r="L254" s="448">
        <v>4</v>
      </c>
      <c r="M254" s="448" t="s">
        <v>487</v>
      </c>
      <c r="N254" s="449">
        <v>2</v>
      </c>
      <c r="O254" s="449">
        <v>2</v>
      </c>
      <c r="P254" s="449">
        <v>2</v>
      </c>
      <c r="Q254" s="449">
        <v>4</v>
      </c>
      <c r="R254" s="449">
        <v>4</v>
      </c>
      <c r="S254" s="449">
        <v>3</v>
      </c>
      <c r="T254" s="449">
        <v>1</v>
      </c>
      <c r="U254" s="449">
        <v>2</v>
      </c>
      <c r="V254" s="449">
        <v>2</v>
      </c>
      <c r="W254" s="449">
        <v>2</v>
      </c>
      <c r="X254" s="449">
        <v>2</v>
      </c>
      <c r="Y254" s="449">
        <v>2</v>
      </c>
      <c r="Z254" s="449">
        <v>2</v>
      </c>
      <c r="AA254" s="449">
        <v>3</v>
      </c>
      <c r="AB254" s="449">
        <v>2</v>
      </c>
      <c r="AC254" s="448">
        <v>70</v>
      </c>
      <c r="AD254" s="448">
        <v>36.9</v>
      </c>
      <c r="AE254" s="449">
        <v>8</v>
      </c>
      <c r="AF254" s="449">
        <v>13</v>
      </c>
      <c r="AG254" s="449">
        <v>5.81</v>
      </c>
      <c r="AH254" s="449">
        <v>3.13</v>
      </c>
      <c r="AI254" s="449">
        <v>31.8</v>
      </c>
      <c r="AJ254" s="449">
        <v>30.3</v>
      </c>
      <c r="AK254" s="449">
        <v>41.3</v>
      </c>
      <c r="AL254" s="449">
        <v>41.1</v>
      </c>
    </row>
    <row r="255" spans="1:38">
      <c r="A255" s="458" t="s">
        <v>851</v>
      </c>
      <c r="B255" s="449">
        <v>17.8</v>
      </c>
      <c r="C255" s="448">
        <v>21.6</v>
      </c>
      <c r="D255" s="448">
        <v>32.799999999999997</v>
      </c>
      <c r="E255" s="448">
        <v>57</v>
      </c>
      <c r="F255" s="448">
        <v>19.100000000000001</v>
      </c>
      <c r="G255" s="448">
        <v>27</v>
      </c>
      <c r="H255" s="448">
        <v>62.29</v>
      </c>
      <c r="I255" s="448">
        <v>7.94</v>
      </c>
      <c r="J255" s="448">
        <v>4.53</v>
      </c>
      <c r="K255" s="448">
        <v>32.200000000000003</v>
      </c>
      <c r="L255" s="448">
        <v>4</v>
      </c>
      <c r="M255" s="448" t="s">
        <v>527</v>
      </c>
      <c r="N255" s="449">
        <v>1</v>
      </c>
      <c r="O255" s="449">
        <v>2</v>
      </c>
      <c r="P255" s="449">
        <v>3</v>
      </c>
      <c r="Q255" s="449">
        <v>3</v>
      </c>
      <c r="R255" s="449">
        <v>3</v>
      </c>
      <c r="S255" s="449">
        <v>4</v>
      </c>
      <c r="T255" s="449">
        <v>1</v>
      </c>
      <c r="U255" s="449">
        <v>2</v>
      </c>
      <c r="V255" s="449">
        <v>2</v>
      </c>
      <c r="W255" s="449">
        <v>2</v>
      </c>
      <c r="X255" s="449">
        <v>2</v>
      </c>
      <c r="Y255" s="449">
        <v>1</v>
      </c>
      <c r="Z255" s="449">
        <v>2</v>
      </c>
      <c r="AA255" s="449">
        <v>2</v>
      </c>
      <c r="AB255" s="449">
        <v>2</v>
      </c>
      <c r="AC255" s="448">
        <v>34.729999999999997</v>
      </c>
      <c r="AD255" s="448">
        <v>19.3</v>
      </c>
      <c r="AE255" s="449">
        <v>55</v>
      </c>
      <c r="AF255" s="449">
        <v>30</v>
      </c>
      <c r="AG255" s="449">
        <v>8.18</v>
      </c>
      <c r="AH255" s="449">
        <v>3.71</v>
      </c>
      <c r="AI255" s="449">
        <v>30.4</v>
      </c>
      <c r="AJ255" s="449">
        <v>31.2</v>
      </c>
      <c r="AK255" s="449">
        <v>18.3</v>
      </c>
      <c r="AL255" s="449">
        <v>21.6</v>
      </c>
    </row>
    <row r="256" spans="1:38">
      <c r="A256" s="458" t="s">
        <v>852</v>
      </c>
      <c r="B256" s="449">
        <v>22.8</v>
      </c>
      <c r="C256" s="448">
        <v>30.4</v>
      </c>
      <c r="D256" s="448">
        <v>31.7</v>
      </c>
      <c r="E256" s="448">
        <v>33</v>
      </c>
      <c r="F256" s="448">
        <v>21</v>
      </c>
      <c r="G256" s="448">
        <v>19</v>
      </c>
      <c r="H256" s="448">
        <v>61.66</v>
      </c>
      <c r="I256" s="448">
        <v>7.37</v>
      </c>
      <c r="J256" s="448">
        <v>3.45</v>
      </c>
      <c r="K256" s="448">
        <v>30.7</v>
      </c>
      <c r="L256" s="448">
        <v>4</v>
      </c>
      <c r="M256" s="448" t="s">
        <v>423</v>
      </c>
      <c r="N256" s="449">
        <v>4</v>
      </c>
      <c r="O256" s="449">
        <v>4</v>
      </c>
      <c r="P256" s="449">
        <v>4</v>
      </c>
      <c r="Q256" s="449">
        <v>5</v>
      </c>
      <c r="R256" s="449">
        <v>4</v>
      </c>
      <c r="S256" s="449">
        <v>4</v>
      </c>
      <c r="T256" s="449">
        <v>2</v>
      </c>
      <c r="U256" s="449">
        <v>2</v>
      </c>
      <c r="V256" s="449">
        <v>3</v>
      </c>
      <c r="W256" s="449">
        <v>2</v>
      </c>
      <c r="X256" s="449">
        <v>2</v>
      </c>
      <c r="Y256" s="449">
        <v>2</v>
      </c>
      <c r="Z256" s="449">
        <v>2</v>
      </c>
      <c r="AA256" s="449">
        <v>2</v>
      </c>
      <c r="AB256" s="449">
        <v>2</v>
      </c>
      <c r="AC256" s="448">
        <v>47.45</v>
      </c>
      <c r="AD256" s="448">
        <v>18.8</v>
      </c>
      <c r="AE256" s="449">
        <v>33</v>
      </c>
      <c r="AF256" s="449">
        <v>18</v>
      </c>
      <c r="AG256" s="449">
        <v>7.42</v>
      </c>
      <c r="AH256" s="449">
        <v>3.52</v>
      </c>
      <c r="AI256" s="449">
        <v>28.1</v>
      </c>
      <c r="AJ256" s="449">
        <v>31.3</v>
      </c>
      <c r="AK256" s="449">
        <v>34.4</v>
      </c>
      <c r="AL256" s="449">
        <v>35</v>
      </c>
    </row>
    <row r="257" spans="1:38">
      <c r="A257" s="458" t="s">
        <v>853</v>
      </c>
      <c r="B257" s="449">
        <v>20.399999999999999</v>
      </c>
      <c r="C257" s="448">
        <v>29.9</v>
      </c>
      <c r="D257" s="448">
        <v>32.5</v>
      </c>
      <c r="E257" s="448">
        <v>55.5</v>
      </c>
      <c r="F257" s="448">
        <v>25</v>
      </c>
      <c r="G257" s="448">
        <v>14</v>
      </c>
      <c r="H257" s="448" t="s">
        <v>408</v>
      </c>
      <c r="I257" s="448">
        <v>6.44</v>
      </c>
      <c r="J257" s="448">
        <v>2.98</v>
      </c>
      <c r="K257" s="448">
        <v>32.299999999999997</v>
      </c>
      <c r="L257" s="448">
        <v>3</v>
      </c>
      <c r="M257" s="448" t="s">
        <v>619</v>
      </c>
      <c r="N257" s="449">
        <v>1</v>
      </c>
      <c r="O257" s="449">
        <v>1</v>
      </c>
      <c r="P257" s="449">
        <v>1</v>
      </c>
      <c r="Q257" s="449">
        <v>3</v>
      </c>
      <c r="R257" s="449">
        <v>3</v>
      </c>
      <c r="S257" s="449">
        <v>4</v>
      </c>
      <c r="T257" s="449">
        <v>4</v>
      </c>
      <c r="U257" s="449">
        <v>5</v>
      </c>
      <c r="V257" s="449">
        <v>3</v>
      </c>
      <c r="W257" s="449">
        <v>3</v>
      </c>
      <c r="X257" s="449">
        <v>4</v>
      </c>
      <c r="Y257" s="449">
        <v>3</v>
      </c>
      <c r="Z257" s="449">
        <v>4</v>
      </c>
      <c r="AA257" s="449">
        <v>4</v>
      </c>
      <c r="AB257" s="449">
        <v>4</v>
      </c>
      <c r="AC257" s="448">
        <v>70</v>
      </c>
      <c r="AD257" s="448">
        <v>24.8</v>
      </c>
      <c r="AE257" s="449">
        <v>40</v>
      </c>
      <c r="AF257" s="449">
        <v>15</v>
      </c>
      <c r="AG257" s="449">
        <v>6.78</v>
      </c>
      <c r="AH257" s="449">
        <v>3.09</v>
      </c>
      <c r="AI257" s="449">
        <v>31.7</v>
      </c>
      <c r="AJ257" s="449">
        <v>32</v>
      </c>
      <c r="AK257" s="449">
        <v>26.8</v>
      </c>
      <c r="AL257" s="449">
        <v>25.3</v>
      </c>
    </row>
    <row r="258" spans="1:38">
      <c r="A258" s="458" t="s">
        <v>854</v>
      </c>
      <c r="B258" s="449">
        <v>19.100000000000001</v>
      </c>
      <c r="C258" s="448">
        <v>25.8</v>
      </c>
      <c r="D258" s="448">
        <v>33.299999999999997</v>
      </c>
      <c r="E258" s="448">
        <v>34</v>
      </c>
      <c r="F258" s="448">
        <v>22.6</v>
      </c>
      <c r="G258" s="448">
        <v>27</v>
      </c>
      <c r="H258" s="448" t="s">
        <v>408</v>
      </c>
      <c r="I258" s="448">
        <v>6.73</v>
      </c>
      <c r="J258" s="448">
        <v>3.27</v>
      </c>
      <c r="K258" s="448">
        <v>32.299999999999997</v>
      </c>
      <c r="L258" s="448">
        <v>4</v>
      </c>
      <c r="M258" s="448" t="s">
        <v>855</v>
      </c>
      <c r="N258" s="449">
        <v>2</v>
      </c>
      <c r="O258" s="449">
        <v>4</v>
      </c>
      <c r="P258" s="449">
        <v>3</v>
      </c>
      <c r="Q258" s="449">
        <v>2</v>
      </c>
      <c r="R258" s="449">
        <v>2</v>
      </c>
      <c r="S258" s="449">
        <v>2</v>
      </c>
      <c r="T258" s="449">
        <v>3</v>
      </c>
      <c r="U258" s="449">
        <v>3</v>
      </c>
      <c r="V258" s="449">
        <v>3</v>
      </c>
      <c r="W258" s="449">
        <v>3</v>
      </c>
      <c r="X258" s="449">
        <v>4</v>
      </c>
      <c r="Y258" s="449">
        <v>3</v>
      </c>
      <c r="Z258" s="449">
        <v>4</v>
      </c>
      <c r="AA258" s="449">
        <v>3</v>
      </c>
      <c r="AB258" s="449">
        <v>4</v>
      </c>
      <c r="AC258" s="448">
        <v>70</v>
      </c>
      <c r="AD258" s="448">
        <v>22.3</v>
      </c>
      <c r="AE258" s="449">
        <v>28</v>
      </c>
      <c r="AF258" s="449">
        <v>29</v>
      </c>
      <c r="AG258" s="449">
        <v>6.66</v>
      </c>
      <c r="AH258" s="449">
        <v>3.18</v>
      </c>
      <c r="AI258" s="449">
        <v>30.6</v>
      </c>
      <c r="AJ258" s="449">
        <v>32.700000000000003</v>
      </c>
      <c r="AK258" s="449">
        <v>30.4</v>
      </c>
      <c r="AL258" s="449">
        <v>32.200000000000003</v>
      </c>
    </row>
    <row r="259" spans="1:38">
      <c r="A259" s="458" t="s">
        <v>856</v>
      </c>
      <c r="B259" s="449">
        <v>20.3</v>
      </c>
      <c r="C259" s="448">
        <v>28.2</v>
      </c>
      <c r="D259" s="448">
        <v>27.3</v>
      </c>
      <c r="E259" s="448">
        <v>29</v>
      </c>
      <c r="F259" s="448">
        <v>15.5</v>
      </c>
      <c r="G259" s="448">
        <v>27</v>
      </c>
      <c r="H259" s="448">
        <v>60.13</v>
      </c>
      <c r="I259" s="448">
        <v>8.4</v>
      </c>
      <c r="J259" s="448">
        <v>4.3899999999999997</v>
      </c>
      <c r="K259" s="448">
        <v>31.7</v>
      </c>
      <c r="L259" s="448">
        <v>4</v>
      </c>
      <c r="M259" s="448" t="s">
        <v>656</v>
      </c>
      <c r="N259" s="449">
        <v>4</v>
      </c>
      <c r="O259" s="449">
        <v>4</v>
      </c>
      <c r="P259" s="449">
        <v>5</v>
      </c>
      <c r="Q259" s="449">
        <v>4</v>
      </c>
      <c r="R259" s="449">
        <v>4</v>
      </c>
      <c r="S259" s="449">
        <v>3</v>
      </c>
      <c r="T259" s="449">
        <v>2</v>
      </c>
      <c r="U259" s="449">
        <v>1</v>
      </c>
      <c r="V259" s="449">
        <v>2</v>
      </c>
      <c r="W259" s="449">
        <v>2</v>
      </c>
      <c r="X259" s="449">
        <v>1</v>
      </c>
      <c r="Y259" s="449">
        <v>3</v>
      </c>
      <c r="Z259" s="449">
        <v>2</v>
      </c>
      <c r="AA259" s="449">
        <v>2</v>
      </c>
      <c r="AB259" s="449">
        <v>1</v>
      </c>
      <c r="AC259" s="448">
        <v>21.86</v>
      </c>
      <c r="AD259" s="448">
        <v>14.8</v>
      </c>
      <c r="AE259" s="449">
        <v>25</v>
      </c>
      <c r="AF259" s="449">
        <v>25</v>
      </c>
      <c r="AG259" s="449">
        <v>9.3699999999999992</v>
      </c>
      <c r="AH259" s="449">
        <v>4.0199999999999996</v>
      </c>
      <c r="AI259" s="449">
        <v>32.4</v>
      </c>
      <c r="AJ259" s="449">
        <v>31.8</v>
      </c>
      <c r="AK259" s="449">
        <v>24.6</v>
      </c>
      <c r="AL259" s="449">
        <v>22</v>
      </c>
    </row>
    <row r="260" spans="1:38">
      <c r="A260" s="458" t="s">
        <v>857</v>
      </c>
      <c r="B260" s="449">
        <v>20.100000000000001</v>
      </c>
      <c r="C260" s="448">
        <v>28.1</v>
      </c>
      <c r="D260" s="448">
        <v>30.9</v>
      </c>
      <c r="E260" s="448">
        <v>30</v>
      </c>
      <c r="F260" s="448">
        <v>20</v>
      </c>
      <c r="G260" s="448">
        <v>14</v>
      </c>
      <c r="H260" s="471" t="s">
        <v>408</v>
      </c>
      <c r="I260" s="448">
        <v>6.41</v>
      </c>
      <c r="J260" s="448">
        <v>3.56</v>
      </c>
      <c r="K260" s="448">
        <v>31.8</v>
      </c>
      <c r="L260" s="448">
        <v>4</v>
      </c>
      <c r="M260" s="448" t="s">
        <v>475</v>
      </c>
      <c r="N260" s="449">
        <v>5</v>
      </c>
      <c r="O260" s="449">
        <v>3</v>
      </c>
      <c r="P260" s="449">
        <v>3</v>
      </c>
      <c r="Q260" s="449">
        <v>1</v>
      </c>
      <c r="R260" s="449">
        <v>1</v>
      </c>
      <c r="S260" s="449">
        <v>1</v>
      </c>
      <c r="T260" s="449">
        <v>3</v>
      </c>
      <c r="U260" s="449">
        <v>5</v>
      </c>
      <c r="V260" s="449">
        <v>4</v>
      </c>
      <c r="W260" s="449">
        <v>5</v>
      </c>
      <c r="X260" s="449">
        <v>3</v>
      </c>
      <c r="Y260" s="449">
        <v>3</v>
      </c>
      <c r="Z260" s="449">
        <v>4</v>
      </c>
      <c r="AA260" s="449">
        <v>5</v>
      </c>
      <c r="AB260" s="449">
        <v>4</v>
      </c>
      <c r="AC260" s="448">
        <v>70</v>
      </c>
      <c r="AD260" s="448">
        <v>19.3</v>
      </c>
      <c r="AE260" s="449">
        <v>25</v>
      </c>
      <c r="AF260" s="449">
        <v>11</v>
      </c>
      <c r="AG260" s="449">
        <v>7.4</v>
      </c>
      <c r="AH260" s="449">
        <v>3.19</v>
      </c>
      <c r="AI260" s="449">
        <v>29.5</v>
      </c>
      <c r="AJ260" s="449">
        <v>31.2</v>
      </c>
      <c r="AK260" s="449">
        <v>30.8</v>
      </c>
      <c r="AL260" s="449">
        <v>36.6</v>
      </c>
    </row>
    <row r="261" spans="1:38">
      <c r="A261" s="458" t="s">
        <v>858</v>
      </c>
      <c r="B261" s="449">
        <v>19.399999999999999</v>
      </c>
      <c r="C261" s="448">
        <v>26</v>
      </c>
      <c r="D261" s="448">
        <v>30.4</v>
      </c>
      <c r="E261" s="448">
        <v>25</v>
      </c>
      <c r="F261" s="448">
        <v>20.3</v>
      </c>
      <c r="G261" s="448">
        <v>26</v>
      </c>
      <c r="H261" s="448">
        <v>62.58</v>
      </c>
      <c r="I261" s="448">
        <v>9.2799999999999994</v>
      </c>
      <c r="J261" s="448">
        <v>3.62</v>
      </c>
      <c r="K261" s="448">
        <v>31.3</v>
      </c>
      <c r="L261" s="448">
        <v>4</v>
      </c>
      <c r="M261" s="448" t="s">
        <v>529</v>
      </c>
      <c r="N261" s="449">
        <v>2</v>
      </c>
      <c r="O261" s="449">
        <v>2</v>
      </c>
      <c r="P261" s="449">
        <v>3</v>
      </c>
      <c r="Q261" s="449">
        <v>4</v>
      </c>
      <c r="R261" s="449">
        <v>3</v>
      </c>
      <c r="S261" s="449">
        <v>3</v>
      </c>
      <c r="T261" s="449">
        <v>2</v>
      </c>
      <c r="U261" s="449">
        <v>1</v>
      </c>
      <c r="V261" s="449">
        <v>3</v>
      </c>
      <c r="W261" s="449">
        <v>3</v>
      </c>
      <c r="X261" s="449">
        <v>1</v>
      </c>
      <c r="Y261" s="449">
        <v>3</v>
      </c>
      <c r="Z261" s="449">
        <v>2</v>
      </c>
      <c r="AA261" s="449">
        <v>1</v>
      </c>
      <c r="AB261" s="449">
        <v>3</v>
      </c>
      <c r="AC261" s="448">
        <v>2.21</v>
      </c>
      <c r="AD261" s="448">
        <v>20.100000000000001</v>
      </c>
      <c r="AE261" s="449">
        <v>20</v>
      </c>
      <c r="AF261" s="449">
        <v>24</v>
      </c>
      <c r="AG261" s="449">
        <v>9.91</v>
      </c>
      <c r="AH261" s="449">
        <v>3.78</v>
      </c>
      <c r="AI261" s="449">
        <v>29.1</v>
      </c>
      <c r="AJ261" s="449">
        <v>31.5</v>
      </c>
      <c r="AK261" s="449">
        <v>20.100000000000001</v>
      </c>
      <c r="AL261" s="449">
        <v>22.3</v>
      </c>
    </row>
    <row r="262" spans="1:38">
      <c r="A262" s="458" t="s">
        <v>859</v>
      </c>
      <c r="B262" s="449">
        <v>25.1</v>
      </c>
      <c r="C262" s="448">
        <v>35.700000000000003</v>
      </c>
      <c r="D262" s="448">
        <v>33.6</v>
      </c>
      <c r="E262" s="448">
        <v>36</v>
      </c>
      <c r="F262" s="448">
        <v>22.1</v>
      </c>
      <c r="G262" s="448">
        <v>22</v>
      </c>
      <c r="H262" s="448" t="s">
        <v>408</v>
      </c>
      <c r="I262" s="448">
        <v>6.34</v>
      </c>
      <c r="J262" s="448">
        <v>4.25</v>
      </c>
      <c r="K262" s="448">
        <v>30</v>
      </c>
      <c r="L262" s="448">
        <v>4</v>
      </c>
      <c r="M262" s="448" t="s">
        <v>440</v>
      </c>
      <c r="N262" s="449">
        <v>4</v>
      </c>
      <c r="O262" s="449">
        <v>4</v>
      </c>
      <c r="P262" s="449">
        <v>4</v>
      </c>
      <c r="Q262" s="449">
        <v>5</v>
      </c>
      <c r="R262" s="449">
        <v>5</v>
      </c>
      <c r="S262" s="449">
        <v>4</v>
      </c>
      <c r="T262" s="449">
        <v>3</v>
      </c>
      <c r="U262" s="449">
        <v>3</v>
      </c>
      <c r="V262" s="449">
        <v>2</v>
      </c>
      <c r="W262" s="449">
        <v>3</v>
      </c>
      <c r="X262" s="449">
        <v>2</v>
      </c>
      <c r="Y262" s="449">
        <v>3</v>
      </c>
      <c r="Z262" s="449">
        <v>3</v>
      </c>
      <c r="AA262" s="449">
        <v>2</v>
      </c>
      <c r="AB262" s="449">
        <v>3</v>
      </c>
      <c r="AC262" s="448">
        <v>70</v>
      </c>
      <c r="AD262" s="448">
        <v>21.8</v>
      </c>
      <c r="AE262" s="449">
        <v>34</v>
      </c>
      <c r="AF262" s="449">
        <v>29.5</v>
      </c>
      <c r="AG262" s="449">
        <v>6.09</v>
      </c>
      <c r="AH262" s="449">
        <v>4.12</v>
      </c>
      <c r="AI262" s="449">
        <v>30</v>
      </c>
      <c r="AJ262" s="449">
        <v>30.9</v>
      </c>
      <c r="AK262" s="449">
        <v>35</v>
      </c>
      <c r="AL262" s="449">
        <v>37.700000000000003</v>
      </c>
    </row>
    <row r="263" spans="1:38">
      <c r="A263" s="458" t="s">
        <v>860</v>
      </c>
      <c r="B263" s="449">
        <v>24.5</v>
      </c>
      <c r="C263" s="448">
        <v>33.1</v>
      </c>
      <c r="D263" s="448">
        <v>34.299999999999997</v>
      </c>
      <c r="E263" s="448">
        <v>44</v>
      </c>
      <c r="F263" s="448">
        <v>20.3</v>
      </c>
      <c r="G263" s="448">
        <v>25</v>
      </c>
      <c r="H263" s="448">
        <v>58.76</v>
      </c>
      <c r="I263" s="448">
        <v>8.09</v>
      </c>
      <c r="J263" s="448">
        <v>3.79</v>
      </c>
      <c r="K263" s="448">
        <v>32.299999999999997</v>
      </c>
      <c r="L263" s="448">
        <v>3</v>
      </c>
      <c r="M263" s="448" t="s">
        <v>455</v>
      </c>
      <c r="N263" s="449">
        <v>5</v>
      </c>
      <c r="O263" s="449">
        <v>4</v>
      </c>
      <c r="P263" s="449">
        <v>6</v>
      </c>
      <c r="Q263" s="449">
        <v>6</v>
      </c>
      <c r="R263" s="449">
        <v>4</v>
      </c>
      <c r="S263" s="449">
        <v>4</v>
      </c>
      <c r="T263" s="449">
        <v>1</v>
      </c>
      <c r="U263" s="449">
        <v>4</v>
      </c>
      <c r="V263" s="449">
        <v>3</v>
      </c>
      <c r="W263" s="449">
        <v>3</v>
      </c>
      <c r="X263" s="449">
        <v>2</v>
      </c>
      <c r="Y263" s="449">
        <v>4</v>
      </c>
      <c r="Z263" s="449">
        <v>2</v>
      </c>
      <c r="AA263" s="449">
        <v>4</v>
      </c>
      <c r="AB263" s="449">
        <v>4</v>
      </c>
      <c r="AC263" s="448">
        <v>31.65</v>
      </c>
      <c r="AD263" s="448">
        <v>18.8</v>
      </c>
      <c r="AE263" s="449">
        <v>36</v>
      </c>
      <c r="AF263" s="449">
        <v>27</v>
      </c>
      <c r="AG263" s="449">
        <v>8.3699999999999992</v>
      </c>
      <c r="AH263" s="449">
        <v>4.07</v>
      </c>
      <c r="AI263" s="449">
        <v>28.9</v>
      </c>
      <c r="AJ263" s="449">
        <v>29.5</v>
      </c>
      <c r="AK263" s="449">
        <v>19.3</v>
      </c>
      <c r="AL263" s="449">
        <v>24.9</v>
      </c>
    </row>
    <row r="264" spans="1:38">
      <c r="A264" s="458" t="s">
        <v>861</v>
      </c>
      <c r="B264" s="449">
        <v>19</v>
      </c>
      <c r="C264" s="448">
        <v>28.4</v>
      </c>
      <c r="D264" s="448">
        <v>31</v>
      </c>
      <c r="E264" s="448">
        <v>36</v>
      </c>
      <c r="F264" s="448">
        <v>15.5</v>
      </c>
      <c r="G264" s="448">
        <v>12</v>
      </c>
      <c r="H264" s="448" t="s">
        <v>408</v>
      </c>
      <c r="I264" s="448">
        <v>6.7</v>
      </c>
      <c r="J264" s="448">
        <v>3.07</v>
      </c>
      <c r="K264" s="448">
        <v>30</v>
      </c>
      <c r="L264" s="448">
        <v>3</v>
      </c>
      <c r="M264" s="448" t="s">
        <v>407</v>
      </c>
      <c r="N264" s="449">
        <v>4</v>
      </c>
      <c r="O264" s="449">
        <v>3</v>
      </c>
      <c r="P264" s="449">
        <v>3</v>
      </c>
      <c r="Q264" s="449">
        <v>1</v>
      </c>
      <c r="R264" s="449">
        <v>3</v>
      </c>
      <c r="S264" s="449">
        <v>2</v>
      </c>
      <c r="T264" s="449">
        <v>3</v>
      </c>
      <c r="U264" s="449">
        <v>2</v>
      </c>
      <c r="V264" s="449">
        <v>2</v>
      </c>
      <c r="W264" s="449">
        <v>2</v>
      </c>
      <c r="X264" s="449">
        <v>1</v>
      </c>
      <c r="Y264" s="449">
        <v>2</v>
      </c>
      <c r="Z264" s="449">
        <v>2</v>
      </c>
      <c r="AA264" s="449">
        <v>3</v>
      </c>
      <c r="AB264" s="449">
        <v>2</v>
      </c>
      <c r="AC264" s="448">
        <v>70</v>
      </c>
      <c r="AD264" s="448">
        <v>14.3</v>
      </c>
      <c r="AE264" s="449">
        <v>35</v>
      </c>
      <c r="AF264" s="449">
        <v>10.5</v>
      </c>
      <c r="AG264" s="449">
        <v>7.89</v>
      </c>
      <c r="AH264" s="449">
        <v>3.23</v>
      </c>
      <c r="AI264" s="449">
        <v>29</v>
      </c>
      <c r="AJ264" s="449">
        <v>28</v>
      </c>
      <c r="AK264" s="449">
        <v>21.1</v>
      </c>
      <c r="AL264" s="449">
        <v>22</v>
      </c>
    </row>
    <row r="265" spans="1:38">
      <c r="A265" s="458" t="s">
        <v>862</v>
      </c>
      <c r="B265" s="449">
        <v>20.5</v>
      </c>
      <c r="C265" s="448">
        <v>24.7</v>
      </c>
      <c r="D265" s="448">
        <v>37.4</v>
      </c>
      <c r="E265" s="448">
        <v>49</v>
      </c>
      <c r="F265" s="448">
        <v>27.6</v>
      </c>
      <c r="G265" s="448">
        <v>0</v>
      </c>
      <c r="H265" s="448">
        <v>20</v>
      </c>
      <c r="I265" s="448">
        <v>6.25</v>
      </c>
      <c r="J265" s="448">
        <v>3.03</v>
      </c>
      <c r="K265" s="448">
        <v>21.7</v>
      </c>
      <c r="L265" s="448">
        <v>1</v>
      </c>
      <c r="M265" s="448" t="s">
        <v>863</v>
      </c>
      <c r="N265" s="449">
        <v>4</v>
      </c>
      <c r="O265" s="449">
        <v>4</v>
      </c>
      <c r="P265" s="449">
        <v>4</v>
      </c>
      <c r="Q265" s="449">
        <v>4</v>
      </c>
      <c r="R265" s="449">
        <v>4</v>
      </c>
      <c r="S265" s="449">
        <v>4</v>
      </c>
      <c r="T265" s="449">
        <v>2</v>
      </c>
      <c r="U265" s="449">
        <v>1</v>
      </c>
      <c r="V265" s="449">
        <v>1</v>
      </c>
      <c r="W265" s="449">
        <v>1</v>
      </c>
      <c r="X265" s="449">
        <v>1</v>
      </c>
      <c r="Y265" s="449">
        <v>1</v>
      </c>
      <c r="Z265" s="449">
        <v>2</v>
      </c>
      <c r="AA265" s="449">
        <v>3</v>
      </c>
      <c r="AB265" s="449">
        <v>2</v>
      </c>
      <c r="AC265" s="448">
        <v>7</v>
      </c>
      <c r="AD265" s="448">
        <v>26.1</v>
      </c>
      <c r="AE265" s="449">
        <v>37</v>
      </c>
      <c r="AF265" s="449">
        <v>0</v>
      </c>
      <c r="AG265" s="449">
        <v>7.2</v>
      </c>
      <c r="AH265" s="449">
        <v>2.02</v>
      </c>
      <c r="AI265" s="449">
        <v>17.2</v>
      </c>
      <c r="AJ265" s="449">
        <v>18.399999999999999</v>
      </c>
      <c r="AK265" s="449">
        <v>36.200000000000003</v>
      </c>
      <c r="AL265" s="449">
        <v>32.200000000000003</v>
      </c>
    </row>
    <row r="266" spans="1:38">
      <c r="A266" s="458" t="s">
        <v>864</v>
      </c>
      <c r="B266" s="449">
        <v>23.5</v>
      </c>
      <c r="C266" s="448">
        <v>26.8</v>
      </c>
      <c r="D266" s="448">
        <v>42.5</v>
      </c>
      <c r="E266" s="448">
        <v>26</v>
      </c>
      <c r="F266" s="448">
        <v>28</v>
      </c>
      <c r="G266" s="448">
        <v>21</v>
      </c>
      <c r="H266" s="448">
        <v>3.78</v>
      </c>
      <c r="I266" s="448">
        <v>15.06</v>
      </c>
      <c r="J266" s="448">
        <v>7</v>
      </c>
      <c r="K266" s="448">
        <v>29.7</v>
      </c>
      <c r="L266" s="448">
        <v>4</v>
      </c>
      <c r="M266" s="448" t="s">
        <v>643</v>
      </c>
      <c r="N266" s="449">
        <v>3</v>
      </c>
      <c r="O266" s="449">
        <v>4</v>
      </c>
      <c r="P266" s="449">
        <v>4</v>
      </c>
      <c r="Q266" s="449">
        <v>4</v>
      </c>
      <c r="R266" s="449">
        <v>4</v>
      </c>
      <c r="S266" s="449">
        <v>4</v>
      </c>
      <c r="T266" s="449">
        <v>4</v>
      </c>
      <c r="U266" s="449">
        <v>1</v>
      </c>
      <c r="V266" s="449">
        <v>4</v>
      </c>
      <c r="W266" s="449">
        <v>4</v>
      </c>
      <c r="X266" s="449">
        <v>3</v>
      </c>
      <c r="Y266" s="449">
        <v>4</v>
      </c>
      <c r="Z266" s="449">
        <v>4</v>
      </c>
      <c r="AA266" s="449">
        <v>4</v>
      </c>
      <c r="AB266" s="449">
        <v>4</v>
      </c>
      <c r="AC266" s="448">
        <v>2.5099999999999998</v>
      </c>
      <c r="AD266" s="448">
        <v>23.3</v>
      </c>
      <c r="AE266" s="449">
        <v>27</v>
      </c>
      <c r="AF266" s="449">
        <v>23</v>
      </c>
      <c r="AG266" s="449">
        <v>15.94</v>
      </c>
      <c r="AH266" s="449">
        <v>8.58</v>
      </c>
      <c r="AI266" s="449">
        <v>30.2</v>
      </c>
      <c r="AJ266" s="449">
        <v>31</v>
      </c>
      <c r="AK266" s="449">
        <v>12.8</v>
      </c>
      <c r="AL266" s="449">
        <v>18.3</v>
      </c>
    </row>
    <row r="267" spans="1:38">
      <c r="A267" s="458" t="s">
        <v>865</v>
      </c>
      <c r="B267" s="449">
        <v>21.9</v>
      </c>
      <c r="C267" s="448">
        <v>9.4</v>
      </c>
      <c r="D267" s="448">
        <v>46.2</v>
      </c>
      <c r="E267" s="448">
        <v>40</v>
      </c>
      <c r="F267" s="448">
        <v>23.4</v>
      </c>
      <c r="G267" s="448">
        <v>28</v>
      </c>
      <c r="H267" s="448">
        <v>11.49</v>
      </c>
      <c r="I267" s="448">
        <v>11.58</v>
      </c>
      <c r="J267" s="448">
        <v>5.3</v>
      </c>
      <c r="K267" s="448">
        <v>30.3</v>
      </c>
      <c r="L267" s="448">
        <v>4</v>
      </c>
      <c r="M267" s="448" t="s">
        <v>483</v>
      </c>
      <c r="N267" s="449">
        <v>4</v>
      </c>
      <c r="O267" s="449">
        <v>3</v>
      </c>
      <c r="P267" s="449">
        <v>3</v>
      </c>
      <c r="Q267" s="449">
        <v>4</v>
      </c>
      <c r="R267" s="449">
        <v>4</v>
      </c>
      <c r="S267" s="449">
        <v>3</v>
      </c>
      <c r="T267" s="449">
        <v>3</v>
      </c>
      <c r="U267" s="449">
        <v>3</v>
      </c>
      <c r="V267" s="449">
        <v>2</v>
      </c>
      <c r="W267" s="449">
        <v>3</v>
      </c>
      <c r="X267" s="449">
        <v>1</v>
      </c>
      <c r="Y267" s="449">
        <v>2</v>
      </c>
      <c r="Z267" s="449">
        <v>2</v>
      </c>
      <c r="AA267" s="449">
        <v>2</v>
      </c>
      <c r="AB267" s="449">
        <v>2</v>
      </c>
      <c r="AC267" s="448">
        <v>26.57</v>
      </c>
      <c r="AD267" s="448">
        <v>25</v>
      </c>
      <c r="AE267" s="449">
        <v>31</v>
      </c>
      <c r="AF267" s="449">
        <v>26</v>
      </c>
      <c r="AG267" s="449">
        <v>10.69</v>
      </c>
      <c r="AH267" s="449">
        <v>4.25</v>
      </c>
      <c r="AI267" s="449">
        <v>29.2</v>
      </c>
      <c r="AJ267" s="449">
        <v>30.5</v>
      </c>
      <c r="AK267" s="449">
        <v>21.2</v>
      </c>
      <c r="AL267" s="449">
        <v>20.2</v>
      </c>
    </row>
    <row r="268" spans="1:38">
      <c r="A268" s="458" t="s">
        <v>866</v>
      </c>
      <c r="B268" s="449">
        <v>20.7</v>
      </c>
      <c r="C268" s="448">
        <v>28.7</v>
      </c>
      <c r="D268" s="448">
        <v>33.200000000000003</v>
      </c>
      <c r="E268" s="448">
        <v>22</v>
      </c>
      <c r="F268" s="448">
        <v>22.9</v>
      </c>
      <c r="G268" s="448">
        <v>21</v>
      </c>
      <c r="H268" s="448">
        <v>4.54</v>
      </c>
      <c r="I268" s="448">
        <v>5.49</v>
      </c>
      <c r="J268" s="448">
        <v>3.1</v>
      </c>
      <c r="K268" s="448">
        <v>31.1</v>
      </c>
      <c r="L268" s="448">
        <v>4</v>
      </c>
      <c r="M268" s="448" t="s">
        <v>725</v>
      </c>
      <c r="N268" s="449">
        <v>3</v>
      </c>
      <c r="O268" s="449">
        <v>3</v>
      </c>
      <c r="P268" s="449">
        <v>4</v>
      </c>
      <c r="Q268" s="449">
        <v>6</v>
      </c>
      <c r="R268" s="449">
        <v>3</v>
      </c>
      <c r="S268" s="449">
        <v>3</v>
      </c>
      <c r="T268" s="449">
        <v>2</v>
      </c>
      <c r="U268" s="449">
        <v>4</v>
      </c>
      <c r="V268" s="449">
        <v>2</v>
      </c>
      <c r="W268" s="449">
        <v>3</v>
      </c>
      <c r="X268" s="449">
        <v>1</v>
      </c>
      <c r="Y268" s="449">
        <v>1</v>
      </c>
      <c r="Z268" s="449">
        <v>2</v>
      </c>
      <c r="AA268" s="449">
        <v>2</v>
      </c>
      <c r="AB268" s="449">
        <v>2</v>
      </c>
      <c r="AC268" s="448">
        <v>2.15</v>
      </c>
      <c r="AD268" s="448">
        <v>25.4</v>
      </c>
      <c r="AE268" s="449">
        <v>21</v>
      </c>
      <c r="AF268" s="449">
        <v>24</v>
      </c>
      <c r="AG268" s="449">
        <v>6.54</v>
      </c>
      <c r="AH268" s="449">
        <v>2.76</v>
      </c>
      <c r="AI268" s="449">
        <v>31</v>
      </c>
      <c r="AJ268" s="449">
        <v>31.2</v>
      </c>
      <c r="AK268" s="449">
        <v>33.299999999999997</v>
      </c>
      <c r="AL268" s="449">
        <v>29.4</v>
      </c>
    </row>
    <row r="269" spans="1:38">
      <c r="A269" s="458" t="s">
        <v>867</v>
      </c>
      <c r="B269" s="449">
        <v>24.9</v>
      </c>
      <c r="C269" s="448">
        <v>39.700000000000003</v>
      </c>
      <c r="D269" s="448">
        <v>33.5</v>
      </c>
      <c r="E269" s="448">
        <v>24.5</v>
      </c>
      <c r="F269" s="448">
        <v>24.1</v>
      </c>
      <c r="G269" s="448">
        <v>24.2</v>
      </c>
      <c r="H269" s="448">
        <v>29.15</v>
      </c>
      <c r="I269" s="448">
        <v>7.09</v>
      </c>
      <c r="J269" s="448">
        <v>3.45</v>
      </c>
      <c r="K269" s="448">
        <v>28.1</v>
      </c>
      <c r="L269" s="448">
        <v>4</v>
      </c>
      <c r="M269" s="448" t="s">
        <v>646</v>
      </c>
      <c r="N269" s="449">
        <v>3</v>
      </c>
      <c r="O269" s="449">
        <v>3</v>
      </c>
      <c r="P269" s="449">
        <v>3</v>
      </c>
      <c r="Q269" s="449">
        <v>3</v>
      </c>
      <c r="R269" s="449">
        <v>3</v>
      </c>
      <c r="S269" s="449">
        <v>2</v>
      </c>
      <c r="T269" s="449">
        <v>1</v>
      </c>
      <c r="U269" s="449">
        <v>3</v>
      </c>
      <c r="V269" s="449">
        <v>3</v>
      </c>
      <c r="W269" s="449">
        <v>3</v>
      </c>
      <c r="X269" s="449">
        <v>3</v>
      </c>
      <c r="Y269" s="449">
        <v>3</v>
      </c>
      <c r="Z269" s="449">
        <v>3</v>
      </c>
      <c r="AA269" s="449">
        <v>3</v>
      </c>
      <c r="AB269" s="449">
        <v>3</v>
      </c>
      <c r="AC269" s="448">
        <v>43.89</v>
      </c>
      <c r="AD269" s="448">
        <v>23.9</v>
      </c>
      <c r="AE269" s="449">
        <v>24</v>
      </c>
      <c r="AF269" s="449">
        <v>24.1</v>
      </c>
      <c r="AG269" s="449">
        <v>7.62</v>
      </c>
      <c r="AH269" s="449">
        <v>3.39</v>
      </c>
      <c r="AI269" s="449">
        <v>27.6</v>
      </c>
      <c r="AJ269" s="449">
        <v>28.1</v>
      </c>
      <c r="AK269" s="449">
        <v>23.1</v>
      </c>
      <c r="AL269" s="449">
        <v>23.9</v>
      </c>
    </row>
    <row r="270" spans="1:38">
      <c r="A270" s="458" t="s">
        <v>868</v>
      </c>
      <c r="B270" s="449">
        <v>22.6</v>
      </c>
      <c r="C270" s="448">
        <v>18.8</v>
      </c>
      <c r="D270" s="448">
        <v>44.1</v>
      </c>
      <c r="E270" s="448">
        <v>12</v>
      </c>
      <c r="F270" s="448">
        <v>31</v>
      </c>
      <c r="G270" s="448">
        <v>33</v>
      </c>
      <c r="H270" s="448" t="s">
        <v>408</v>
      </c>
      <c r="I270" s="448">
        <v>7.3</v>
      </c>
      <c r="J270" s="448">
        <v>2.73</v>
      </c>
      <c r="K270" s="448">
        <v>32.4</v>
      </c>
      <c r="L270" s="448">
        <v>4</v>
      </c>
      <c r="M270" s="448" t="s">
        <v>546</v>
      </c>
      <c r="N270" s="449">
        <v>5</v>
      </c>
      <c r="O270" s="449">
        <v>5</v>
      </c>
      <c r="P270" s="449">
        <v>3</v>
      </c>
      <c r="Q270" s="449">
        <v>3</v>
      </c>
      <c r="R270" s="449">
        <v>4</v>
      </c>
      <c r="S270" s="449">
        <v>3</v>
      </c>
      <c r="T270" s="449">
        <v>3</v>
      </c>
      <c r="U270" s="449">
        <v>2</v>
      </c>
      <c r="V270" s="449">
        <v>1</v>
      </c>
      <c r="W270" s="449">
        <v>2</v>
      </c>
      <c r="X270" s="449">
        <v>1</v>
      </c>
      <c r="Y270" s="449">
        <v>1</v>
      </c>
      <c r="Z270" s="449">
        <v>2</v>
      </c>
      <c r="AA270" s="449">
        <v>3</v>
      </c>
      <c r="AB270" s="449">
        <v>1</v>
      </c>
      <c r="AC270" s="448">
        <v>70</v>
      </c>
      <c r="AD270" s="448">
        <v>29.9</v>
      </c>
      <c r="AE270" s="449">
        <v>9</v>
      </c>
      <c r="AF270" s="449">
        <v>27</v>
      </c>
      <c r="AG270" s="449">
        <v>8.48</v>
      </c>
      <c r="AH270" s="449">
        <v>3.62</v>
      </c>
      <c r="AI270" s="449">
        <v>32.9</v>
      </c>
      <c r="AJ270" s="449">
        <v>33.1</v>
      </c>
      <c r="AK270" s="449">
        <v>17.3</v>
      </c>
      <c r="AL270" s="449">
        <v>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基準値</vt:lpstr>
      <vt:lpstr>ID No. 006_Dr. Ahmad sensei</vt:lpstr>
      <vt:lpstr>No.1</vt:lpstr>
      <vt:lpstr>ID No. 001</vt:lpstr>
      <vt:lpstr>Worksheet (Male C)</vt:lpstr>
      <vt:lpstr>Worksheet_Ikigai-9</vt:lpstr>
      <vt:lpstr>Worksheet_ LSNS-6</vt:lpstr>
      <vt:lpstr>工作表2</vt:lpstr>
      <vt:lpstr>'ID No. 006_Dr. Ahmad sensei'!Print_Area</vt:lpstr>
      <vt:lpstr>No.1!Print_Area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佐野 瑠美(sano-rumi.2m3);Ahmad Ishtiaq</dc:creator>
  <cp:lastModifiedBy>Muhammad Huzaifa</cp:lastModifiedBy>
  <cp:lastPrinted>2024-02-22T16:21:14Z</cp:lastPrinted>
  <dcterms:created xsi:type="dcterms:W3CDTF">2023-08-21T07:41:39Z</dcterms:created>
  <dcterms:modified xsi:type="dcterms:W3CDTF">2024-11-18T17:25:23Z</dcterms:modified>
</cp:coreProperties>
</file>