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8250" windowWidth="15300" xWindow="0" yWindow="0"/>
  </bookViews>
  <sheets>
    <sheet name="Question 1" sheetId="1" state="visible" r:id="rId1"/>
    <sheet name="Question 2" sheetId="2" state="visible" r:id="rId2"/>
    <sheet name="Question 3" sheetId="3" state="visible" r:id="rId3"/>
  </sheets>
  <definedNames/>
  <calcPr calcId="152511" fullCalcOnLoad="1"/>
</workbook>
</file>

<file path=xl/sharedStrings.xml><?xml version="1.0" encoding="utf-8"?>
<sst xmlns="http://schemas.openxmlformats.org/spreadsheetml/2006/main" uniqueCount="63">
  <si>
    <t>Sensors Inc. Statement of Comprehensive Income</t>
  </si>
  <si>
    <t>Year 1</t>
  </si>
  <si>
    <t>Sales</t>
  </si>
  <si>
    <t>Sales Revenue</t>
  </si>
  <si>
    <t>Units Sold</t>
  </si>
  <si>
    <t>Selling Price/ Unit</t>
  </si>
  <si>
    <t>Less:</t>
  </si>
  <si>
    <t>Material Costs</t>
  </si>
  <si>
    <t>Labour Costs</t>
  </si>
  <si>
    <t>Product Costs</t>
  </si>
  <si>
    <t>Labour Costs/Unit</t>
  </si>
  <si>
    <t>Gross Profit Margin</t>
  </si>
  <si>
    <t>Material Costs/ Unit</t>
  </si>
  <si>
    <t>General Marketing Expenses</t>
  </si>
  <si>
    <t>General Operating Expenses</t>
  </si>
  <si>
    <t>R&amp;D Expenses</t>
  </si>
  <si>
    <t>Rent Expense</t>
  </si>
  <si>
    <t>EBIT</t>
  </si>
  <si>
    <t>Interest on Debt</t>
  </si>
  <si>
    <t>Annual Interest Expense</t>
  </si>
  <si>
    <t>Tax Rate</t>
  </si>
  <si>
    <t>EBT</t>
  </si>
  <si>
    <t>Net Income or Profit</t>
  </si>
  <si>
    <t>Year 2</t>
  </si>
  <si>
    <t>Year 3</t>
  </si>
  <si>
    <t>Sensors Inc. Statement of Changes in Financial Position</t>
  </si>
  <si>
    <t>ASSETS</t>
  </si>
  <si>
    <t>LIABILITIES + OWNERS EQUITY</t>
  </si>
  <si>
    <t>Current Assets</t>
  </si>
  <si>
    <t>Current Liabilities</t>
  </si>
  <si>
    <t>Cash</t>
  </si>
  <si>
    <t>Accounts Payable</t>
  </si>
  <si>
    <t>Accounts Receivable</t>
  </si>
  <si>
    <t>Short-Term Debt</t>
  </si>
  <si>
    <t>Inventory</t>
  </si>
  <si>
    <t>Total Current Liabilities</t>
  </si>
  <si>
    <t>Total Current Assets</t>
  </si>
  <si>
    <t>Long-Term Liabilities</t>
  </si>
  <si>
    <t>Non-Current Assets</t>
  </si>
  <si>
    <t>Mortgage</t>
  </si>
  <si>
    <t>Equipment</t>
  </si>
  <si>
    <t>20-Year Bond</t>
  </si>
  <si>
    <t>Depreciation: Equipment</t>
  </si>
  <si>
    <t>Total Long-Term Liabilities</t>
  </si>
  <si>
    <t>Land</t>
  </si>
  <si>
    <t>Total Non-Current Assets</t>
  </si>
  <si>
    <t>Total Liabilities</t>
  </si>
  <si>
    <t>Owners' Equity</t>
  </si>
  <si>
    <t>Retained Earnings</t>
  </si>
  <si>
    <t>Owners' Capital Invested</t>
  </si>
  <si>
    <t>Total Owners' Equity</t>
  </si>
  <si>
    <t>Total Assets</t>
  </si>
  <si>
    <t>Total Liabilities and Owners' Equity</t>
  </si>
  <si>
    <t>NOTE total assets should equal total liabilities and owners equity</t>
  </si>
  <si>
    <t>27.9</t>
  </si>
  <si>
    <t>-27.9</t>
  </si>
  <si>
    <t>Ratios</t>
  </si>
  <si>
    <t>Gross Profit Margin = (Revenue - COGS)  / Revenue</t>
  </si>
  <si>
    <t>Return on Assets = Net Income / Total Assets</t>
  </si>
  <si>
    <t>Times Interest Earned Ratio = EBIT / (Total Interest payable on bonds and other contractual debt)</t>
  </si>
  <si>
    <t>a)</t>
  </si>
  <si>
    <t>b)</t>
  </si>
  <si>
    <t>c)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</si>
</sst>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0" fontId="0" numFmtId="9" pivotButton="0" quotePrefix="0" xfId="0"/>
    <xf borderId="0" fillId="0" fontId="2" numFmtId="0" pivotButton="0" quotePrefix="0" xfId="0"/>
    <xf borderId="1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79"/>
  <sheetViews>
    <sheetView topLeftCell="A22" workbookViewId="0">
      <selection activeCell="M60" sqref="M60"/>
    </sheetView>
  </sheetViews>
  <sheetFormatPr baseColWidth="8" defaultRowHeight="15"/>
  <sheetData>
    <row r="2" spans="1:12">
      <c r="B2" t="s">
        <v>0</v>
      </c>
    </row>
    <row r="6" spans="1:12">
      <c r="B6" s="3" t="s">
        <v>1</v>
      </c>
    </row>
    <row r="9" spans="1:12">
      <c r="B9" s="1" t="s">
        <v>2</v>
      </c>
      <c r="G9" t="s">
        <v>3</v>
      </c>
      <c r="K9">
        <f>E10*E11</f>
        <v/>
      </c>
    </row>
    <row r="10" spans="1:12">
      <c r="B10" t="s">
        <v>4</v>
      </c>
      <c r="E10" t="n">
        <v>100000</v>
      </c>
    </row>
    <row r="11" spans="1:12">
      <c r="B11" t="s">
        <v>5</v>
      </c>
      <c r="E11" t="n">
        <v>45</v>
      </c>
      <c r="G11" t="s">
        <v>6</v>
      </c>
      <c r="H11" t="s">
        <v>7</v>
      </c>
      <c r="K11">
        <f>E15*E10</f>
        <v/>
      </c>
    </row>
    <row r="12" spans="1:12">
      <c r="H12" t="s">
        <v>8</v>
      </c>
      <c r="K12">
        <f>E14*E10</f>
        <v/>
      </c>
    </row>
    <row r="13" spans="1:12">
      <c r="B13" s="1" t="s">
        <v>9</v>
      </c>
    </row>
    <row r="14" spans="1:12">
      <c r="B14" t="s">
        <v>10</v>
      </c>
      <c r="E14" t="n">
        <v>8.5</v>
      </c>
      <c r="G14" s="1" t="s">
        <v>11</v>
      </c>
      <c r="K14">
        <f>K9-K11-K12</f>
        <v/>
      </c>
    </row>
    <row r="15" spans="1:12">
      <c r="B15" t="s">
        <v>12</v>
      </c>
      <c r="E15" t="n">
        <v>7.5</v>
      </c>
    </row>
    <row r="16" spans="1:12">
      <c r="G16" t="s">
        <v>6</v>
      </c>
      <c r="H16" t="s">
        <v>13</v>
      </c>
      <c r="K16">
        <f>E19</f>
        <v/>
      </c>
    </row>
    <row r="17" spans="1:12">
      <c r="B17" s="1" t="s">
        <v>14</v>
      </c>
      <c r="H17" t="s">
        <v>15</v>
      </c>
      <c r="K17">
        <f>E18</f>
        <v/>
      </c>
    </row>
    <row r="18" spans="1:12">
      <c r="B18" t="s">
        <v>15</v>
      </c>
      <c r="E18" t="n">
        <v>475000</v>
      </c>
      <c r="H18" t="s">
        <v>16</v>
      </c>
      <c r="K18">
        <f>E20</f>
        <v/>
      </c>
    </row>
    <row r="19" spans="1:12">
      <c r="B19" t="s">
        <v>13</v>
      </c>
      <c r="E19" t="n">
        <v>500000</v>
      </c>
    </row>
    <row r="20" spans="1:12">
      <c r="B20" t="s">
        <v>16</v>
      </c>
      <c r="E20" t="n">
        <v>400000</v>
      </c>
      <c r="G20" s="1" t="s">
        <v>17</v>
      </c>
      <c r="K20">
        <f>K14-K16-K17-K18</f>
        <v/>
      </c>
    </row>
    <row r="22" spans="1:12">
      <c r="B22" s="1" t="s">
        <v>18</v>
      </c>
      <c r="G22" t="s">
        <v>6</v>
      </c>
      <c r="H22" t="s">
        <v>18</v>
      </c>
      <c r="K22">
        <f>E23</f>
        <v/>
      </c>
    </row>
    <row r="23" spans="1:12">
      <c r="B23" t="s">
        <v>19</v>
      </c>
      <c r="E23" t="n">
        <v>325000</v>
      </c>
    </row>
    <row r="24" spans="1:12">
      <c r="B24" t="s">
        <v>20</v>
      </c>
      <c r="E24" s="2" t="n">
        <v>0.3</v>
      </c>
      <c r="G24" s="1" t="s">
        <v>21</v>
      </c>
      <c r="K24">
        <f>K20-K22</f>
        <v/>
      </c>
    </row>
    <row r="26" spans="1:12">
      <c r="G26" t="s">
        <v>6</v>
      </c>
      <c r="H26" t="s">
        <v>20</v>
      </c>
      <c r="K26" t="n">
        <v>0.3</v>
      </c>
    </row>
    <row r="28" spans="1:12">
      <c r="G28" s="1" t="s">
        <v>22</v>
      </c>
      <c r="K28">
        <f>K24*(0.7)</f>
        <v/>
      </c>
    </row>
    <row r="33" spans="1:12">
      <c r="B33" s="3" t="s">
        <v>23</v>
      </c>
    </row>
    <row r="35" spans="1:12">
      <c r="B35" s="1" t="s">
        <v>2</v>
      </c>
      <c r="G35" t="s">
        <v>3</v>
      </c>
      <c r="K35">
        <f>E36*E37</f>
        <v/>
      </c>
    </row>
    <row r="36" spans="1:12">
      <c r="B36" t="s">
        <v>4</v>
      </c>
      <c r="E36" t="n">
        <v>80000</v>
      </c>
    </row>
    <row r="37" spans="1:12">
      <c r="B37" t="s">
        <v>5</v>
      </c>
      <c r="E37" t="n">
        <v>46.5</v>
      </c>
      <c r="G37" t="s">
        <v>6</v>
      </c>
      <c r="H37" t="s">
        <v>7</v>
      </c>
      <c r="K37">
        <f>E41*E36</f>
        <v/>
      </c>
    </row>
    <row r="38" spans="1:12">
      <c r="H38" t="s">
        <v>8</v>
      </c>
      <c r="K38">
        <f>E40*E36</f>
        <v/>
      </c>
    </row>
    <row r="39" spans="1:12">
      <c r="B39" s="1" t="s">
        <v>9</v>
      </c>
    </row>
    <row r="40" spans="1:12">
      <c r="B40" t="s">
        <v>10</v>
      </c>
      <c r="E40" t="n">
        <v>9</v>
      </c>
      <c r="G40" s="1" t="s">
        <v>11</v>
      </c>
      <c r="K40">
        <f>K35-K37-K38</f>
        <v/>
      </c>
    </row>
    <row r="41" spans="1:12">
      <c r="B41" t="s">
        <v>12</v>
      </c>
      <c r="E41" t="n">
        <v>8.25</v>
      </c>
    </row>
    <row r="42" spans="1:12">
      <c r="G42" t="s">
        <v>6</v>
      </c>
      <c r="H42" t="s">
        <v>13</v>
      </c>
      <c r="K42">
        <f>E45</f>
        <v/>
      </c>
    </row>
    <row r="43" spans="1:12">
      <c r="B43" s="1" t="s">
        <v>14</v>
      </c>
      <c r="H43" t="s">
        <v>15</v>
      </c>
      <c r="K43">
        <f>E44</f>
        <v/>
      </c>
    </row>
    <row r="44" spans="1:12">
      <c r="B44" t="s">
        <v>15</v>
      </c>
      <c r="E44" t="n">
        <v>525000</v>
      </c>
      <c r="H44" t="s">
        <v>16</v>
      </c>
      <c r="K44">
        <f>E46</f>
        <v/>
      </c>
    </row>
    <row r="45" spans="1:12">
      <c r="B45" t="s">
        <v>13</v>
      </c>
      <c r="E45" t="n">
        <v>500000</v>
      </c>
    </row>
    <row r="46" spans="1:12">
      <c r="B46" t="s">
        <v>16</v>
      </c>
      <c r="E46" t="n">
        <v>450000</v>
      </c>
      <c r="G46" s="1" t="s">
        <v>17</v>
      </c>
      <c r="K46">
        <f>K40-K42-K43-K44</f>
        <v/>
      </c>
    </row>
    <row r="48" spans="1:12">
      <c r="B48" s="1" t="s">
        <v>18</v>
      </c>
      <c r="G48" t="s">
        <v>6</v>
      </c>
      <c r="H48" t="s">
        <v>18</v>
      </c>
      <c r="K48">
        <f>E49</f>
        <v/>
      </c>
    </row>
    <row r="49" spans="1:12">
      <c r="B49" t="s">
        <v>19</v>
      </c>
      <c r="E49" t="n">
        <v>425000</v>
      </c>
    </row>
    <row r="50" spans="1:12">
      <c r="B50" t="s">
        <v>20</v>
      </c>
      <c r="E50" s="2" t="n">
        <v>0.3</v>
      </c>
      <c r="G50" s="1" t="s">
        <v>21</v>
      </c>
      <c r="K50">
        <f>K46-K48</f>
        <v/>
      </c>
    </row>
    <row r="52" spans="1:12">
      <c r="G52" t="s">
        <v>6</v>
      </c>
      <c r="H52" t="s">
        <v>20</v>
      </c>
      <c r="K52" t="n">
        <v>0.3</v>
      </c>
    </row>
    <row r="54" spans="1:12">
      <c r="G54" s="1" t="s">
        <v>22</v>
      </c>
      <c r="K54">
        <f>K50*(0.7)</f>
        <v/>
      </c>
    </row>
    <row r="58" spans="1:12">
      <c r="B58" s="3" t="s">
        <v>24</v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</row>
    <row r="60" spans="1:12">
      <c r="B60" s="1" t="s">
        <v>2</v>
      </c>
      <c r="G60" t="s">
        <v>3</v>
      </c>
      <c r="K60">
        <f>E61*E62</f>
        <v/>
      </c>
    </row>
    <row r="61" spans="1:12">
      <c r="B61" t="s">
        <v>4</v>
      </c>
      <c r="E61" t="n">
        <v>110000</v>
      </c>
    </row>
    <row r="62" spans="1:12">
      <c r="B62" t="s">
        <v>5</v>
      </c>
      <c r="E62" t="n">
        <v>48</v>
      </c>
      <c r="G62" t="s">
        <v>6</v>
      </c>
      <c r="H62" t="s">
        <v>7</v>
      </c>
      <c r="K62">
        <f>E66*E61</f>
        <v/>
      </c>
    </row>
    <row r="63" spans="1:12">
      <c r="H63" t="s">
        <v>8</v>
      </c>
      <c r="K63">
        <f>E65*E61</f>
        <v/>
      </c>
    </row>
    <row r="64" spans="1:12">
      <c r="B64" s="1" t="s">
        <v>9</v>
      </c>
    </row>
    <row r="65" spans="1:12">
      <c r="B65" t="s">
        <v>10</v>
      </c>
      <c r="E65" t="n">
        <v>14</v>
      </c>
      <c r="G65" s="1" t="s">
        <v>11</v>
      </c>
      <c r="K65">
        <f>K60-K62-K63</f>
        <v/>
      </c>
    </row>
    <row r="66" spans="1:12">
      <c r="B66" t="s">
        <v>12</v>
      </c>
      <c r="E66" t="n">
        <v>11.5</v>
      </c>
    </row>
    <row r="67" spans="1:12">
      <c r="G67" t="s">
        <v>6</v>
      </c>
      <c r="H67" t="s">
        <v>13</v>
      </c>
      <c r="K67">
        <f>E70</f>
        <v/>
      </c>
    </row>
    <row r="68" spans="1:12">
      <c r="B68" s="1" t="s">
        <v>14</v>
      </c>
      <c r="H68" t="s">
        <v>15</v>
      </c>
      <c r="K68">
        <f>E69</f>
        <v/>
      </c>
    </row>
    <row r="69" spans="1:12">
      <c r="B69" t="s">
        <v>15</v>
      </c>
      <c r="E69" t="n">
        <v>560000</v>
      </c>
      <c r="H69" t="s">
        <v>16</v>
      </c>
      <c r="K69">
        <f>E71</f>
        <v/>
      </c>
    </row>
    <row r="70" spans="1:12">
      <c r="B70" t="s">
        <v>13</v>
      </c>
      <c r="E70" t="n">
        <v>500000</v>
      </c>
    </row>
    <row r="71" spans="1:12">
      <c r="B71" t="s">
        <v>16</v>
      </c>
      <c r="E71" t="n">
        <v>475000</v>
      </c>
      <c r="G71" s="1" t="s">
        <v>17</v>
      </c>
      <c r="K71">
        <f>K65-K67-K68-K69</f>
        <v/>
      </c>
    </row>
    <row r="73" spans="1:12">
      <c r="B73" s="1" t="s">
        <v>18</v>
      </c>
      <c r="G73" t="s">
        <v>6</v>
      </c>
      <c r="H73" t="s">
        <v>18</v>
      </c>
      <c r="K73">
        <f>E74</f>
        <v/>
      </c>
    </row>
    <row r="74" spans="1:12">
      <c r="B74" t="s">
        <v>19</v>
      </c>
      <c r="E74" t="n">
        <v>475000</v>
      </c>
    </row>
    <row r="75" spans="1:12">
      <c r="B75" t="s">
        <v>20</v>
      </c>
      <c r="E75" s="2" t="n">
        <v>0.3</v>
      </c>
      <c r="G75" s="1" t="s">
        <v>21</v>
      </c>
      <c r="K75">
        <f>K71-K73</f>
        <v/>
      </c>
    </row>
    <row r="77" spans="1:12">
      <c r="G77" t="s">
        <v>6</v>
      </c>
      <c r="H77" t="s">
        <v>20</v>
      </c>
      <c r="K77" t="n">
        <v>0.3</v>
      </c>
    </row>
    <row r="79" spans="1:12">
      <c r="G79" s="1" t="s">
        <v>22</v>
      </c>
      <c r="K79">
        <f>K75*(0.7)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N77"/>
  <sheetViews>
    <sheetView workbookViewId="0">
      <selection activeCell="M63" sqref="M63"/>
    </sheetView>
  </sheetViews>
  <sheetFormatPr baseColWidth="8" defaultRowHeight="15"/>
  <sheetData>
    <row r="3" spans="1:14">
      <c r="B3" t="s">
        <v>25</v>
      </c>
    </row>
    <row r="8" spans="1:14">
      <c r="B8" s="3" t="s">
        <v>1</v>
      </c>
    </row>
    <row r="10" spans="1:14">
      <c r="B10" s="1" t="s">
        <v>26</v>
      </c>
      <c r="G10" s="1" t="s">
        <v>27</v>
      </c>
    </row>
    <row r="12" spans="1:14">
      <c r="B12" s="3" t="s">
        <v>28</v>
      </c>
      <c r="G12" s="3" t="s">
        <v>29</v>
      </c>
    </row>
    <row r="13" spans="1:14">
      <c r="B13" t="s">
        <v>30</v>
      </c>
      <c r="E13" t="n">
        <v>25000</v>
      </c>
      <c r="G13" t="s">
        <v>31</v>
      </c>
      <c r="K13" t="n">
        <v>40000</v>
      </c>
    </row>
    <row r="14" spans="1:14">
      <c r="B14" t="s">
        <v>32</v>
      </c>
      <c r="E14" t="n">
        <v>35000</v>
      </c>
      <c r="G14" t="s">
        <v>33</v>
      </c>
      <c r="K14" s="4" t="n">
        <v>22500</v>
      </c>
    </row>
    <row r="15" spans="1:14">
      <c r="B15" t="s">
        <v>34</v>
      </c>
      <c r="E15" s="4" t="n">
        <v>22500</v>
      </c>
      <c r="G15" s="1" t="s">
        <v>35</v>
      </c>
      <c r="K15">
        <f>K13+K14</f>
        <v/>
      </c>
    </row>
    <row r="16" spans="1:14">
      <c r="B16" s="1" t="s">
        <v>36</v>
      </c>
      <c r="E16">
        <f>E13+E14+E15</f>
        <v/>
      </c>
    </row>
    <row r="17" spans="1:14">
      <c r="G17" s="3" t="s">
        <v>37</v>
      </c>
    </row>
    <row r="18" spans="1:14">
      <c r="B18" s="3" t="s">
        <v>38</v>
      </c>
      <c r="G18" t="s">
        <v>39</v>
      </c>
      <c r="K18" t="n">
        <v>375000</v>
      </c>
    </row>
    <row r="19" spans="1:14">
      <c r="B19" t="s">
        <v>40</v>
      </c>
      <c r="E19" t="n">
        <v>250000</v>
      </c>
      <c r="G19" t="s">
        <v>41</v>
      </c>
      <c r="K19" s="4" t="n">
        <v>75000</v>
      </c>
    </row>
    <row r="20" spans="1:14">
      <c r="B20" t="s">
        <v>42</v>
      </c>
      <c r="E20" t="n">
        <v>125000</v>
      </c>
      <c r="G20" s="1" t="s">
        <v>43</v>
      </c>
      <c r="K20">
        <f>K18+K19</f>
        <v/>
      </c>
    </row>
    <row r="21" spans="1:14">
      <c r="B21" t="s">
        <v>44</v>
      </c>
      <c r="E21" s="4" t="n">
        <v>525000</v>
      </c>
    </row>
    <row r="22" spans="1:14">
      <c r="B22" s="1" t="s">
        <v>45</v>
      </c>
      <c r="E22">
        <f>E19-E20+E21</f>
        <v/>
      </c>
      <c r="G22" s="1" t="s">
        <v>46</v>
      </c>
      <c r="K22">
        <f>K15+K20</f>
        <v/>
      </c>
    </row>
    <row r="24" spans="1:14">
      <c r="G24" s="3" t="s">
        <v>47</v>
      </c>
    </row>
    <row r="25" spans="1:14">
      <c r="G25" t="s">
        <v>48</v>
      </c>
      <c r="K25" t="n">
        <v>95000</v>
      </c>
    </row>
    <row r="26" spans="1:14">
      <c r="G26" t="s">
        <v>49</v>
      </c>
      <c r="K26" t="n">
        <v>125000</v>
      </c>
    </row>
    <row r="27" spans="1:14">
      <c r="G27" s="1" t="s">
        <v>50</v>
      </c>
      <c r="K27" s="4">
        <f>K25+K26</f>
        <v/>
      </c>
    </row>
    <row r="28" spans="1:14">
      <c r="B28" s="1" t="s">
        <v>51</v>
      </c>
      <c r="E28">
        <f>E16+E22</f>
        <v/>
      </c>
      <c r="G28" s="1" t="s">
        <v>52</v>
      </c>
      <c r="K28">
        <f>K22+K27</f>
        <v/>
      </c>
    </row>
    <row r="29" spans="1:14">
      <c r="N29">
        <f>E28-K28</f>
        <v/>
      </c>
    </row>
    <row r="30" spans="1:14">
      <c r="C30" t="s">
        <v>53</v>
      </c>
    </row>
    <row r="34" spans="1:14">
      <c r="B34" s="3" t="s">
        <v>23</v>
      </c>
    </row>
    <row r="36" spans="1:14">
      <c r="B36" s="1" t="s">
        <v>26</v>
      </c>
      <c r="G36" s="1" t="s">
        <v>27</v>
      </c>
    </row>
    <row r="38" spans="1:14">
      <c r="B38" s="3" t="s">
        <v>28</v>
      </c>
      <c r="G38" s="3" t="s">
        <v>29</v>
      </c>
    </row>
    <row r="39" spans="1:14">
      <c r="B39" t="s">
        <v>30</v>
      </c>
      <c r="E39" t="n">
        <v>50000</v>
      </c>
      <c r="G39" t="s">
        <v>31</v>
      </c>
      <c r="K39" t="n">
        <v>45000</v>
      </c>
    </row>
    <row r="40" spans="1:14">
      <c r="B40" t="s">
        <v>32</v>
      </c>
      <c r="E40" t="n">
        <v>14000</v>
      </c>
      <c r="G40" t="s">
        <v>33</v>
      </c>
      <c r="K40" s="4" t="n">
        <v>13500</v>
      </c>
    </row>
    <row r="41" spans="1:14">
      <c r="B41" t="s">
        <v>34</v>
      </c>
      <c r="E41" s="4" t="n">
        <v>35000</v>
      </c>
      <c r="G41" s="1" t="s">
        <v>35</v>
      </c>
      <c r="K41">
        <f>K39+K40</f>
        <v/>
      </c>
    </row>
    <row r="42" spans="1:14">
      <c r="B42" s="1" t="s">
        <v>36</v>
      </c>
      <c r="E42">
        <f>E39+E40+E41</f>
        <v/>
      </c>
    </row>
    <row r="43" spans="1:14">
      <c r="G43" s="3" t="s">
        <v>37</v>
      </c>
    </row>
    <row r="44" spans="1:14">
      <c r="B44" s="3" t="s">
        <v>38</v>
      </c>
      <c r="G44" t="s">
        <v>39</v>
      </c>
      <c r="K44" t="n">
        <v>325000</v>
      </c>
    </row>
    <row r="45" spans="1:14">
      <c r="B45" t="s">
        <v>40</v>
      </c>
      <c r="E45" t="n">
        <v>275000</v>
      </c>
      <c r="G45" t="s">
        <v>41</v>
      </c>
      <c r="K45" s="4" t="n">
        <v>75000</v>
      </c>
    </row>
    <row r="46" spans="1:14">
      <c r="B46" t="s">
        <v>42</v>
      </c>
      <c r="E46" t="n">
        <v>175000</v>
      </c>
      <c r="G46" s="1" t="s">
        <v>43</v>
      </c>
      <c r="K46">
        <f>K44+K45</f>
        <v/>
      </c>
    </row>
    <row r="47" spans="1:14">
      <c r="B47" t="s">
        <v>44</v>
      </c>
      <c r="E47" s="4" t="n">
        <v>550000</v>
      </c>
    </row>
    <row r="48" spans="1:14">
      <c r="B48" s="1" t="s">
        <v>45</v>
      </c>
      <c r="E48">
        <f>E45-E46+E47</f>
        <v/>
      </c>
      <c r="G48" s="1" t="s">
        <v>46</v>
      </c>
      <c r="K48">
        <f>K41+K46</f>
        <v/>
      </c>
    </row>
    <row r="50" spans="1:14">
      <c r="G50" s="3" t="s">
        <v>47</v>
      </c>
    </row>
    <row r="51" spans="1:14">
      <c r="G51" t="s">
        <v>48</v>
      </c>
      <c r="K51" t="n">
        <v>115000</v>
      </c>
    </row>
    <row r="52" spans="1:14">
      <c r="G52" t="s">
        <v>49</v>
      </c>
      <c r="K52" t="n">
        <v>175500</v>
      </c>
      <c r="N52">
        <f>E54-K54</f>
        <v/>
      </c>
    </row>
    <row r="53" spans="1:14">
      <c r="G53" s="1" t="s">
        <v>50</v>
      </c>
      <c r="K53" s="4">
        <f>K51+K52</f>
        <v/>
      </c>
    </row>
    <row r="54" spans="1:14">
      <c r="B54" s="1" t="s">
        <v>51</v>
      </c>
      <c r="E54">
        <f>E42+E48</f>
        <v/>
      </c>
      <c r="G54" s="1" t="s">
        <v>52</v>
      </c>
      <c r="K54">
        <f>K48+K53</f>
        <v/>
      </c>
    </row>
    <row r="57" spans="1:14">
      <c r="B57" s="3" t="s">
        <v>24</v>
      </c>
    </row>
    <row r="59" spans="1:14">
      <c r="B59" s="1" t="s">
        <v>26</v>
      </c>
      <c r="G59" s="1" t="s">
        <v>27</v>
      </c>
    </row>
    <row r="61" spans="1:14">
      <c r="B61" s="3" t="s">
        <v>28</v>
      </c>
      <c r="G61" s="3" t="s">
        <v>29</v>
      </c>
    </row>
    <row r="62" spans="1:14">
      <c r="B62" t="s">
        <v>30</v>
      </c>
      <c r="E62" t="n">
        <v>12500</v>
      </c>
      <c r="G62" t="s">
        <v>31</v>
      </c>
      <c r="K62" t="n">
        <v>36750</v>
      </c>
    </row>
    <row r="63" spans="1:14">
      <c r="B63" t="s">
        <v>32</v>
      </c>
      <c r="E63" t="n">
        <v>37500</v>
      </c>
      <c r="G63" t="s">
        <v>33</v>
      </c>
      <c r="K63" s="4" t="n">
        <v>5000</v>
      </c>
    </row>
    <row r="64" spans="1:14">
      <c r="B64" t="s">
        <v>34</v>
      </c>
      <c r="E64" s="4" t="n">
        <v>45250</v>
      </c>
      <c r="G64" s="1" t="s">
        <v>35</v>
      </c>
      <c r="K64">
        <f>K62+K63</f>
        <v/>
      </c>
    </row>
    <row r="65" spans="1:14">
      <c r="B65" s="1" t="s">
        <v>36</v>
      </c>
      <c r="E65">
        <f>E62+E63+E64</f>
        <v/>
      </c>
    </row>
    <row r="66" spans="1:14">
      <c r="G66" s="3" t="s">
        <v>37</v>
      </c>
    </row>
    <row r="67" spans="1:14">
      <c r="B67" s="3" t="s">
        <v>38</v>
      </c>
      <c r="G67" t="s">
        <v>39</v>
      </c>
      <c r="K67" t="n">
        <v>275000</v>
      </c>
    </row>
    <row r="68" spans="1:14">
      <c r="B68" t="s">
        <v>40</v>
      </c>
      <c r="E68" t="n">
        <v>300000</v>
      </c>
      <c r="G68" t="s">
        <v>41</v>
      </c>
      <c r="K68" s="4" t="n">
        <v>75000</v>
      </c>
    </row>
    <row r="69" spans="1:14">
      <c r="B69" t="s">
        <v>42</v>
      </c>
      <c r="E69" t="n">
        <v>225000</v>
      </c>
      <c r="G69" s="1" t="s">
        <v>43</v>
      </c>
      <c r="K69">
        <f>K67+K68</f>
        <v/>
      </c>
    </row>
    <row r="70" spans="1:14">
      <c r="B70" t="s">
        <v>44</v>
      </c>
      <c r="E70" s="4" t="n">
        <v>575000</v>
      </c>
    </row>
    <row r="71" spans="1:14">
      <c r="B71" s="1" t="s">
        <v>45</v>
      </c>
      <c r="E71">
        <f>E68-E69+E70</f>
        <v/>
      </c>
      <c r="G71" s="1" t="s">
        <v>46</v>
      </c>
      <c r="K71">
        <f>K64+K69</f>
        <v/>
      </c>
    </row>
    <row r="72" spans="1:14">
      <c r="N72">
        <f>E77-K77</f>
        <v/>
      </c>
    </row>
    <row r="73" spans="1:14">
      <c r="G73" s="3" t="s">
        <v>47</v>
      </c>
    </row>
    <row r="74" spans="1:14">
      <c r="G74" t="s">
        <v>48</v>
      </c>
      <c r="K74" t="n">
        <v>128500</v>
      </c>
    </row>
    <row r="75" spans="1:14">
      <c r="G75" t="s">
        <v>49</v>
      </c>
      <c r="K75" t="n">
        <v>225000</v>
      </c>
    </row>
    <row r="76" spans="1:14">
      <c r="G76" s="1" t="s">
        <v>50</v>
      </c>
      <c r="K76" s="4">
        <f>K74+K75</f>
        <v/>
      </c>
    </row>
    <row r="77" spans="1:14">
      <c r="B77" s="1" t="s">
        <v>51</v>
      </c>
      <c r="E77">
        <f>E65+E71</f>
        <v/>
      </c>
      <c r="G77" s="1" t="s">
        <v>52</v>
      </c>
      <c r="K77">
        <f>K71+K76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5"/>
  <sheetViews>
    <sheetView tabSelected="1" workbookViewId="0">
      <selection activeCell="I13" sqref="I13"/>
    </sheetView>
  </sheetViews>
  <sheetFormatPr baseColWidth="8" defaultRowHeight="15"/>
  <sheetData>
    <row r="1" spans="1:9">
      <c r="A1" t="s">
        <v>54</v>
      </c>
    </row>
    <row r="2" spans="1:9">
      <c r="A2" t="s">
        <v>55</v>
      </c>
    </row>
    <row r="3" spans="1:9">
      <c r="B3" s="3" t="s">
        <v>56</v>
      </c>
    </row>
    <row r="4" spans="1:9">
      <c r="B4" t="s">
        <v>57</v>
      </c>
    </row>
    <row r="5" spans="1:9">
      <c r="B5" t="s">
        <v>58</v>
      </c>
    </row>
    <row r="6" spans="1:9">
      <c r="B6" t="s">
        <v>59</v>
      </c>
    </row>
    <row r="10" spans="1:9">
      <c r="B10" t="s">
        <v>60</v>
      </c>
      <c r="C10">
        <f>(6295400-4500000)/6295400</f>
        <v/>
      </c>
    </row>
    <row r="11" spans="1:9">
      <c r="B11" t="s">
        <v>61</v>
      </c>
      <c r="C11">
        <f>(6295400-4500000-1200000-175000-125500)/2335400</f>
        <v/>
      </c>
    </row>
    <row r="12" spans="1:9">
      <c r="B12" t="s">
        <v>62</v>
      </c>
      <c r="C12">
        <f>I13/I15</f>
        <v/>
      </c>
    </row>
    <row r="13" spans="1:9">
      <c r="H13" t="s">
        <v>17</v>
      </c>
      <c r="I13" t="n">
        <v>595400</v>
      </c>
    </row>
    <row r="15" spans="1:9">
      <c r="I15" t="n">
        <v>175000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</dc:creator>
  <dcterms:created xsi:type="dcterms:W3CDTF">2016-10-13T21:12:28Z</dcterms:created>
  <dcterms:modified xsi:type="dcterms:W3CDTF">2016-10-15T00:16:44Z</dcterms:modified>
  <cp:lastModifiedBy>Matt</cp:lastModifiedBy>
</cp:coreProperties>
</file>