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webextensions/webextension1.xml" ContentType="application/vnd.ms-office.webextension+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D:\Data Science\Projects\Excel Project\Excel Sales Dashboard (Report)\"/>
    </mc:Choice>
  </mc:AlternateContent>
  <xr:revisionPtr revIDLastSave="0" documentId="13_ncr:1_{D053FFA0-E606-43B9-AA02-72EC7F51B050}" xr6:coauthVersionLast="47" xr6:coauthVersionMax="47" xr10:uidLastSave="{00000000-0000-0000-0000-000000000000}"/>
  <bookViews>
    <workbookView xWindow="-120" yWindow="-120" windowWidth="24240" windowHeight="13140" activeTab="3" xr2:uid="{00000000-000D-0000-FFFF-FFFF00000000}"/>
  </bookViews>
  <sheets>
    <sheet name="KPIs &amp; Analyses" sheetId="1" r:id="rId1"/>
    <sheet name="Store Dashboard" sheetId="2" r:id="rId2"/>
    <sheet name="Time Frame" sheetId="3" r:id="rId3"/>
    <sheet name="Profit View" sheetId="5" r:id="rId4"/>
  </sheets>
  <definedNames>
    <definedName name="Slicer_Category">#N/A</definedName>
    <definedName name="Slicer_Month">#N/A</definedName>
    <definedName name="Slicer_Month1">#N/A</definedName>
    <definedName name="Slicer_Store_Name">#N/A</definedName>
  </definedNames>
  <calcPr calcId="191029"/>
  <pivotCaches>
    <pivotCache cacheId="0" r:id="rId5"/>
    <pivotCache cacheId="1" r:id="rId6"/>
    <pivotCache cacheId="2" r:id="rId7"/>
    <pivotCache cacheId="3" r:id="rId8"/>
    <pivotCache cacheId="4" r:id="rId9"/>
    <pivotCache cacheId="5" r:id="rId10"/>
    <pivotCache cacheId="74" r:id="rId11"/>
    <pivotCache cacheId="143" r:id="rId12"/>
    <pivotCache cacheId="251" r:id="rId13"/>
    <pivotCache cacheId="305" r:id="rId14"/>
    <pivotCache cacheId="308" r:id="rId15"/>
    <pivotCache cacheId="311" r:id="rId16"/>
    <pivotCache cacheId="314" r:id="rId17"/>
    <pivotCache cacheId="317" r:id="rId18"/>
    <pivotCache cacheId="320" r:id="rId19"/>
    <pivotCache cacheId="323" r:id="rId20"/>
    <pivotCache cacheId="326" r:id="rId21"/>
    <pivotCache cacheId="329" r:id="rId22"/>
    <pivotCache cacheId="332" r:id="rId23"/>
    <pivotCache cacheId="335" r:id="rId24"/>
    <pivotCache cacheId="338" r:id="rId25"/>
    <pivotCache cacheId="341" r:id="rId26"/>
  </pivotCaches>
  <extLst>
    <ext xmlns:x14="http://schemas.microsoft.com/office/spreadsheetml/2009/9/main" uri="{876F7934-8845-4945-9796-88D515C7AA90}">
      <x14:pivotCaches>
        <pivotCache cacheId="22" r:id="rId27"/>
        <pivotCache cacheId="23" r:id="rId28"/>
      </x14:pivotCaches>
    </ext>
    <ext xmlns:x14="http://schemas.microsoft.com/office/spreadsheetml/2009/9/main" uri="{BBE1A952-AA13-448e-AADC-164F8A28A991}">
      <x14:slicerCaches>
        <x14:slicerCache r:id="rId29"/>
        <x14:slicerCache r:id="rId30"/>
        <x14:slicerCache r:id="rId31"/>
        <x14:slicerCache r:id="rId3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table_1fadadea-8119-44b0-b7f2-adc392c20847" name="customers_table" connection="Query - customers_table"/>
          <x15:modelTable id="fact_table_3b61d516-6294-4f8a-83c3-c9add9b510b8" name="fact_table" connection="Query - fact_table"/>
          <x15:modelTable id="monthly_store_targets_9f16cb69-3d21-4080-a3bc-78c1dcbdec0f" name="monthly_store_targets" connection="Query - monthly_store_targets"/>
          <x15:modelTable id="products_table_a2c44496-dfa8-4cc8-ae5c-359597aaec68" name="products_table" connection="Query - products_table"/>
          <x15:modelTable id="sales_persons_table_f73c9637-3dca-48cd-b857-b6c513b663be" name="sales_persons_table" connection="Query - sales_persons_table"/>
          <x15:modelTable id="Dates_92c4e45d-d0dd-4e5f-a096-c01cd99f78d6" name="Dates" connection="Query - Dates"/>
          <x15:modelTable id="Calculations_a163dd45-dc95-447a-893e-549e0614a26f" name="Calculations" connection="Query - Calculations"/>
        </x15:modelTables>
        <x15:modelRelationships>
          <x15:modelRelationship fromTable="fact_table" fromColumn="Customer ID" toTable="customers_table" toColumn="Customer ID"/>
          <x15:modelRelationship fromTable="fact_table" fromColumn="Sales Person ID" toTable="sales_persons_table" toColumn="Sales Person ID"/>
          <x15:modelRelationship fromTable="fact_table" fromColumn="Product ID" toTable="products_table" toColumn="Product ID"/>
          <x15:modelRelationship fromTable="fact_table" fromColumn="Order Date" toTable="Dates" toColumn="Order Date"/>
          <x15:modelRelationship fromTable="monthly_store_targets" fromColumn="Store ID" toTable="sales_persons_table" toColumn="Sales Person ID"/>
          <x15:modelRelationship fromTable="monthly_store_targets" fromColumn="Date" toTable="Dates" toColumn="Order 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0" i="1" l="1" a="1"/>
  <c r="AN20" i="1" s="1"/>
  <c r="I84" i="1"/>
  <c r="I85" i="1"/>
  <c r="I86" i="1"/>
  <c r="I87" i="1"/>
  <c r="I88" i="1"/>
  <c r="I89" i="1"/>
  <c r="I90" i="1"/>
  <c r="I91" i="1"/>
  <c r="I92" i="1"/>
  <c r="I93" i="1"/>
  <c r="I94" i="1"/>
  <c r="I83" i="1"/>
  <c r="H84" i="1"/>
  <c r="H85" i="1"/>
  <c r="H86" i="1"/>
  <c r="H87" i="1"/>
  <c r="H88" i="1"/>
  <c r="H89" i="1"/>
  <c r="H90" i="1"/>
  <c r="H91" i="1"/>
  <c r="H92" i="1"/>
  <c r="H93" i="1"/>
  <c r="H94" i="1"/>
  <c r="H83" i="1"/>
  <c r="I98" i="1"/>
  <c r="G101" i="1"/>
  <c r="G102" i="1"/>
  <c r="G103" i="1"/>
  <c r="G104" i="1"/>
  <c r="G105" i="1"/>
  <c r="G100" i="1"/>
  <c r="G52" i="1"/>
  <c r="E70" i="1"/>
  <c r="E71" i="1"/>
  <c r="A67" i="1"/>
  <c r="M58" i="1"/>
  <c r="N58" i="1"/>
  <c r="M59" i="1"/>
  <c r="N59" i="1"/>
  <c r="M60" i="1"/>
  <c r="N60" i="1"/>
  <c r="M61" i="1"/>
  <c r="N61" i="1"/>
  <c r="M62" i="1"/>
  <c r="N62" i="1"/>
  <c r="N57" i="1"/>
  <c r="J58" i="1"/>
  <c r="K58" i="1"/>
  <c r="J59" i="1"/>
  <c r="K59" i="1"/>
  <c r="J60" i="1"/>
  <c r="K60" i="1"/>
  <c r="J61" i="1"/>
  <c r="K61" i="1"/>
  <c r="J62" i="1"/>
  <c r="K62" i="1"/>
  <c r="K57" i="1"/>
  <c r="H29" i="1"/>
  <c r="C40" i="1"/>
  <c r="C41" i="1"/>
  <c r="C42" i="1"/>
  <c r="C43" i="1"/>
  <c r="C44" i="1"/>
  <c r="C45" i="1"/>
  <c r="C39" i="1"/>
  <c r="D40" i="1"/>
  <c r="D41" i="1"/>
  <c r="D42" i="1"/>
  <c r="D43" i="1"/>
  <c r="D44" i="1"/>
  <c r="D45" i="1"/>
  <c r="D39" i="1"/>
  <c r="B24" i="1"/>
  <c r="B25" i="1"/>
  <c r="B23" i="1"/>
  <c r="B22" i="1"/>
  <c r="V17" i="1"/>
  <c r="W17" i="1"/>
  <c r="V18" i="1"/>
  <c r="W18" i="1"/>
  <c r="V19" i="1"/>
  <c r="W19" i="1"/>
  <c r="V20" i="1"/>
  <c r="W20" i="1"/>
  <c r="V21" i="1"/>
  <c r="W21" i="1"/>
  <c r="V22" i="1"/>
  <c r="W22" i="1"/>
  <c r="V23" i="1"/>
  <c r="W23" i="1"/>
  <c r="V24" i="1"/>
  <c r="W24" i="1"/>
  <c r="V25" i="1"/>
  <c r="W25" i="1"/>
  <c r="V26" i="1"/>
  <c r="W26" i="1"/>
  <c r="V27" i="1"/>
  <c r="W27" i="1"/>
  <c r="V28" i="1"/>
  <c r="W28" i="1"/>
  <c r="W16" i="1"/>
  <c r="U18" i="1"/>
  <c r="U19" i="1"/>
  <c r="U20" i="1"/>
  <c r="U21" i="1"/>
  <c r="U22" i="1"/>
  <c r="U23" i="1"/>
  <c r="U24" i="1"/>
  <c r="U25" i="1"/>
  <c r="U26" i="1"/>
  <c r="U27" i="1"/>
  <c r="U28" i="1"/>
  <c r="V16" i="1"/>
  <c r="U17" i="1"/>
  <c r="L2" i="1"/>
  <c r="Q3" i="1"/>
  <c r="R3" i="1"/>
  <c r="S3" i="1"/>
  <c r="Q4" i="1"/>
  <c r="R4" i="1"/>
  <c r="S4" i="1"/>
  <c r="Q5" i="1"/>
  <c r="R5" i="1"/>
  <c r="S5" i="1"/>
  <c r="Q6" i="1"/>
  <c r="R6" i="1"/>
  <c r="S6" i="1"/>
  <c r="Q7" i="1"/>
  <c r="R7" i="1"/>
  <c r="S7" i="1"/>
  <c r="Q8" i="1"/>
  <c r="R8" i="1"/>
  <c r="S8" i="1"/>
  <c r="Q9" i="1"/>
  <c r="R9" i="1"/>
  <c r="S9" i="1"/>
  <c r="Q10" i="1"/>
  <c r="R10" i="1"/>
  <c r="S10" i="1"/>
  <c r="Q11" i="1"/>
  <c r="R11" i="1"/>
  <c r="S11" i="1"/>
  <c r="A72" i="1" l="1"/>
  <c r="A70" i="1"/>
  <c r="A68" i="1"/>
  <c r="B67" i="1"/>
  <c r="A71" i="1"/>
  <c r="A69" i="1"/>
  <c r="B72" i="1"/>
  <c r="B70" i="1"/>
  <c r="B68" i="1"/>
  <c r="B71" i="1"/>
  <c r="B69" i="1"/>
  <c r="D23" i="1"/>
  <c r="C23" i="1" s="1"/>
  <c r="D22" i="1"/>
  <c r="H15" i="1" s="1"/>
  <c r="D25" i="1"/>
  <c r="C25" i="1" s="1"/>
  <c r="D24" i="1"/>
  <c r="C24" i="1" s="1"/>
  <c r="Y27" i="1"/>
  <c r="Y23" i="1"/>
  <c r="V31" i="1"/>
  <c r="V30" i="1"/>
  <c r="Y25" i="1"/>
  <c r="Y21" i="1"/>
  <c r="Y17" i="1"/>
  <c r="Y28" i="1"/>
  <c r="Y24" i="1"/>
  <c r="Y20" i="1"/>
  <c r="Y19" i="1"/>
  <c r="Y26" i="1"/>
  <c r="Y22" i="1"/>
  <c r="Y18" i="1"/>
  <c r="C22" i="1" l="1"/>
  <c r="X23" i="1"/>
  <c r="X24" i="1"/>
  <c r="X25" i="1"/>
  <c r="X22" i="1"/>
  <c r="X21" i="1"/>
  <c r="X27" i="1"/>
  <c r="X17" i="1"/>
  <c r="X18" i="1"/>
  <c r="X26" i="1"/>
  <c r="X19" i="1"/>
  <c r="X20" i="1"/>
  <c r="X2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DBE7389-2299-4DB3-8859-905BA90E75A8}" name="Query - Calculations" description="Connection to the 'Calculations' query in the workbook." type="100" refreshedVersion="8" minRefreshableVersion="5">
    <extLst>
      <ext xmlns:x15="http://schemas.microsoft.com/office/spreadsheetml/2010/11/main" uri="{DE250136-89BD-433C-8126-D09CA5730AF9}">
        <x15:connection id="308f0473-2f1e-4362-b00a-26bdb01b0f29">
          <x15:oledbPr connection="Provider=Microsoft.Mashup.OleDb.1;Data Source=$Workbook$;Location=Calculations;Extended Properties=&quot;&quot;">
            <x15:dbTables>
              <x15:dbTable name="Calculations"/>
            </x15:dbTables>
          </x15:oledbPr>
        </x15:connection>
      </ext>
    </extLst>
  </connection>
  <connection id="2" xr16:uid="{172B261E-53CA-4B97-8270-CD3E7C775499}" name="Query - customers_table" description="Connection to the 'customers_table' query in the workbook." type="100" refreshedVersion="8" minRefreshableVersion="5">
    <extLst>
      <ext xmlns:x15="http://schemas.microsoft.com/office/spreadsheetml/2010/11/main" uri="{DE250136-89BD-433C-8126-D09CA5730AF9}">
        <x15:connection id="945cd7cd-acc5-44e1-b369-eed38785a508"/>
      </ext>
    </extLst>
  </connection>
  <connection id="3" xr16:uid="{0D1CEAEB-F26A-497A-9A23-0A39D7277CD8}" name="Query - Dates" description="Connection to the 'Dates' query in the workbook." type="100" refreshedVersion="8" minRefreshableVersion="5">
    <extLst>
      <ext xmlns:x15="http://schemas.microsoft.com/office/spreadsheetml/2010/11/main" uri="{DE250136-89BD-433C-8126-D09CA5730AF9}">
        <x15:connection id="6bf500dc-7782-4f84-900a-b0b97ffee4ab">
          <x15:oledbPr connection="Provider=Microsoft.Mashup.OleDb.1;Data Source=$Workbook$;Location=Dates;Extended Properties=&quot;&quot;">
            <x15:dbTables>
              <x15:dbTable name="Dates"/>
            </x15:dbTables>
          </x15:oledbPr>
        </x15:connection>
      </ext>
    </extLst>
  </connection>
  <connection id="4" xr16:uid="{982DB7B7-C619-47A2-A270-13C990BE343A}" name="Query - fact_table" description="Connection to the 'fact_table' query in the workbook." type="100" refreshedVersion="8" minRefreshableVersion="5" background="1" saveData="1">
    <extLst>
      <ext xmlns:x15="http://schemas.microsoft.com/office/spreadsheetml/2010/11/main" uri="{DE250136-89BD-433C-8126-D09CA5730AF9}">
        <x15:connection id="40d01edd-72e5-4ce4-a059-58a7cf11c226">
          <x15:oledbPr connection="Provider=Microsoft.Mashup.OleDb.1;Data Source=$Workbook$;Location=fact_table;Extended Properties=&quot;&quot;">
            <x15:dbTables>
              <x15:dbTable name="fact_table"/>
            </x15:dbTables>
          </x15:oledbPr>
        </x15:connection>
      </ext>
    </extLst>
  </connection>
  <connection id="5" xr16:uid="{F6EFA4AA-812E-4DDB-9913-AE07B7689FB1}"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a090b733-daf6-409c-b6cc-059dd14950a3">
          <x15:oledbPr connection="Provider=Microsoft.Mashup.OleDb.1;Data Source=$Workbook$;Location=monthly_store_targets;Extended Properties=&quot;&quot;">
            <x15:dbTables>
              <x15:dbTable name="monthly_store_targets"/>
            </x15:dbTables>
          </x15:oledbPr>
        </x15:connection>
      </ext>
    </extLst>
  </connection>
  <connection id="6" xr16:uid="{87364C9C-A6C2-4C0A-BFA0-47B34B2131AE}" name="Query - products_table" description="Connection to the 'products_table' query in the workbook." type="100" refreshedVersion="8" minRefreshableVersion="5">
    <extLst>
      <ext xmlns:x15="http://schemas.microsoft.com/office/spreadsheetml/2010/11/main" uri="{DE250136-89BD-433C-8126-D09CA5730AF9}">
        <x15:connection id="49f102fd-b9aa-44b5-a7f4-ad57836fe00f">
          <x15:oledbPr connection="Provider=Microsoft.Mashup.OleDb.1;Data Source=$Workbook$;Location=products_table;Extended Properties=&quot;&quot;">
            <x15:dbTables>
              <x15:dbTable name="products_table"/>
            </x15:dbTables>
          </x15:oledbPr>
        </x15:connection>
      </ext>
    </extLst>
  </connection>
  <connection id="7" xr16:uid="{6843A406-9F58-4558-BC86-25008E182E28}" name="Query - sales_persons_table" description="Connection to the 'sales_persons_table' query in the workbook." type="100" refreshedVersion="8" minRefreshableVersion="5">
    <extLst>
      <ext xmlns:x15="http://schemas.microsoft.com/office/spreadsheetml/2010/11/main" uri="{DE250136-89BD-433C-8126-D09CA5730AF9}">
        <x15:connection id="b490c0f4-edd9-4cfc-a520-434e052d8560">
          <x15:oledbPr connection="Provider=Microsoft.Mashup.OleDb.1;Data Source=$Workbook$;Location=sales_persons_table;Extended Properties=&quot;&quot;">
            <x15:dbTables>
              <x15:dbTable name="sales_persons_table"/>
            </x15:dbTables>
          </x15:oledbPr>
        </x15:connection>
      </ext>
    </extLst>
  </connection>
  <connection id="8" xr16:uid="{7B0CDF69-D1A9-42BF-9F31-D94D6E12D65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<sst xmlns="http://schemas.openxmlformats.org/spreadsheetml/2006/main" count="215" uniqueCount="115">
  <si>
    <t>Total Revenue</t>
  </si>
  <si>
    <t>Cost of Goods Sold</t>
  </si>
  <si>
    <t>Profit</t>
  </si>
  <si>
    <t>Profit Margin</t>
  </si>
  <si>
    <t>Total Transactions</t>
  </si>
  <si>
    <t>Refund Amount</t>
  </si>
  <si>
    <t>Refund Rate</t>
  </si>
  <si>
    <t>Number of Products Sold</t>
  </si>
  <si>
    <t>Total Items Returned</t>
  </si>
  <si>
    <t>Total Items Sold</t>
  </si>
  <si>
    <t>Target Revenue</t>
  </si>
  <si>
    <t>Row Labels</t>
  </si>
  <si>
    <t>Barron-Fleming</t>
  </si>
  <si>
    <t>Berg-Trujillo</t>
  </si>
  <si>
    <t>Lee-Myers</t>
  </si>
  <si>
    <t>Lopez</t>
  </si>
  <si>
    <t>Martinez</t>
  </si>
  <si>
    <t>Miller</t>
  </si>
  <si>
    <t>Myers-Lopez</t>
  </si>
  <si>
    <t>Novak PLC</t>
  </si>
  <si>
    <t>Thomas</t>
  </si>
  <si>
    <t>Valdez</t>
  </si>
  <si>
    <t>Grand Total</t>
  </si>
  <si>
    <t>Variance</t>
  </si>
  <si>
    <t>Jan</t>
  </si>
  <si>
    <t>Feb</t>
  </si>
  <si>
    <t>Mar</t>
  </si>
  <si>
    <t>Apr</t>
  </si>
  <si>
    <t>May</t>
  </si>
  <si>
    <t>Jun</t>
  </si>
  <si>
    <t>Jul</t>
  </si>
  <si>
    <t>Aug</t>
  </si>
  <si>
    <t>Sep</t>
  </si>
  <si>
    <t>Oct</t>
  </si>
  <si>
    <t>Nov</t>
  </si>
  <si>
    <t>Dec</t>
  </si>
  <si>
    <t>Month</t>
  </si>
  <si>
    <t>Highlight</t>
  </si>
  <si>
    <t>Largest</t>
  </si>
  <si>
    <t>2nd Largest</t>
  </si>
  <si>
    <t>Weekday</t>
  </si>
  <si>
    <t>Weekend</t>
  </si>
  <si>
    <t>Q-1</t>
  </si>
  <si>
    <t>Q-2</t>
  </si>
  <si>
    <t>Q-3</t>
  </si>
  <si>
    <t>Q-4</t>
  </si>
  <si>
    <t>Average</t>
  </si>
  <si>
    <t>Total Revenue2</t>
  </si>
  <si>
    <t>Quarter</t>
  </si>
  <si>
    <t>Mon</t>
  </si>
  <si>
    <t>Tue</t>
  </si>
  <si>
    <t>Wed</t>
  </si>
  <si>
    <t>Thu</t>
  </si>
  <si>
    <t>Fri</t>
  </si>
  <si>
    <t>Sat</t>
  </si>
  <si>
    <t>Sun</t>
  </si>
  <si>
    <t>Option</t>
  </si>
  <si>
    <t>Combo</t>
  </si>
  <si>
    <t>Customer</t>
  </si>
  <si>
    <t>Location</t>
  </si>
  <si>
    <t>Bobby Abbott</t>
  </si>
  <si>
    <t>Christine Hawkins</t>
  </si>
  <si>
    <t>Jeffery Powell</t>
  </si>
  <si>
    <t>John Brown</t>
  </si>
  <si>
    <t>Judith Simmons</t>
  </si>
  <si>
    <t>Kristine Barrett</t>
  </si>
  <si>
    <t>Laura Gross</t>
  </si>
  <si>
    <t>Lisa West</t>
  </si>
  <si>
    <t>Paul Noble</t>
  </si>
  <si>
    <t>Travis Ewing</t>
  </si>
  <si>
    <t>Michigan</t>
  </si>
  <si>
    <t>Missouri</t>
  </si>
  <si>
    <t>California</t>
  </si>
  <si>
    <t>Florida</t>
  </si>
  <si>
    <t>Indiana</t>
  </si>
  <si>
    <t>Maryland</t>
  </si>
  <si>
    <t>New York</t>
  </si>
  <si>
    <t>Virginia</t>
  </si>
  <si>
    <t>Washington</t>
  </si>
  <si>
    <t>Wisconsin</t>
  </si>
  <si>
    <t>Customer Table</t>
  </si>
  <si>
    <t>Location Table</t>
  </si>
  <si>
    <t>Chart</t>
  </si>
  <si>
    <t>Customer Name</t>
  </si>
  <si>
    <t>Total Customers</t>
  </si>
  <si>
    <t>Total Locations</t>
  </si>
  <si>
    <t>Captions:</t>
  </si>
  <si>
    <t xml:space="preserve"> </t>
  </si>
  <si>
    <t>0-20</t>
  </si>
  <si>
    <t>21-30</t>
  </si>
  <si>
    <t>31-40</t>
  </si>
  <si>
    <t>41-50</t>
  </si>
  <si>
    <t>50+</t>
  </si>
  <si>
    <t>Average Customer Age</t>
  </si>
  <si>
    <t>Female</t>
  </si>
  <si>
    <t>Male</t>
  </si>
  <si>
    <t>■</t>
  </si>
  <si>
    <t>▲</t>
  </si>
  <si>
    <t>Profit3</t>
  </si>
  <si>
    <t>Total Products</t>
  </si>
  <si>
    <t>Rate of Return</t>
  </si>
  <si>
    <t>Rate of Refund</t>
  </si>
  <si>
    <t>Attorney Mist</t>
  </si>
  <si>
    <t>Begin Brew</t>
  </si>
  <si>
    <t>Common Splash</t>
  </si>
  <si>
    <t>Eight Brew</t>
  </si>
  <si>
    <t>Onto Dew</t>
  </si>
  <si>
    <t>Alcoholic Beverage</t>
  </si>
  <si>
    <t>Coffee</t>
  </si>
  <si>
    <t>Energy Drink</t>
  </si>
  <si>
    <t>Juice</t>
  </si>
  <si>
    <t>Soft Drink</t>
  </si>
  <si>
    <t>Sports Drink</t>
  </si>
  <si>
    <t>Tea</t>
  </si>
  <si>
    <t>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</si>
</sst>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0;\-\$#,##0;\$#,##0"/>
    <numFmt numFmtId="165" formatCode="0.0%;\-0.0%;0.0%"/>
    <numFmt numFmtId="166" formatCode="&quot;$&quot;#,##0.00"/>
    <numFmt numFmtId="167" formatCode="&quot;$&quot;#,##0"/>
    <numFmt numFmtId="168" formatCode="[&gt;=1000000]0.00,,&quot;M&quot;;[&gt;=1000]0.0,&quot;K&quot;;0"/>
    <numFmt numFmtId="169" formatCode="[&gt;=1000000]&quot;$&quot;0.00,,&quot;M&quot;;[&gt;=1000]&quot;$&quot;0.0,&quot;K&quot;;"/>
    <numFmt numFmtId="170" formatCode="\+0.0%;\-0.0%"/>
    <numFmt numFmtId="171" formatCode="0.0%"/>
    <numFmt numFmtId="172" formatCode="\+0.00%;\-0.00%"/>
    <numFmt numFmtId="173" formatCode="0.00%;\-0.00%;0.00%"/>
    <numFmt numFmtId="174" formatCode="[&gt;=1000]&quot;$&quot;0.0,&quot;K&quot;;General"/>
  </numFmts>
  <fonts count="18">
    <font>
      <sz val="11"/>
      <color theme="1"/>
      <name val="Calibri"/>
      <family val="2"/>
      <scheme val="minor"/>
    </font>
    <font>
      <sz val="14"/>
      <color theme="1"/>
      <name val="Calibri"/>
      <family val="2"/>
      <scheme val="minor"/>
    </font>
    <font>
      <sz val="14"/>
      <color theme="1"/>
      <name val="Calibri"/>
      <family val="2"/>
      <scheme val="minor"/>
    </font>
    <font>
      <sz val="14"/>
      <color theme="1"/>
      <name val="Calibri"/>
      <family val="2"/>
      <scheme val="minor"/>
    </font>
    <font>
      <sz val="14"/>
      <color theme="1"/>
      <name val="Calibri"/>
      <family val="2"/>
      <scheme val="minor"/>
    </font>
    <font>
      <b/>
      <sz val="11"/>
      <color theme="1"/>
      <name val="Calibri"/>
      <family val="2"/>
      <scheme val="minor"/>
    </font>
    <font>
      <sz val="14"/>
      <color theme="1"/>
      <name val="Times New Roman"/>
      <family val="1"/>
    </font>
    <font>
      <sz val="11"/>
      <color theme="1"/>
      <name val="Calibri"/>
      <family val="2"/>
      <scheme val="minor"/>
    </font>
    <font>
      <sz val="12"/>
      <color theme="1"/>
      <name val="Calibri "/>
    </font>
    <font>
      <b/>
      <sz val="12"/>
      <color theme="1"/>
      <name val="Calibri "/>
    </font>
    <font>
      <sz val="14"/>
      <color theme="1"/>
      <name val="Calibri "/>
    </font>
    <font>
      <i/>
      <sz val="11"/>
      <color theme="1"/>
      <name val="Calibri"/>
      <family val="2"/>
      <scheme val="minor"/>
    </font>
    <font>
      <sz val="8"/>
      <color rgb="FF000000"/>
      <name val="Segoe UI"/>
      <family val="2"/>
    </font>
    <font>
      <sz val="13"/>
      <color rgb="FFFF33CC"/>
      <name val="Calibri"/>
      <family val="2"/>
      <scheme val="minor"/>
    </font>
    <font>
      <sz val="13"/>
      <color rgb="FF00B050"/>
      <name val="Calibri"/>
      <family val="2"/>
      <scheme val="minor"/>
    </font>
    <font>
      <sz val="13"/>
      <color theme="1"/>
      <name val="Calibri"/>
      <family val="2"/>
      <scheme val="minor"/>
    </font>
    <font>
      <sz val="15"/>
      <color rgb="FFFF33CC"/>
      <name val="Calibri"/>
      <family val="2"/>
      <scheme val="minor"/>
    </font>
    <font>
      <sz val="15"/>
      <color rgb="FF00B050"/>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3">
    <border>
      <left/>
      <right/>
      <top/>
      <bottom/>
      <diagonal/>
    </border>
    <border>
      <left/>
      <right/>
      <top/>
      <bottom style="thin">
        <color theme="4" tint="0.39997558519241921"/>
      </bottom>
      <diagonal/>
    </border>
    <border>
      <left style="thin">
        <color theme="0"/>
      </left>
      <right style="thin">
        <color theme="0"/>
      </right>
      <top style="thin">
        <color theme="0"/>
      </top>
      <bottom style="thin">
        <color theme="0"/>
      </bottom>
      <diagonal/>
    </border>
  </borders>
  <cellStyleXfs count="2">
    <xf numFmtId="0" fontId="0" fillId="0" borderId="0"/>
    <xf numFmtId="9" fontId="7" fillId="0" borderId="0" applyFont="0" applyFill="0" applyBorder="0" applyAlignment="0" applyProtection="0"/>
  </cellStyleXfs>
  <cellXfs count="46">
    <xf numFmtId="0" fontId="0" fillId="0" borderId="0" xfId="0"/>
    <xf numFmtId="164" fontId="0" fillId="0" borderId="0" xfId="0" applyNumberFormat="1"/>
    <xf numFmtId="0" fontId="0" fillId="2" borderId="0" xfId="0" applyFill="1"/>
    <xf numFmtId="0" fontId="0" fillId="3" borderId="0" xfId="0" applyFill="1"/>
    <xf numFmtId="0" fontId="0" fillId="0" borderId="0" xfId="0" pivotButton="1"/>
    <xf numFmtId="0" fontId="0" fillId="0" borderId="0" xfId="0" applyAlignment="1">
      <alignment horizontal="left"/>
    </xf>
    <xf numFmtId="166" fontId="0" fillId="0" borderId="0" xfId="0" applyNumberFormat="1"/>
    <xf numFmtId="167" fontId="0" fillId="0" borderId="0" xfId="0" applyNumberFormat="1"/>
    <xf numFmtId="0" fontId="5" fillId="4" borderId="1" xfId="0" applyFont="1" applyFill="1" applyBorder="1"/>
    <xf numFmtId="169" fontId="0" fillId="0" borderId="0" xfId="0" applyNumberFormat="1"/>
    <xf numFmtId="170" fontId="6" fillId="0" borderId="0" xfId="0" applyNumberFormat="1" applyFont="1"/>
    <xf numFmtId="170" fontId="0" fillId="0" borderId="0" xfId="1" applyNumberFormat="1" applyFont="1"/>
    <xf numFmtId="0" fontId="4" fillId="0" borderId="0" xfId="0" applyFont="1"/>
    <xf numFmtId="167" fontId="4" fillId="0" borderId="0" xfId="0" applyNumberFormat="1" applyFont="1"/>
    <xf numFmtId="166" fontId="4" fillId="0" borderId="0" xfId="0" applyNumberFormat="1" applyFont="1"/>
    <xf numFmtId="169" fontId="3" fillId="0" borderId="0" xfId="0" applyNumberFormat="1" applyFont="1"/>
    <xf numFmtId="0" fontId="8" fillId="0" borderId="0" xfId="0" pivotButton="1" applyFont="1"/>
    <xf numFmtId="0" fontId="8" fillId="0" borderId="0" xfId="0" applyFont="1"/>
    <xf numFmtId="0" fontId="8" fillId="0" borderId="0" xfId="0" applyFont="1" applyAlignment="1">
      <alignment horizontal="left"/>
    </xf>
    <xf numFmtId="9" fontId="8" fillId="0" borderId="0" xfId="0" applyNumberFormat="1" applyFont="1"/>
    <xf numFmtId="171" fontId="8" fillId="0" borderId="0" xfId="0" applyNumberFormat="1" applyFont="1"/>
    <xf numFmtId="10" fontId="8" fillId="0" borderId="0" xfId="0" applyNumberFormat="1" applyFont="1"/>
    <xf numFmtId="169" fontId="10" fillId="0" borderId="0" xfId="0" applyNumberFormat="1" applyFont="1"/>
    <xf numFmtId="0" fontId="9" fillId="4" borderId="1" xfId="0" applyFont="1" applyFill="1" applyBorder="1"/>
    <xf numFmtId="10" fontId="10" fillId="0" borderId="0" xfId="0" applyNumberFormat="1" applyFont="1"/>
    <xf numFmtId="0" fontId="11" fillId="0" borderId="0" xfId="0" applyFont="1"/>
    <xf numFmtId="0" fontId="5" fillId="0" borderId="0" xfId="0" applyFont="1"/>
    <xf numFmtId="3" fontId="0" fillId="0" borderId="0" xfId="0" applyNumberFormat="1"/>
    <xf numFmtId="1" fontId="0" fillId="0" borderId="0" xfId="0" applyNumberFormat="1"/>
    <xf numFmtId="0" fontId="0" fillId="5" borderId="0" xfId="0" applyFill="1"/>
    <xf numFmtId="10" fontId="0" fillId="0" borderId="0" xfId="0" applyNumberFormat="1"/>
    <xf numFmtId="169" fontId="2" fillId="0" borderId="0" xfId="0" applyNumberFormat="1" applyFont="1"/>
    <xf numFmtId="0" fontId="15" fillId="0" borderId="0" xfId="0" applyFont="1"/>
    <xf numFmtId="0" fontId="14" fillId="0" borderId="0" xfId="0" applyFont="1"/>
    <xf numFmtId="0" fontId="13" fillId="0" borderId="0" xfId="0" applyFont="1"/>
    <xf numFmtId="9" fontId="16" fillId="0" borderId="2" xfId="1" applyFont="1" applyBorder="1"/>
    <xf numFmtId="9" fontId="17" fillId="0" borderId="2" xfId="1" applyFont="1" applyBorder="1"/>
    <xf numFmtId="170" fontId="0" fillId="0" borderId="0" xfId="0" applyNumberFormat="1"/>
    <xf numFmtId="172" fontId="0" fillId="0" borderId="0" xfId="0" applyNumberFormat="1"/>
    <xf numFmtId="173" fontId="0" fillId="0" borderId="0" xfId="0" applyNumberFormat="1"/>
    <xf numFmtId="174" fontId="0" fillId="0" borderId="0" xfId="0" applyNumberFormat="1"/>
    <xf numFmtId="0" fontId="5" fillId="0" borderId="0" xfId="0" applyFont="1" applyAlignment="1">
      <alignment horizontal="center"/>
    </xf>
    <xf numFmtId="0" fontId="0" fillId="0" borderId="0" xfId="0" applyAlignment="1">
      <alignment horizontal="center"/>
    </xf>
    <xf numFmtId="169" fontId="1" fillId="0" borderId="0" xfId="0" applyNumberFormat="1" applyFont="1"/>
    <xf numFmtId="165" fontId="1" fillId="0" borderId="0" xfId="0" applyNumberFormat="1" applyFont="1"/>
    <xf numFmtId="168" fontId="1" fillId="0" borderId="0" xfId="0" applyNumberFormat="1" applyFont="1"/>
  </cellXfs>
  <cellStyles count="2">
    <cellStyle name="Normal" xfId="0" builtinId="0"/>
    <cellStyle name="Percent" xfId="1" builtinId="5"/>
  </cellStyles>
  <dxfs count="69">
    <dxf>
      <font>
        <sz val="14"/>
      </font>
      <numFmt numFmtId="169" formatCode="[&gt;=1000000]&quot;$&quot;0.00,,&quot;M&quot;;[&gt;=1000]&quot;$&quot;0.0,&quot;K&quot;;"/>
    </dxf>
    <dxf>
      <numFmt numFmtId="14" formatCode="0.00%"/>
    </dxf>
    <dxf>
      <font>
        <sz val="14"/>
      </font>
      <numFmt numFmtId="169" formatCode="[&gt;=1000000]&quot;$&quot;0.00,,&quot;M&quot;;[&gt;=1000]&quot;$&quot;0.0,&quot;K&quot;;"/>
    </dxf>
    <dxf>
      <numFmt numFmtId="0" formatCode="General"/>
    </dxf>
    <dxf>
      <font>
        <name val="Calibri "/>
      </font>
    </dxf>
    <dxf>
      <font>
        <name val="Calibri "/>
      </font>
    </dxf>
    <dxf>
      <font>
        <name val="Calibri "/>
      </font>
    </dxf>
    <dxf>
      <font>
        <name val="Calibri "/>
      </font>
    </dxf>
    <dxf>
      <font>
        <sz val="12"/>
      </font>
    </dxf>
    <dxf>
      <font>
        <sz val="12"/>
      </font>
    </dxf>
    <dxf>
      <font>
        <sz val="12"/>
      </font>
    </dxf>
    <dxf>
      <numFmt numFmtId="169" formatCode="[&gt;=1000000]&quot;$&quot;0.00,,&quot;M&quot;;[&gt;=1000]&quot;$&quot;0.0,&quot;K&quot;;"/>
    </dxf>
    <dxf>
      <numFmt numFmtId="172" formatCode="\+0.00%;\-0.00%"/>
    </dxf>
    <dxf>
      <numFmt numFmtId="170" formatCode="\+0.0%;\-0.0%"/>
    </dxf>
    <dxf>
      <font>
        <sz val="14"/>
      </font>
      <numFmt numFmtId="169" formatCode="[&gt;=1000000]&quot;$&quot;0.00,,&quot;M&quot;;[&gt;=1000]&quot;$&quot;0.0,&quot;K&quot;;"/>
    </dxf>
    <dxf>
      <numFmt numFmtId="165" formatCode="0.0%;\-0.0%;0.0%"/>
    </dxf>
    <dxf>
      <numFmt numFmtId="169" formatCode="[&gt;=1000000]&quot;$&quot;0.00,,&quot;M&quot;;[&gt;=1000]&quot;$&quot;0.0,&quot;K&quot;;"/>
    </dxf>
    <dxf>
      <font>
        <sz val="14"/>
      </font>
    </dxf>
    <dxf>
      <numFmt numFmtId="169" formatCode="[&gt;=1000000]&quot;$&quot;0.00,,&quot;M&quot;;[&gt;=1000]&quot;$&quot;0.0,&quot;K&quot;;"/>
    </dxf>
    <dxf>
      <numFmt numFmtId="169" formatCode="[&gt;=1000000]&quot;$&quot;0.00,,&quot;M&quot;;[&gt;=1000]&quot;$&quot;0.0,&quot;K&quot;;"/>
    </dxf>
    <dxf>
      <numFmt numFmtId="169" formatCode="[&gt;=1000000]&quot;$&quot;0.00,,&quot;M&quot;;[&gt;=1000]&quot;$&quot;0.0,&quot;K&quot;;"/>
    </dxf>
    <dxf>
      <numFmt numFmtId="169" formatCode="[&gt;=1000000]&quot;$&quot;0.00,,&quot;M&quot;;[&gt;=1000]&quot;$&quot;0.0,&quot;K&quot;;"/>
    </dxf>
    <dxf>
      <numFmt numFmtId="168" formatCode="[&gt;=1000000]0.00,,&quot;M&quot;;[&gt;=1000]0.0,&quot;K&quot;;0"/>
    </dxf>
    <dxf>
      <numFmt numFmtId="168" formatCode="[&gt;=1000000]0.00,,&quot;M&quot;;[&gt;=1000]0.0,&quot;K&quot;;0"/>
    </dxf>
    <dxf>
      <numFmt numFmtId="168" formatCode="[&gt;=1000000]0.00,,&quot;M&quot;;[&gt;=1000]0.0,&quot;K&quot;;0"/>
    </dxf>
    <dxf>
      <numFmt numFmtId="168" formatCode="[&gt;=1000000]0.00,,&quot;M&quot;;[&gt;=1000]0.0,&quot;K&quot;;0"/>
    </dxf>
    <dxf>
      <numFmt numFmtId="14" formatCode="0.00%"/>
    </dxf>
    <dxf>
      <font>
        <sz val="14"/>
      </font>
      <numFmt numFmtId="169" formatCode="[&gt;=1000000]&quot;$&quot;0.00,,&quot;M&quot;;[&gt;=1000]&quot;$&quot;0.0,&quot;K&quot;;"/>
    </dxf>
    <dxf>
      <numFmt numFmtId="0" formatCode="General"/>
    </dxf>
    <dxf>
      <font>
        <name val="Calibri "/>
      </font>
    </dxf>
    <dxf>
      <font>
        <name val="Calibri "/>
      </font>
    </dxf>
    <dxf>
      <font>
        <name val="Calibri "/>
      </font>
    </dxf>
    <dxf>
      <font>
        <name val="Calibri "/>
      </font>
    </dxf>
    <dxf>
      <font>
        <sz val="12"/>
      </font>
    </dxf>
    <dxf>
      <font>
        <sz val="12"/>
      </font>
    </dxf>
    <dxf>
      <font>
        <sz val="12"/>
      </font>
    </dxf>
    <dxf>
      <numFmt numFmtId="169" formatCode="[&gt;=1000000]&quot;$&quot;0.00,,&quot;M&quot;;[&gt;=1000]&quot;$&quot;0.0,&quot;K&quot;;"/>
    </dxf>
    <dxf>
      <font>
        <name val="Calibri "/>
      </font>
    </dxf>
    <dxf>
      <font>
        <name val="Calibri "/>
      </font>
    </dxf>
    <dxf>
      <font>
        <name val="Calibri "/>
      </font>
    </dxf>
    <dxf>
      <font>
        <name val="Calibri "/>
      </font>
    </dxf>
    <dxf>
      <font>
        <name val="Calibri "/>
      </font>
    </dxf>
    <dxf>
      <font>
        <name val="Calibri "/>
      </font>
    </dxf>
    <dxf>
      <font>
        <sz val="12"/>
      </font>
    </dxf>
    <dxf>
      <font>
        <sz val="12"/>
      </font>
    </dxf>
    <dxf>
      <font>
        <sz val="12"/>
      </font>
    </dxf>
    <dxf>
      <font>
        <sz val="12"/>
      </font>
    </dxf>
    <dxf>
      <font>
        <sz val="12"/>
      </font>
    </dxf>
    <dxf>
      <font>
        <sz val="12"/>
      </font>
    </dxf>
    <dxf>
      <numFmt numFmtId="13" formatCode="0%"/>
    </dxf>
    <dxf>
      <numFmt numFmtId="171" formatCode="0.0%"/>
    </dxf>
    <dxf>
      <numFmt numFmtId="14" formatCode="0.00%"/>
    </dxf>
    <dxf>
      <numFmt numFmtId="14" formatCode="0.00%"/>
    </dxf>
    <dxf>
      <numFmt numFmtId="169" formatCode="[&gt;=1000000]&quot;$&quot;0.00,,&quot;M&quot;;[&gt;=1000]&quot;$&quot;0.0,&quot;K&quot;;"/>
    </dxf>
    <dxf>
      <numFmt numFmtId="169" formatCode="[&gt;=1000000]&quot;$&quot;0.00,,&quot;M&quot;;[&gt;=1000]&quot;$&quot;0.0,&quot;K&quot;;"/>
    </dxf>
    <dxf>
      <numFmt numFmtId="169" formatCode="[&gt;=1000000]&quot;$&quot;0.00,,&quot;M&quot;;[&gt;=1000]&quot;$&quot;0.0,&quot;K&quot;;"/>
    </dxf>
    <dxf>
      <font>
        <sz val="14"/>
      </font>
      <numFmt numFmtId="169" formatCode="[&gt;=1000000]&quot;$&quot;0.00,,&quot;M&quot;;[&gt;=1000]&quot;$&quot;0.0,&quot;K&quot;;"/>
    </dxf>
    <dxf>
      <font>
        <color rgb="FFFF33CC"/>
      </font>
    </dxf>
    <dxf>
      <font>
        <color rgb="FF00B050"/>
      </font>
    </dxf>
    <dxf>
      <font>
        <color theme="4" tint="-0.499984740745262"/>
      </font>
      <fill>
        <patternFill>
          <bgColor theme="4" tint="-0.499984740745262"/>
        </patternFill>
      </fill>
      <border>
        <left style="thin">
          <color theme="0"/>
        </left>
        <right style="thin">
          <color theme="0"/>
        </right>
        <top style="thin">
          <color theme="0"/>
        </top>
        <bottom style="thin">
          <color theme="0"/>
        </bottom>
      </border>
    </dxf>
    <dxf>
      <font>
        <color theme="4" tint="0.59996337778862885"/>
      </font>
      <fill>
        <patternFill>
          <bgColor theme="4" tint="0.59996337778862885"/>
        </patternFill>
      </fill>
      <border>
        <left style="thin">
          <color theme="0"/>
        </left>
        <right style="thin">
          <color theme="0"/>
        </right>
        <top style="thin">
          <color theme="0"/>
        </top>
        <bottom style="thin">
          <color theme="0"/>
        </bottom>
      </border>
    </dxf>
    <dxf>
      <font>
        <color theme="0" tint="-0.34998626667073579"/>
      </font>
      <fill>
        <patternFill>
          <bgColor theme="0" tint="-0.34998626667073579"/>
        </patternFill>
      </fill>
      <border>
        <left style="thin">
          <color theme="0"/>
        </left>
        <right style="thin">
          <color theme="0"/>
        </right>
        <top style="thin">
          <color theme="0"/>
        </top>
        <bottom style="thin">
          <color theme="0"/>
        </bottom>
        <vertical/>
        <horizontal/>
      </border>
    </dxf>
    <dxf>
      <font>
        <color theme="4" tint="0.79998168889431442"/>
      </font>
      <fill>
        <patternFill>
          <bgColor theme="4" tint="0.79998168889431442"/>
        </patternFill>
      </fill>
      <border>
        <left style="thin">
          <color theme="0"/>
        </left>
        <right style="thin">
          <color theme="0"/>
        </right>
        <top style="thin">
          <color theme="0"/>
        </top>
        <bottom style="thin">
          <color theme="0"/>
        </bottom>
        <vertical/>
        <horizontal/>
      </border>
    </dxf>
    <dxf>
      <font>
        <strike val="0"/>
        <color rgb="FFFF0000"/>
      </font>
    </dxf>
    <dxf>
      <font>
        <color rgb="FF00B050"/>
      </font>
    </dxf>
    <dxf>
      <font>
        <color theme="0" tint="-0.24994659260841701"/>
      </font>
      <fill>
        <patternFill>
          <bgColor rgb="FF333F50"/>
        </patternFill>
      </fill>
      <border diagonalUp="0" diagonalDown="0">
        <left/>
        <right/>
        <top/>
        <bottom/>
        <vertical/>
        <horizontal/>
      </border>
    </dxf>
    <dxf>
      <font>
        <color theme="1"/>
      </font>
      <fill>
        <patternFill>
          <bgColor rgb="FF333F50"/>
        </patternFill>
      </fill>
      <border diagonalUp="0" diagonalDown="0">
        <left/>
        <right/>
        <top/>
        <bottom/>
        <vertical/>
        <horizontal/>
      </border>
    </dxf>
    <dxf>
      <font>
        <b val="0"/>
        <i/>
        <sz val="14"/>
        <color theme="1" tint="0.499984740745262"/>
      </font>
      <fill>
        <patternFill>
          <bgColor theme="0"/>
        </patternFill>
      </fill>
      <border diagonalUp="0" diagonalDown="0">
        <left/>
        <right/>
        <top/>
        <bottom/>
        <vertical/>
        <horizontal/>
      </border>
    </dxf>
    <dxf>
      <font>
        <color theme="1"/>
      </font>
      <fill>
        <patternFill>
          <bgColor theme="0"/>
        </patternFill>
      </fill>
      <border diagonalUp="0" diagonalDown="0">
        <left/>
        <right/>
        <top/>
        <bottom/>
        <vertical/>
        <horizontal/>
      </border>
    </dxf>
  </dxfs>
  <tableStyles count="2" defaultTableStyle="TableStyleMedium2" defaultPivotStyle="PivotStyleLight16">
    <tableStyle name="Cute Slicer" pivot="0" table="0" count="10" xr9:uid="{10EAA359-6962-4E60-9704-648C5A8C88D7}">
      <tableStyleElement type="wholeTable" dxfId="68"/>
      <tableStyleElement type="headerRow" dxfId="67"/>
    </tableStyle>
    <tableStyle name="SlicerStyleLight1 2" pivot="0" table="0" count="10" xr9:uid="{EA1FA86B-8527-4AAC-8416-20CC0DF3FD4E}">
      <tableStyleElement type="wholeTable" dxfId="66"/>
      <tableStyleElement type="headerRow" dxfId="65"/>
    </tableStyle>
  </tableStyles>
  <colors>
    <mruColors>
      <color rgb="FF014993"/>
      <color rgb="FF333F50"/>
      <color rgb="FFFF33CC"/>
      <color rgb="FF70C3D5"/>
      <color rgb="FF258CB3"/>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theme="4" tint="0.59999389629810485"/>
              <bgColor rgb="FF333F50"/>
            </patternFill>
          </fill>
          <border diagonalUp="0" diagonalDown="0">
            <left/>
            <right/>
            <top/>
            <bottom style="medium">
              <color theme="0" tint="-4.9989318521683403E-2"/>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sz val="12"/>
            <color theme="0" tint="-0.24994659260841701"/>
          </font>
          <fill>
            <patternFill patternType="solid">
              <fgColor rgb="FFFFFFFF"/>
              <bgColor rgb="FF333F50"/>
            </patternFill>
          </fill>
          <border diagonalUp="0" diagonalDown="0">
            <left/>
            <right/>
            <top/>
            <bottom style="thin">
              <color theme="0" tint="-4.9989318521683403E-2"/>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12"/>
            <color theme="1"/>
          </font>
          <fill>
            <patternFill patternType="solid">
              <fgColor theme="4" tint="0.39994506668294322"/>
              <bgColor theme="0"/>
            </patternFill>
          </fill>
          <border diagonalUp="0" diagonalDown="0">
            <left/>
            <right/>
            <top/>
            <bottom style="thick">
              <color theme="1" tint="4.9989318521683403E-2"/>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24994659260841701"/>
          </font>
          <fill>
            <patternFill patternType="solid">
              <fgColor rgb="FFFFFFFF"/>
              <bgColor theme="0"/>
            </patternFill>
          </fill>
          <border diagonalUp="0" diagonalDown="0">
            <left/>
            <right/>
            <top/>
            <bottom style="medium">
              <color theme="0" tint="-0.499984740745262"/>
            </bottom>
            <vertical/>
            <horizontal/>
          </border>
        </dxf>
      </x14:dxfs>
    </ext>
    <ext xmlns:x14="http://schemas.microsoft.com/office/spreadsheetml/2009/9/main" uri="{EB79DEF2-80B8-43e5-95BD-54CBDDF9020C}">
      <x14:slicerStyles defaultSlicerStyle="SlicerStyleLight1">
        <x14:slicerStyle name="Cute 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42" Type="http://schemas.openxmlformats.org/officeDocument/2006/relationships/customXml" Target="../customXml/item3.xml"/><Relationship Id="rId47" Type="http://schemas.openxmlformats.org/officeDocument/2006/relationships/customXml" Target="../customXml/item8.xml"/><Relationship Id="rId63" Type="http://schemas.openxmlformats.org/officeDocument/2006/relationships/customXml" Target="../customXml/item24.xml"/><Relationship Id="rId68" Type="http://schemas.openxmlformats.org/officeDocument/2006/relationships/customXml" Target="../customXml/item29.xml"/><Relationship Id="rId84" Type="http://schemas.openxmlformats.org/officeDocument/2006/relationships/customXml" Target="../customXml/item45.xml"/><Relationship Id="rId16" Type="http://schemas.openxmlformats.org/officeDocument/2006/relationships/pivotCacheDefinition" Target="pivotCache/pivotCacheDefinition12.xml"/><Relationship Id="rId11" Type="http://schemas.openxmlformats.org/officeDocument/2006/relationships/pivotCacheDefinition" Target="pivotCache/pivotCacheDefinition7.xml"/><Relationship Id="rId32" Type="http://schemas.microsoft.com/office/2007/relationships/slicerCache" Target="slicerCaches/slicerCache4.xml"/><Relationship Id="rId37" Type="http://schemas.openxmlformats.org/officeDocument/2006/relationships/sheetMetadata" Target="metadata.xml"/><Relationship Id="rId53" Type="http://schemas.openxmlformats.org/officeDocument/2006/relationships/customXml" Target="../customXml/item14.xml"/><Relationship Id="rId58" Type="http://schemas.openxmlformats.org/officeDocument/2006/relationships/customXml" Target="../customXml/item19.xml"/><Relationship Id="rId74" Type="http://schemas.openxmlformats.org/officeDocument/2006/relationships/customXml" Target="../customXml/item35.xml"/><Relationship Id="rId79" Type="http://schemas.openxmlformats.org/officeDocument/2006/relationships/customXml" Target="../customXml/item40.xml"/><Relationship Id="rId5" Type="http://schemas.openxmlformats.org/officeDocument/2006/relationships/pivotCacheDefinition" Target="pivotCache/pivotCacheDefinition1.xml"/><Relationship Id="rId19" Type="http://schemas.openxmlformats.org/officeDocument/2006/relationships/pivotCacheDefinition" Target="pivotCache/pivotCacheDefinition1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microsoft.com/office/2007/relationships/slicerCache" Target="slicerCaches/slicerCache2.xml"/><Relationship Id="rId35" Type="http://schemas.openxmlformats.org/officeDocument/2006/relationships/styles" Target="styles.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64" Type="http://schemas.openxmlformats.org/officeDocument/2006/relationships/customXml" Target="../customXml/item25.xml"/><Relationship Id="rId69" Type="http://schemas.openxmlformats.org/officeDocument/2006/relationships/customXml" Target="../customXml/item30.xml"/><Relationship Id="rId77" Type="http://schemas.openxmlformats.org/officeDocument/2006/relationships/customXml" Target="../customXml/item38.xml"/><Relationship Id="rId8" Type="http://schemas.openxmlformats.org/officeDocument/2006/relationships/pivotCacheDefinition" Target="pivotCache/pivotCacheDefinition4.xml"/><Relationship Id="rId51" Type="http://schemas.openxmlformats.org/officeDocument/2006/relationships/customXml" Target="../customXml/item12.xml"/><Relationship Id="rId72" Type="http://schemas.openxmlformats.org/officeDocument/2006/relationships/customXml" Target="../customXml/item33.xml"/><Relationship Id="rId80" Type="http://schemas.openxmlformats.org/officeDocument/2006/relationships/customXml" Target="../customXml/item41.xml"/><Relationship Id="rId85" Type="http://schemas.openxmlformats.org/officeDocument/2006/relationships/customXml" Target="../customXml/item46.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theme" Target="theme/theme1.xml"/><Relationship Id="rId38" Type="http://schemas.openxmlformats.org/officeDocument/2006/relationships/powerPivotData" Target="model/item.data"/><Relationship Id="rId46" Type="http://schemas.openxmlformats.org/officeDocument/2006/relationships/customXml" Target="../customXml/item7.xml"/><Relationship Id="rId59" Type="http://schemas.openxmlformats.org/officeDocument/2006/relationships/customXml" Target="../customXml/item20.xml"/><Relationship Id="rId67" Type="http://schemas.openxmlformats.org/officeDocument/2006/relationships/customXml" Target="../customXml/item28.xml"/><Relationship Id="rId20" Type="http://schemas.openxmlformats.org/officeDocument/2006/relationships/pivotCacheDefinition" Target="pivotCache/pivotCacheDefinition16.xml"/><Relationship Id="rId41" Type="http://schemas.openxmlformats.org/officeDocument/2006/relationships/customXml" Target="../customXml/item2.xml"/><Relationship Id="rId54" Type="http://schemas.openxmlformats.org/officeDocument/2006/relationships/customXml" Target="../customXml/item15.xml"/><Relationship Id="rId62" Type="http://schemas.openxmlformats.org/officeDocument/2006/relationships/customXml" Target="../customXml/item23.xml"/><Relationship Id="rId70" Type="http://schemas.openxmlformats.org/officeDocument/2006/relationships/customXml" Target="../customXml/item31.xml"/><Relationship Id="rId75" Type="http://schemas.openxmlformats.org/officeDocument/2006/relationships/customXml" Target="../customXml/item36.xml"/><Relationship Id="rId83" Type="http://schemas.openxmlformats.org/officeDocument/2006/relationships/customXml" Target="../customXml/item44.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sharedStrings" Target="sharedStrings.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pivotCacheDefinition" Target="pivotCache/pivotCacheDefinition6.xml"/><Relationship Id="rId31" Type="http://schemas.microsoft.com/office/2007/relationships/slicerCache" Target="slicerCaches/slicerCache3.xml"/><Relationship Id="rId44" Type="http://schemas.openxmlformats.org/officeDocument/2006/relationships/customXml" Target="../customXml/item5.xml"/><Relationship Id="rId52" Type="http://schemas.openxmlformats.org/officeDocument/2006/relationships/customXml" Target="../customXml/item13.xml"/><Relationship Id="rId60" Type="http://schemas.openxmlformats.org/officeDocument/2006/relationships/customXml" Target="../customXml/item21.xml"/><Relationship Id="rId65" Type="http://schemas.openxmlformats.org/officeDocument/2006/relationships/customXml" Target="../customXml/item26.xml"/><Relationship Id="rId73" Type="http://schemas.openxmlformats.org/officeDocument/2006/relationships/customXml" Target="../customXml/item34.xml"/><Relationship Id="rId78" Type="http://schemas.openxmlformats.org/officeDocument/2006/relationships/customXml" Target="../customXml/item39.xml"/><Relationship Id="rId81" Type="http://schemas.openxmlformats.org/officeDocument/2006/relationships/customXml" Target="../customXml/item42.xml"/><Relationship Id="rId86" Type="http://schemas.openxmlformats.org/officeDocument/2006/relationships/customXml" Target="../customXml/item47.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39" Type="http://schemas.openxmlformats.org/officeDocument/2006/relationships/calcChain" Target="calcChain.xml"/><Relationship Id="rId34" Type="http://schemas.openxmlformats.org/officeDocument/2006/relationships/connections" Target="connections.xml"/><Relationship Id="rId50" Type="http://schemas.openxmlformats.org/officeDocument/2006/relationships/customXml" Target="../customXml/item11.xml"/><Relationship Id="rId55" Type="http://schemas.openxmlformats.org/officeDocument/2006/relationships/customXml" Target="../customXml/item16.xml"/><Relationship Id="rId76" Type="http://schemas.openxmlformats.org/officeDocument/2006/relationships/customXml" Target="../customXml/item37.xml"/><Relationship Id="rId7" Type="http://schemas.openxmlformats.org/officeDocument/2006/relationships/pivotCacheDefinition" Target="pivotCache/pivotCacheDefinition3.xml"/><Relationship Id="rId71" Type="http://schemas.openxmlformats.org/officeDocument/2006/relationships/customXml" Target="../customXml/item32.xml"/><Relationship Id="rId2" Type="http://schemas.openxmlformats.org/officeDocument/2006/relationships/worksheet" Target="worksheets/sheet2.xml"/><Relationship Id="rId29" Type="http://schemas.microsoft.com/office/2007/relationships/slicerCache" Target="slicerCaches/slicerCache1.xml"/><Relationship Id="rId24" Type="http://schemas.openxmlformats.org/officeDocument/2006/relationships/pivotCacheDefinition" Target="pivotCache/pivotCacheDefinition20.xml"/><Relationship Id="rId40" Type="http://schemas.openxmlformats.org/officeDocument/2006/relationships/customXml" Target="../customXml/item1.xml"/><Relationship Id="rId45" Type="http://schemas.openxmlformats.org/officeDocument/2006/relationships/customXml" Target="../customXml/item6.xml"/><Relationship Id="rId66" Type="http://schemas.openxmlformats.org/officeDocument/2006/relationships/customXml" Target="../customXml/item27.xml"/><Relationship Id="rId87" Type="http://schemas.openxmlformats.org/officeDocument/2006/relationships/customXml" Target="../customXml/item48.xml"/><Relationship Id="rId61" Type="http://schemas.openxmlformats.org/officeDocument/2006/relationships/customXml" Target="../customXml/item22.xml"/><Relationship Id="rId82" Type="http://schemas.openxmlformats.org/officeDocument/2006/relationships/customXml" Target="../customXml/item4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'KPIs &amp; Analyses'!$V$16</c:f>
              <c:strCache>
                <c:ptCount val="1"/>
                <c:pt idx="0">
                  <c:v>Total Revenue</c:v>
                </c:pt>
              </c:strCache>
            </c:strRef>
          </c:tx>
          <c:spPr>
            <a:ln w="28575" cap="rnd">
              <a:solidFill>
                <a:schemeClr val="accent1"/>
              </a:solidFill>
              <a:round/>
            </a:ln>
            <a:effectLst/>
          </c:spPr>
          <c:marker>
            <c:symbol val="circle"/>
            <c:size val="6"/>
            <c:spPr>
              <a:solidFill>
                <a:schemeClr val="accent1">
                  <a:lumMod val="75000"/>
                </a:schemeClr>
              </a:solidFill>
              <a:ln w="6350">
                <a:solidFill>
                  <a:schemeClr val="accent1"/>
                </a:solidFill>
              </a:ln>
              <a:effectLst/>
            </c:spPr>
          </c:marker>
          <c:dLbls>
            <c:dLbl>
              <c:idx val="0"/>
              <c:tx>
                <c:rich>
                  <a:bodyPr/>
                  <a:lstStyle/>
                  <a:p>
                    <a:fld id="{60DA3FB3-1F00-4706-A427-466ECAE102F6}" type="CELLRANGE">
                      <a:rPr lang="en-US"/>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45B-4672-8D31-01ADF92BA1BA}"/>
                </c:ext>
              </c:extLst>
            </c:dLbl>
            <c:dLbl>
              <c:idx val="1"/>
              <c:tx>
                <c:rich>
                  <a:bodyPr/>
                  <a:lstStyle/>
                  <a:p>
                    <a:fld id="{96C57E60-BEAF-4253-BD27-72AF461D6114}"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45B-4672-8D31-01ADF92BA1BA}"/>
                </c:ext>
              </c:extLst>
            </c:dLbl>
            <c:dLbl>
              <c:idx val="2"/>
              <c:tx>
                <c:rich>
                  <a:bodyPr/>
                  <a:lstStyle/>
                  <a:p>
                    <a:fld id="{2B46C16F-E2DB-4E5F-9C4F-9480BAA0D151}"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45B-4672-8D31-01ADF92BA1BA}"/>
                </c:ext>
              </c:extLst>
            </c:dLbl>
            <c:dLbl>
              <c:idx val="3"/>
              <c:tx>
                <c:rich>
                  <a:bodyPr/>
                  <a:lstStyle/>
                  <a:p>
                    <a:fld id="{5C86F9F5-CAAD-44B3-B708-B1CA578AF396}"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45B-4672-8D31-01ADF92BA1BA}"/>
                </c:ext>
              </c:extLst>
            </c:dLbl>
            <c:dLbl>
              <c:idx val="4"/>
              <c:tx>
                <c:rich>
                  <a:bodyPr/>
                  <a:lstStyle/>
                  <a:p>
                    <a:fld id="{197AF26D-71A4-448B-9535-AA779A0531B1}"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45B-4672-8D31-01ADF92BA1BA}"/>
                </c:ext>
              </c:extLst>
            </c:dLbl>
            <c:dLbl>
              <c:idx val="5"/>
              <c:tx>
                <c:rich>
                  <a:bodyPr/>
                  <a:lstStyle/>
                  <a:p>
                    <a:fld id="{648D96A1-190F-443B-B871-A707552D8FC8}"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45B-4672-8D31-01ADF92BA1BA}"/>
                </c:ext>
              </c:extLst>
            </c:dLbl>
            <c:dLbl>
              <c:idx val="6"/>
              <c:tx>
                <c:rich>
                  <a:bodyPr/>
                  <a:lstStyle/>
                  <a:p>
                    <a:fld id="{1722EECC-6D91-42A6-8638-76FC2E02B267}"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45B-4672-8D31-01ADF92BA1BA}"/>
                </c:ext>
              </c:extLst>
            </c:dLbl>
            <c:dLbl>
              <c:idx val="7"/>
              <c:tx>
                <c:rich>
                  <a:bodyPr/>
                  <a:lstStyle/>
                  <a:p>
                    <a:fld id="{6259ADED-DF7E-4937-9BBC-51FB6990301B}"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45B-4672-8D31-01ADF92BA1BA}"/>
                </c:ext>
              </c:extLst>
            </c:dLbl>
            <c:dLbl>
              <c:idx val="8"/>
              <c:tx>
                <c:rich>
                  <a:bodyPr/>
                  <a:lstStyle/>
                  <a:p>
                    <a:fld id="{021FE324-B02A-4722-9C87-91DB5F7BCE5D}"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45B-4672-8D31-01ADF92BA1BA}"/>
                </c:ext>
              </c:extLst>
            </c:dLbl>
            <c:dLbl>
              <c:idx val="9"/>
              <c:tx>
                <c:rich>
                  <a:bodyPr/>
                  <a:lstStyle/>
                  <a:p>
                    <a:fld id="{D4E69BC3-FC0F-49A7-A768-6312524983AF}"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45B-4672-8D31-01ADF92BA1BA}"/>
                </c:ext>
              </c:extLst>
            </c:dLbl>
            <c:dLbl>
              <c:idx val="10"/>
              <c:tx>
                <c:rich>
                  <a:bodyPr/>
                  <a:lstStyle/>
                  <a:p>
                    <a:fld id="{DE084F80-FEF0-4D78-80EC-1674ABAC2DE4}"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45B-4672-8D31-01ADF92BA1BA}"/>
                </c:ext>
              </c:extLst>
            </c:dLbl>
            <c:dLbl>
              <c:idx val="11"/>
              <c:tx>
                <c:rich>
                  <a:bodyPr/>
                  <a:lstStyle/>
                  <a:p>
                    <a:fld id="{8FA2546C-AC2F-4FDE-A827-221508E0DDA8}"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45B-4672-8D31-01ADF92BA1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V"/>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'KPIs &amp; Analyses'!$U$17:$U$28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'KPIs &amp; Analyses'!$V$17:$V$28</c:f>
              <c:numCache>
                <c:formatCode>[&gt;=1000000]"$"0.00,,"M";[&gt;=1000]"$"0.0,"K";</c:formatCode>
                <c:ptCount val="12"/>
                <c:pt idx="0">
                  <c:v>444162.52000000014</c:v>
                </c:pt>
                <c:pt idx="1">
                  <c:v>423741.52000000037</c:v>
                </c:pt>
                <c:pt idx="2">
                  <c:v>468344.26999999949</c:v>
                </c:pt>
                <c:pt idx="3">
                  <c:v>448652.76</c:v>
                </c:pt>
                <c:pt idx="4">
                  <c:v>480720.64000000001</c:v>
                </c:pt>
                <c:pt idx="5">
                  <c:v>455501.1399999999</c:v>
                </c:pt>
                <c:pt idx="6">
                  <c:v>433725.86000000045</c:v>
                </c:pt>
                <c:pt idx="7">
                  <c:v>485766.24999999977</c:v>
                </c:pt>
                <c:pt idx="8">
                  <c:v>443447.4300000004</c:v>
                </c:pt>
                <c:pt idx="9">
                  <c:v>458984.37999999971</c:v>
                </c:pt>
                <c:pt idx="10">
                  <c:v>462537.40999999939</c:v>
                </c:pt>
                <c:pt idx="11">
                  <c:v>441225.28999999992</c:v>
                </c:pt>
              </c:numCache>
            </c:numRef>
          </c:val>
          <c:smooth val="1"/>
          <c:extLst>
            <c:ext xmlns:c15="http://schemas.microsoft.com/office/drawing/2012/chart" uri="{02D57815-91ED-43cb-92C2-25804820EDAC}">
              <c15:datalabelsRange>
                <c15:f>'KPIs &amp; Analyses'!$X$17:$X$28</c15:f>
                <c15:dlblRangeCache>
                  <c:ptCount val="12"/>
                  <c:pt idx="4">
                    <c:v>$480.7K</c:v>
                  </c:pt>
                  <c:pt idx="7">
                    <c:v>$485.8K</c:v>
                  </c:pt>
                </c15:dlblRangeCache>
              </c15:datalabelsRange>
            </c:ext>
            <c:ext xmlns:c16="http://schemas.microsoft.com/office/drawing/2014/chart" uri="{C3380CC4-5D6E-409C-BE32-E72D297353CC}">
              <c16:uniqueId val="{0000000C-845B-4672-8D31-01ADF92BA1BA}"/>
            </c:ext>
          </c:extLst>
        </c:ser>
        <c:ser>
          <c:idx val="1"/>
          <c:order val="1"/>
          <c:tx>
            <c:strRef>
              <c:f>'KPIs &amp; Analyses'!$W$16</c:f>
              <c:strCache>
                <c:ptCount val="1"/>
                <c:pt idx="0">
                  <c:v>Target Revenue</c:v>
                </c:pt>
              </c:strCache>
            </c:strRef>
          </c:tx>
          <c:spPr>
            <a:ln w="28575" cap="rnd">
              <a:solidFill>
                <a:schemeClr val="bg1">
                  <a:lumMod val="65000"/>
                </a:schemeClr>
              </a:solidFill>
              <a:round/>
            </a:ln>
            <a:effectLst/>
          </c:spPr>
          <c:marker>
            <c:symbol val="none"/>
          </c:marker>
          <c:cat>
            <c:strRef>
              <c:f>'KPIs &amp; Analyses'!$U$17:$U$28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'KPIs &amp; Analyses'!$W$17:$W$28</c:f>
              <c:numCache>
                <c:formatCode>[&gt;=1000000]"$"0.00,,"M";[&gt;=1000]"$"0.0,"K";</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845B-4672-8D31-01ADF92BA1BA}"/>
            </c:ext>
          </c:extLst>
        </c:ser>
        <c:dLbls>
          <c:showLegendKey val="0"/>
          <c:showVal val="0"/>
          <c:showCatName val="0"/>
          <c:showSerName val="0"/>
          <c:showPercent val="0"/>
          <c:showBubbleSize val="0"/>
        </c:dLbls>
        <c:marker val="1"/>
        <c:smooth val="0"/>
        <c:axId val="678280912"/>
        <c:axId val="678280432"/>
      </c:lineChart>
      <c:catAx>
        <c:axId val="678280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V"/>
          </a:p>
        </c:txPr>
        <c:crossAx val="678280432"/>
        <c:crosses val="autoZero"/>
        <c:auto val="1"/>
        <c:lblAlgn val="ctr"/>
        <c:lblOffset val="100"/>
        <c:noMultiLvlLbl val="0"/>
      </c:catAx>
      <c:valAx>
        <c:axId val="678280432"/>
        <c:scaling>
          <c:orientation val="minMax"/>
        </c:scaling>
        <c:delete val="0"/>
        <c:axPos val="l"/>
        <c:numFmt formatCode="[&gt;=1000000]&quot;$&quot;0.00,,&quot;M&quot;;[&gt;=1000]&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V"/>
          </a:p>
        </c:txPr>
        <c:crossAx val="678280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V"/>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TV"/>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'KPIs &amp; Analyses'!$Y$16</c:f>
              <c:strCache>
                <c:ptCount val="1"/>
                <c:pt idx="0">
                  <c:v>Variance</c:v>
                </c:pt>
              </c:strCache>
            </c:strRef>
          </c:tx>
          <c:spPr>
            <a:solidFill>
              <a:srgbClr val="92D050"/>
            </a:solidFill>
            <a:ln w="0">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tx1">
                          <a:alpha val="49000"/>
                        </a:schemeClr>
                      </a:solidFill>
                    </a:ln>
                    <a:solidFill>
                      <a:schemeClr val="tx1">
                        <a:lumMod val="75000"/>
                        <a:lumOff val="25000"/>
                      </a:schemeClr>
                    </a:solidFill>
                    <a:latin typeface="+mn-lt"/>
                    <a:ea typeface="+mn-ea"/>
                    <a:cs typeface="+mn-cs"/>
                  </a:defRPr>
                </a:pPr>
                <a:endParaRPr lang="en-TV"/>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 &amp; Analyses'!$U$17:$U$28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'KPIs &amp; Analyses'!$Y$17:$Y$28</c:f>
              <c:numCache>
                <c:formatCode>\+0.0%;\-0.0%</c:formatCode>
                <c:ptCount val="12"/>
                <c:pt idx="0">
                  <c:v>1.1662938853230749E-2</c:v>
                </c:pt>
                <c:pt idx="1">
                  <c:v>-1.7477039225187483E-2</c:v>
                </c:pt>
                <c:pt idx="2">
                  <c:v>5.1063127397096203E-2</c:v>
                </c:pt>
                <c:pt idx="3">
                  <c:v>-9.7517607615583216E-3</c:v>
                </c:pt>
                <c:pt idx="4">
                  <c:v>8.2297063942165932E-2</c:v>
                </c:pt>
                <c:pt idx="5">
                  <c:v>7.9440303901378739E-2</c:v>
                </c:pt>
                <c:pt idx="6">
                  <c:v>-5.0342092932618265E-2</c:v>
                </c:pt>
                <c:pt idx="7">
                  <c:v>0.12516995694038077</c:v>
                </c:pt>
                <c:pt idx="8">
                  <c:v>-7.7522420521256973E-3</c:v>
                </c:pt>
                <c:pt idx="9">
                  <c:v>0.10769470991408368</c:v>
                </c:pt>
                <c:pt idx="10">
                  <c:v>0.11894015303443975</c:v>
                </c:pt>
                <c:pt idx="11">
                  <c:v>-3.4038154619471989E-2</c:v>
                </c:pt>
              </c:numCache>
            </c:numRef>
          </c:val>
          <c:extLst>
            <c:ext xmlns:c14="http://schemas.microsoft.com/office/drawing/2007/8/2/chart" uri="{6F2FDCE9-48DA-4B69-8628-5D25D57E5C99}">
              <c14:invertSolidFillFmt>
                <c14:spPr xmlns:c14="http://schemas.microsoft.com/office/drawing/2007/8/2/chart">
                  <a:solidFill>
                    <a:srgbClr val="FF0000"/>
                  </a:solidFill>
                  <a:ln w="0">
                    <a:noFill/>
                  </a:ln>
                  <a:effectLst/>
                </c14:spPr>
              </c14:invertSolidFillFmt>
            </c:ext>
            <c:ext xmlns:c16="http://schemas.microsoft.com/office/drawing/2014/chart" uri="{C3380CC4-5D6E-409C-BE32-E72D297353CC}">
              <c16:uniqueId val="{00000000-5828-4C57-86A9-65FCFAF18D52}"/>
            </c:ext>
          </c:extLst>
        </c:ser>
        <c:dLbls>
          <c:dLblPos val="outEnd"/>
          <c:showLegendKey val="0"/>
          <c:showVal val="1"/>
          <c:showCatName val="0"/>
          <c:showSerName val="0"/>
          <c:showPercent val="0"/>
          <c:showBubbleSize val="0"/>
        </c:dLbls>
        <c:gapWidth val="50"/>
        <c:overlap val="-27"/>
        <c:axId val="745090175"/>
        <c:axId val="745086815"/>
      </c:barChart>
      <c:catAx>
        <c:axId val="745090175"/>
        <c:scaling>
          <c:orientation val="minMax"/>
        </c:scaling>
        <c:delete val="1"/>
        <c:axPos val="b"/>
        <c:numFmt formatCode="General" sourceLinked="1"/>
        <c:majorTickMark val="out"/>
        <c:minorTickMark val="none"/>
        <c:tickLblPos val="nextTo"/>
        <c:crossAx val="745086815"/>
        <c:crosses val="autoZero"/>
        <c:auto val="1"/>
        <c:lblAlgn val="ctr"/>
        <c:lblOffset val="100"/>
        <c:noMultiLvlLbl val="0"/>
      </c:catAx>
      <c:valAx>
        <c:axId val="745086815"/>
        <c:scaling>
          <c:orientation val="minMax"/>
        </c:scaling>
        <c:delete val="1"/>
        <c:axPos val="l"/>
        <c:numFmt formatCode="\+0.0%;\-0.0%" sourceLinked="1"/>
        <c:majorTickMark val="out"/>
        <c:minorTickMark val="none"/>
        <c:tickLblPos val="nextTo"/>
        <c:crossAx val="745090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TV"/>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'KPIs &amp; Analyses'!$B$21</c:f>
              <c:strCache>
                <c:ptCount val="1"/>
                <c:pt idx="0">
                  <c:v>Total Revenue</c:v>
                </c:pt>
              </c:strCache>
            </c:strRef>
          </c:tx>
          <c:spPr>
            <a:solidFill>
              <a:srgbClr val="70C3D5"/>
            </a:solidFill>
            <a:ln>
              <a:noFill/>
            </a:ln>
            <a:effectLst/>
          </c:spPr>
          <c:invertIfNegative val="0"/>
          <c:dLbls>
            <c:dLbl>
              <c:idx val="0"/>
              <c:layout>
                <c:manualLayout>
                  <c:x val="0"/>
                  <c:y val="-2.7777777777777776E-2"/>
                </c:manualLayout>
              </c:layout>
              <c:tx>
                <c:rich>
                  <a:bodyPr/>
                  <a:lstStyle/>
                  <a:p>
                    <a:fld id="{CB16958C-BAB9-4972-A2B5-F37A266F6488}" type="CELLRANGE">
                      <a:rPr lang="en-US"/>
                      <a:pPr/>
                      <a:t>[CELLRANGE]</a:t>
                    </a:fld>
                    <a:endParaRPr lang="en-US" baseline="0"/>
                  </a:p>
                  <a:p>
                    <a:fld id="{373F7B18-DEA4-46CB-85C8-1307C67F5AC5}" type="VALUE">
                      <a:rPr lang="en-US"/>
                      <a:pPr/>
                      <a:t>[VALUE]</a:t>
                    </a:fld>
                    <a:endParaRPr lang="en-TV"/>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B7D3-4D01-9F6B-EEEA593975D3}"/>
                </c:ext>
              </c:extLst>
            </c:dLbl>
            <c:dLbl>
              <c:idx val="1"/>
              <c:tx>
                <c:rich>
                  <a:bodyPr/>
                  <a:lstStyle/>
                  <a:p>
                    <a:fld id="{091C98C2-FE0D-4F32-9D66-2366F8923E90}" type="CELLRANGE">
                      <a:rPr lang="en-US"/>
                      <a:pPr/>
                      <a:t>[CELLRANGE]</a:t>
                    </a:fld>
                    <a:endParaRPr lang="en-US" baseline="0"/>
                  </a:p>
                  <a:p>
                    <a:fld id="{2C9ABE84-381B-4CBB-98E4-655FA8FA8E01}" type="VALUE">
                      <a:rPr lang="en-US"/>
                      <a:pPr/>
                      <a:t>[VALUE]</a:t>
                    </a:fld>
                    <a:endParaRPr lang="en-TV"/>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B7D3-4D01-9F6B-EEEA593975D3}"/>
                </c:ext>
              </c:extLst>
            </c:dLbl>
            <c:dLbl>
              <c:idx val="2"/>
              <c:layout>
                <c:manualLayout>
                  <c:x val="-1.0185067526415994E-16"/>
                  <c:y val="-5.555555555555558E-2"/>
                </c:manualLayout>
              </c:layout>
              <c:tx>
                <c:rich>
                  <a:bodyPr/>
                  <a:lstStyle/>
                  <a:p>
                    <a:fld id="{8084A571-7CB2-4969-9BC6-D908A93AFFE2}" type="CELLRANGE">
                      <a:rPr lang="en-US"/>
                      <a:pPr/>
                      <a:t>[CELLRANGE]</a:t>
                    </a:fld>
                    <a:endParaRPr lang="en-US" baseline="0"/>
                  </a:p>
                  <a:p>
                    <a:fld id="{63491725-D72B-4A84-964F-0043F6E26026}" type="VALUE">
                      <a:rPr lang="en-US"/>
                      <a:pPr/>
                      <a:t>[VALUE]</a:t>
                    </a:fld>
                    <a:endParaRPr lang="en-TV"/>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B7D3-4D01-9F6B-EEEA593975D3}"/>
                </c:ext>
              </c:extLst>
            </c:dLbl>
            <c:dLbl>
              <c:idx val="3"/>
              <c:tx>
                <c:rich>
                  <a:bodyPr/>
                  <a:lstStyle/>
                  <a:p>
                    <a:fld id="{85DFEEEF-41F3-409E-9B91-A58C48396F28}" type="CELLRANGE">
                      <a:rPr lang="en-US"/>
                      <a:pPr/>
                      <a:t>[CELLRANGE]</a:t>
                    </a:fld>
                    <a:endParaRPr lang="en-US" baseline="0"/>
                  </a:p>
                  <a:p>
                    <a:fld id="{87772EA7-5A57-410F-96CE-316626A42207}" type="VALUE">
                      <a:rPr lang="en-US"/>
                      <a:pPr/>
                      <a:t>[VALUE]</a:t>
                    </a:fld>
                    <a:endParaRPr lang="en-TV"/>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B7D3-4D01-9F6B-EEEA593975D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V"/>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'KPIs &amp; Analyses'!$A$22:$A$25</c:f>
              <c:strCache>
                <c:ptCount val="4"/>
                <c:pt idx="0">
                  <c:v>Q-1</c:v>
                </c:pt>
                <c:pt idx="1">
                  <c:v>Q-2</c:v>
                </c:pt>
                <c:pt idx="2">
                  <c:v>Q-3</c:v>
                </c:pt>
                <c:pt idx="3">
                  <c:v>Q-4</c:v>
                </c:pt>
              </c:strCache>
            </c:strRef>
          </c:cat>
          <c:val>
            <c:numRef>
              <c:f>'KPIs &amp; Analyses'!$B$22:$B$25</c:f>
              <c:numCache>
                <c:formatCode>[&gt;=1000000]"$"0.00,,"M";[&gt;=1000]"$"0.0,"K";</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'KPIs &amp; Analyses'!$C$15:$C$18</c15:f>
                <c15:dlblRangeCache>
                  <c:ptCount val="4"/>
                  <c:pt idx="1">
                    <c:v>3.64%</c:v>
                  </c:pt>
                  <c:pt idx="2">
                    <c:v>-1.58%</c:v>
                  </c:pt>
                  <c:pt idx="3">
                    <c:v>-0.01%</c:v>
                  </c:pt>
                </c15:dlblRangeCache>
              </c15:datalabelsRange>
            </c:ext>
            <c:ext xmlns:c16="http://schemas.microsoft.com/office/drawing/2014/chart" uri="{C3380CC4-5D6E-409C-BE32-E72D297353CC}">
              <c16:uniqueId val="{00000004-B7D3-4D01-9F6B-EEEA593975D3}"/>
            </c:ext>
          </c:extLst>
        </c:ser>
        <c:ser>
          <c:idx val="1"/>
          <c:order val="1"/>
          <c:tx>
            <c:strRef>
              <c:f>'KPIs &amp; Analyses'!$C$21</c:f>
              <c:strCache>
                <c:ptCount val="1"/>
                <c:pt idx="0">
                  <c:v>Highlight</c:v>
                </c:pt>
              </c:strCache>
            </c:strRef>
          </c:tx>
          <c:spPr>
            <a:solidFill>
              <a:srgbClr val="258CB3"/>
            </a:solidFill>
            <a:ln>
              <a:noFill/>
            </a:ln>
            <a:effectLst/>
          </c:spPr>
          <c:invertIfNegative val="0"/>
          <c:dLbls>
            <c:delete val="1"/>
          </c:dLbls>
          <c:val>
            <c:numRef>
              <c:f>'KPIs &amp; Analyses'!$C$22:$C$25</c:f>
              <c:numCache>
                <c:formatCode>[&gt;=1000000]"$"0.00,,"M";[&gt;=1000]"$"0.0,"K";</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5-B7D3-4D01-9F6B-EEEA593975D3}"/>
            </c:ext>
          </c:extLst>
        </c:ser>
        <c:dLbls>
          <c:showLegendKey val="0"/>
          <c:showVal val="1"/>
          <c:showCatName val="0"/>
          <c:showSerName val="0"/>
          <c:showPercent val="0"/>
          <c:showBubbleSize val="0"/>
        </c:dLbls>
        <c:gapWidth val="219"/>
        <c:overlap val="100"/>
        <c:axId val="1257006015"/>
        <c:axId val="1257006495"/>
      </c:barChart>
      <c:lineChart>
        <c:grouping val="standard"/>
        <c:varyColors val="0"/>
        <c:ser>
          <c:idx val="2"/>
          <c:order val="2"/>
          <c:tx>
            <c:strRef>
              <c:f>'KPIs &amp; Analyses'!$D$21</c:f>
              <c:strCache>
                <c:ptCount val="1"/>
                <c:pt idx="0">
                  <c:v>Average</c:v>
                </c:pt>
              </c:strCache>
            </c:strRef>
          </c:tx>
          <c:spPr>
            <a:ln w="19050" cap="rnd">
              <a:solidFill>
                <a:schemeClr val="accent3"/>
              </a:solidFill>
              <a:prstDash val="dash"/>
              <a:round/>
            </a:ln>
            <a:effectLst/>
          </c:spPr>
          <c:marker>
            <c:symbol val="none"/>
          </c:marker>
          <c:dLbls>
            <c:delete val="1"/>
          </c:dLbls>
          <c:val>
            <c:numRef>
              <c:f>'KPIs &amp; Analyses'!$D$22:$D$25</c:f>
              <c:numCache>
                <c:formatCode>[&gt;=1000000]"$"0.00,,"M";[&gt;=1000]"$"0.0,"K";</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B7D3-4D01-9F6B-EEEA593975D3}"/>
            </c:ext>
          </c:extLst>
        </c:ser>
        <c:dLbls>
          <c:showLegendKey val="0"/>
          <c:showVal val="1"/>
          <c:showCatName val="0"/>
          <c:showSerName val="0"/>
          <c:showPercent val="0"/>
          <c:showBubbleSize val="0"/>
        </c:dLbls>
        <c:marker val="1"/>
        <c:smooth val="0"/>
        <c:axId val="1257006015"/>
        <c:axId val="1257006495"/>
      </c:lineChart>
      <c:catAx>
        <c:axId val="125700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V"/>
          </a:p>
        </c:txPr>
        <c:crossAx val="1257006495"/>
        <c:crosses val="autoZero"/>
        <c:auto val="1"/>
        <c:lblAlgn val="ctr"/>
        <c:lblOffset val="100"/>
        <c:noMultiLvlLbl val="0"/>
      </c:catAx>
      <c:valAx>
        <c:axId val="1257006495"/>
        <c:scaling>
          <c:orientation val="minMax"/>
        </c:scaling>
        <c:delete val="1"/>
        <c:axPos val="l"/>
        <c:numFmt formatCode="[&gt;=1000000]&quot;$&quot;0.00,,&quot;M&quot;;[&gt;=1000]&quot;$&quot;0.0,&quot;K&quot;;" sourceLinked="1"/>
        <c:majorTickMark val="none"/>
        <c:minorTickMark val="none"/>
        <c:tickLblPos val="nextTo"/>
        <c:crossAx val="1257006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TV"/>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'KPIs &amp; Analyses'!$B$38</c:f>
              <c:strCache>
                <c:ptCount val="1"/>
                <c:pt idx="0">
                  <c:v>Total Revenue</c:v>
                </c:pt>
              </c:strCache>
            </c:strRef>
          </c:tx>
          <c:spPr>
            <a:solidFill>
              <a:srgbClr val="70C3D5"/>
            </a:solidFill>
            <a:ln>
              <a:noFill/>
            </a:ln>
            <a:effectLst/>
          </c:spPr>
          <c:invertIfNegative val="0"/>
          <c:dLbls>
            <c:dLbl>
              <c:idx val="0"/>
              <c:tx>
                <c:rich>
                  <a:bodyPr/>
                  <a:lstStyle/>
                  <a:p>
                    <a:fld id="{2B03720C-9F82-4B87-A309-BFCC3F628D7F}" type="CELLRANGE">
                      <a:rPr lang="en-US"/>
                      <a:pPr/>
                      <a:t>[CELLRANGE]</a:t>
                    </a:fld>
                    <a:endParaRPr lang="en-US" baseline="0"/>
                  </a:p>
                  <a:p>
                    <a:fld id="{9CD4A9DE-E5F7-429B-88E1-F62FEEFB8784}" type="VALUE">
                      <a:rPr lang="en-US"/>
                      <a:pPr/>
                      <a:t>[VALUE]</a:t>
                    </a:fld>
                    <a:endParaRPr lang="en-TV"/>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FDFE-475D-97B1-8E32FB98D7E6}"/>
                </c:ext>
              </c:extLst>
            </c:dLbl>
            <c:dLbl>
              <c:idx val="1"/>
              <c:tx>
                <c:rich>
                  <a:bodyPr/>
                  <a:lstStyle/>
                  <a:p>
                    <a:fld id="{5032B68E-7D20-4F45-85D0-40A1CD6913DD}" type="CELLRANGE">
                      <a:rPr lang="en-US"/>
                      <a:pPr/>
                      <a:t>[CELLRANGE]</a:t>
                    </a:fld>
                    <a:endParaRPr lang="en-US" baseline="0"/>
                  </a:p>
                  <a:p>
                    <a:fld id="{06FB6FE5-781C-4DFB-B272-37F055781899}" type="VALUE">
                      <a:rPr lang="en-US"/>
                      <a:pPr/>
                      <a:t>[VALUE]</a:t>
                    </a:fld>
                    <a:endParaRPr lang="en-TV"/>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FDFE-475D-97B1-8E32FB98D7E6}"/>
                </c:ext>
              </c:extLst>
            </c:dLbl>
            <c:dLbl>
              <c:idx val="2"/>
              <c:tx>
                <c:rich>
                  <a:bodyPr/>
                  <a:lstStyle/>
                  <a:p>
                    <a:fld id="{9ECD953D-57F3-4372-86FD-9AE2DB581C1F}" type="CELLRANGE">
                      <a:rPr lang="en-US"/>
                      <a:pPr/>
                      <a:t>[CELLRANGE]</a:t>
                    </a:fld>
                    <a:endParaRPr lang="en-US" baseline="0"/>
                  </a:p>
                  <a:p>
                    <a:fld id="{AD757D59-DCF7-4AA5-B4D4-8121BF0D5840}" type="VALUE">
                      <a:rPr lang="en-US"/>
                      <a:pPr/>
                      <a:t>[VALUE]</a:t>
                    </a:fld>
                    <a:endParaRPr lang="en-TV"/>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FDFE-475D-97B1-8E32FB98D7E6}"/>
                </c:ext>
              </c:extLst>
            </c:dLbl>
            <c:dLbl>
              <c:idx val="3"/>
              <c:tx>
                <c:rich>
                  <a:bodyPr/>
                  <a:lstStyle/>
                  <a:p>
                    <a:fld id="{A775C41A-D4E0-4D28-A9D0-8461AB73C1E5}" type="CELLRANGE">
                      <a:rPr lang="en-US"/>
                      <a:pPr/>
                      <a:t>[CELLRANGE]</a:t>
                    </a:fld>
                    <a:endParaRPr lang="en-US" baseline="0"/>
                  </a:p>
                  <a:p>
                    <a:fld id="{1FA91B7F-AEA0-4510-BE6C-1799CEDCF082}" type="VALUE">
                      <a:rPr lang="en-US"/>
                      <a:pPr/>
                      <a:t>[VALUE]</a:t>
                    </a:fld>
                    <a:endParaRPr lang="en-TV"/>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FDFE-475D-97B1-8E32FB98D7E6}"/>
                </c:ext>
              </c:extLst>
            </c:dLbl>
            <c:dLbl>
              <c:idx val="4"/>
              <c:tx>
                <c:rich>
                  <a:bodyPr/>
                  <a:lstStyle/>
                  <a:p>
                    <a:fld id="{F6BFC3A5-2645-40B3-8B53-65CBFEBB70E4}" type="CELLRANGE">
                      <a:rPr lang="en-US"/>
                      <a:pPr/>
                      <a:t>[CELLRANGE]</a:t>
                    </a:fld>
                    <a:endParaRPr lang="en-US" baseline="0"/>
                  </a:p>
                  <a:p>
                    <a:fld id="{79DF0BF9-6897-4B0C-A40B-24D1AE22E0FB}" type="VALUE">
                      <a:rPr lang="en-US"/>
                      <a:pPr/>
                      <a:t>[VALUE]</a:t>
                    </a:fld>
                    <a:endParaRPr lang="en-TV"/>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FDFE-475D-97B1-8E32FB98D7E6}"/>
                </c:ext>
              </c:extLst>
            </c:dLbl>
            <c:dLbl>
              <c:idx val="5"/>
              <c:tx>
                <c:rich>
                  <a:bodyPr/>
                  <a:lstStyle/>
                  <a:p>
                    <a:fld id="{DE2108D0-86A7-4113-A2C9-115EDA65D989}" type="CELLRANGE">
                      <a:rPr lang="en-US"/>
                      <a:pPr/>
                      <a:t>[CELLRANGE]</a:t>
                    </a:fld>
                    <a:endParaRPr lang="en-US" baseline="0"/>
                  </a:p>
                  <a:p>
                    <a:fld id="{306DB050-B7AF-418D-A413-1A7F09CC6444}" type="VALUE">
                      <a:rPr lang="en-US"/>
                      <a:pPr/>
                      <a:t>[VALUE]</a:t>
                    </a:fld>
                    <a:endParaRPr lang="en-TV"/>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FDFE-475D-97B1-8E32FB98D7E6}"/>
                </c:ext>
              </c:extLst>
            </c:dLbl>
            <c:dLbl>
              <c:idx val="6"/>
              <c:tx>
                <c:rich>
                  <a:bodyPr/>
                  <a:lstStyle/>
                  <a:p>
                    <a:fld id="{26B87190-5334-4A48-8034-6ED0E8919588}" type="CELLRANGE">
                      <a:rPr lang="en-US"/>
                      <a:pPr/>
                      <a:t>[CELLRANGE]</a:t>
                    </a:fld>
                    <a:endParaRPr lang="en-US" baseline="0"/>
                  </a:p>
                  <a:p>
                    <a:fld id="{8C878EBD-4B26-4E74-B81C-04C4C4A94BCD}" type="VALUE">
                      <a:rPr lang="en-US"/>
                      <a:pPr/>
                      <a:t>[VALUE]</a:t>
                    </a:fld>
                    <a:endParaRPr lang="en-TV"/>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FDFE-475D-97B1-8E32FB98D7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V"/>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'KPIs &amp; Analyses'!$A$39:$A$45</c:f>
              <c:strCache>
                <c:ptCount val="7"/>
                <c:pt idx="0">
                  <c:v>Mon</c:v>
                </c:pt>
                <c:pt idx="1">
                  <c:v>Tue</c:v>
                </c:pt>
                <c:pt idx="2">
                  <c:v>Wed</c:v>
                </c:pt>
                <c:pt idx="3">
                  <c:v>Thu</c:v>
                </c:pt>
                <c:pt idx="4">
                  <c:v>Fri</c:v>
                </c:pt>
                <c:pt idx="5">
                  <c:v>Sat</c:v>
                </c:pt>
                <c:pt idx="6">
                  <c:v>Sun</c:v>
                </c:pt>
              </c:strCache>
            </c:strRef>
          </c:cat>
          <c:val>
            <c:numRef>
              <c:f>'KPIs &amp; Analyses'!$B$39:$B$45</c:f>
              <c:numCache>
                <c:formatCode>[&gt;=1000000]"$"0.00,,"M";[&gt;=1000]"$"0.0,"K";</c:formatCode>
                <c:ptCount val="7"/>
                <c:pt idx="0">
                  <c:v>789470.8800000028</c:v>
                </c:pt>
                <c:pt idx="1">
                  <c:v>772166.82999999914</c:v>
                </c:pt>
                <c:pt idx="2">
                  <c:v>774303.62999999756</c:v>
                </c:pt>
                <c:pt idx="3">
                  <c:v>795985.00999999966</c:v>
                </c:pt>
                <c:pt idx="4">
                  <c:v>762351.78000000084</c:v>
                </c:pt>
                <c:pt idx="5">
                  <c:v>786663.06000000041</c:v>
                </c:pt>
                <c:pt idx="6">
                  <c:v>765868.27999999898</c:v>
                </c:pt>
              </c:numCache>
            </c:numRef>
          </c:val>
          <c:extLst>
            <c:ext xmlns:c15="http://schemas.microsoft.com/office/drawing/2012/chart" uri="{02D57815-91ED-43cb-92C2-25804820EDAC}">
              <c15:datalabelsRange>
                <c15:f>'KPIs &amp; Analyses'!$C$29:$C$35</c15:f>
                <c15:dlblRangeCache>
                  <c:ptCount val="7"/>
                  <c:pt idx="1">
                    <c:v>-2.19%</c:v>
                  </c:pt>
                  <c:pt idx="2">
                    <c:v>0.28%</c:v>
                  </c:pt>
                  <c:pt idx="3">
                    <c:v>2.80%</c:v>
                  </c:pt>
                  <c:pt idx="4">
                    <c:v>-4.23%</c:v>
                  </c:pt>
                  <c:pt idx="5">
                    <c:v>3.19%</c:v>
                  </c:pt>
                  <c:pt idx="6">
                    <c:v>-2.64%</c:v>
                  </c:pt>
                </c15:dlblRangeCache>
              </c15:datalabelsRange>
            </c:ext>
            <c:ext xmlns:c16="http://schemas.microsoft.com/office/drawing/2014/chart" uri="{C3380CC4-5D6E-409C-BE32-E72D297353CC}">
              <c16:uniqueId val="{00000000-FDFE-475D-97B1-8E32FB98D7E6}"/>
            </c:ext>
          </c:extLst>
        </c:ser>
        <c:ser>
          <c:idx val="1"/>
          <c:order val="1"/>
          <c:tx>
            <c:strRef>
              <c:f>'KPIs &amp; Analyses'!$C$38</c:f>
              <c:strCache>
                <c:ptCount val="1"/>
                <c:pt idx="0">
                  <c:v>Highlight</c:v>
                </c:pt>
              </c:strCache>
            </c:strRef>
          </c:tx>
          <c:spPr>
            <a:solidFill>
              <a:srgbClr val="25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alpha val="0"/>
                      </a:schemeClr>
                    </a:solidFill>
                    <a:latin typeface="+mn-lt"/>
                    <a:ea typeface="+mn-ea"/>
                    <a:cs typeface="+mn-cs"/>
                  </a:defRPr>
                </a:pPr>
                <a:endParaRPr lang="en-TV"/>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'KPIs &amp; Analyses'!$C$39:$C$45</c:f>
              <c:numCache>
                <c:formatCode>[&gt;=1000000]"$"0.00,,"M";[&gt;=1000]"$"0.0,"K";</c:formatCode>
                <c:ptCount val="7"/>
                <c:pt idx="0">
                  <c:v>789470.8800000028</c:v>
                </c:pt>
                <c:pt idx="1">
                  <c:v>0</c:v>
                </c:pt>
                <c:pt idx="2">
                  <c:v>0</c:v>
                </c:pt>
                <c:pt idx="3">
                  <c:v>795985.00999999966</c:v>
                </c:pt>
                <c:pt idx="4">
                  <c:v>0</c:v>
                </c:pt>
                <c:pt idx="5">
                  <c:v>786663.06000000041</c:v>
                </c:pt>
                <c:pt idx="6">
                  <c:v>0</c:v>
                </c:pt>
              </c:numCache>
            </c:numRef>
          </c:val>
          <c:extLst>
            <c:ext xmlns:c16="http://schemas.microsoft.com/office/drawing/2014/chart" uri="{C3380CC4-5D6E-409C-BE32-E72D297353CC}">
              <c16:uniqueId val="{00000001-FDFE-475D-97B1-8E32FB98D7E6}"/>
            </c:ext>
          </c:extLst>
        </c:ser>
        <c:dLbls>
          <c:showLegendKey val="0"/>
          <c:showVal val="1"/>
          <c:showCatName val="0"/>
          <c:showSerName val="0"/>
          <c:showPercent val="0"/>
          <c:showBubbleSize val="0"/>
        </c:dLbls>
        <c:gapWidth val="100"/>
        <c:overlap val="100"/>
        <c:axId val="1019293120"/>
        <c:axId val="1019289760"/>
      </c:barChart>
      <c:lineChart>
        <c:grouping val="standard"/>
        <c:varyColors val="0"/>
        <c:ser>
          <c:idx val="2"/>
          <c:order val="2"/>
          <c:tx>
            <c:strRef>
              <c:f>'KPIs &amp; Analyses'!$D$38</c:f>
              <c:strCache>
                <c:ptCount val="1"/>
                <c:pt idx="0">
                  <c:v>Average</c:v>
                </c:pt>
              </c:strCache>
            </c:strRef>
          </c:tx>
          <c:spPr>
            <a:ln w="19050" cap="rnd">
              <a:solidFill>
                <a:schemeClr val="accent3"/>
              </a:solidFill>
              <a:prstDash val="lgDash"/>
              <a:round/>
            </a:ln>
            <a:effectLst/>
          </c:spPr>
          <c:marker>
            <c:symbol val="none"/>
          </c:marker>
          <c:dLbls>
            <c:delete val="1"/>
          </c:dLbls>
          <c:val>
            <c:numRef>
              <c:f>'KPIs &amp; Analyses'!$D$39:$D$45</c:f>
              <c:numCache>
                <c:formatCode>[&gt;=1000000]"$"0.00,,"M";[&gt;=1000]"$"0.0,"K";</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2-FDFE-475D-97B1-8E32FB98D7E6}"/>
            </c:ext>
          </c:extLst>
        </c:ser>
        <c:dLbls>
          <c:showLegendKey val="0"/>
          <c:showVal val="1"/>
          <c:showCatName val="0"/>
          <c:showSerName val="0"/>
          <c:showPercent val="0"/>
          <c:showBubbleSize val="0"/>
        </c:dLbls>
        <c:marker val="1"/>
        <c:smooth val="0"/>
        <c:axId val="1019293120"/>
        <c:axId val="1019289760"/>
      </c:lineChart>
      <c:catAx>
        <c:axId val="1019293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V"/>
          </a:p>
        </c:txPr>
        <c:crossAx val="1019289760"/>
        <c:crosses val="autoZero"/>
        <c:auto val="1"/>
        <c:lblAlgn val="ctr"/>
        <c:lblOffset val="100"/>
        <c:noMultiLvlLbl val="0"/>
      </c:catAx>
      <c:valAx>
        <c:axId val="1019289760"/>
        <c:scaling>
          <c:orientation val="minMax"/>
        </c:scaling>
        <c:delete val="1"/>
        <c:axPos val="l"/>
        <c:numFmt formatCode="[&gt;=1000000]&quot;$&quot;0.00,,&quot;M&quot;;[&gt;=1000]&quot;$&quot;0.0,&quot;K&quot;;" sourceLinked="1"/>
        <c:majorTickMark val="none"/>
        <c:minorTickMark val="none"/>
        <c:tickLblPos val="nextTo"/>
        <c:crossAx val="1019293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TV"/>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'KPIs &amp; Analyses'!$B$67</c:f>
              <c:strCache>
                <c:ptCount val="1"/>
                <c:pt idx="0">
                  <c:v>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V"/>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 &amp; Analyses'!$A$68:$A$72</c:f>
              <c:strCache>
                <c:ptCount val="5"/>
                <c:pt idx="0">
                  <c:v>John Brown</c:v>
                </c:pt>
                <c:pt idx="1">
                  <c:v>Paul Noble</c:v>
                </c:pt>
                <c:pt idx="2">
                  <c:v>Laura Gross</c:v>
                </c:pt>
                <c:pt idx="3">
                  <c:v>Judith Simmons</c:v>
                </c:pt>
                <c:pt idx="4">
                  <c:v>Kristine Barrett</c:v>
                </c:pt>
              </c:strCache>
            </c:strRef>
          </c:cat>
          <c:val>
            <c:numRef>
              <c:f>'KPIs &amp; Analyses'!$B$68:$B$72</c:f>
              <c:numCache>
                <c:formatCode>[&gt;=1000000]"$"0.00,,"M";[&gt;=1000]"$"0.0,"K";</c:formatCode>
                <c:ptCount val="5"/>
                <c:pt idx="0">
                  <c:v>8477.4799999999977</c:v>
                </c:pt>
                <c:pt idx="1">
                  <c:v>7569.0199999999959</c:v>
                </c:pt>
                <c:pt idx="2">
                  <c:v>7236.9200000000019</c:v>
                </c:pt>
                <c:pt idx="3">
                  <c:v>7191.9699999999975</c:v>
                </c:pt>
                <c:pt idx="4">
                  <c:v>6966.5800000000008</c:v>
                </c:pt>
              </c:numCache>
            </c:numRef>
          </c:val>
          <c:extLst>
            <c:ext xmlns:c16="http://schemas.microsoft.com/office/drawing/2014/chart" uri="{C3380CC4-5D6E-409C-BE32-E72D297353CC}">
              <c16:uniqueId val="{00000000-E06B-4646-87D5-719FB7739F9C}"/>
            </c:ext>
          </c:extLst>
        </c:ser>
        <c:dLbls>
          <c:dLblPos val="outEnd"/>
          <c:showLegendKey val="0"/>
          <c:showVal val="1"/>
          <c:showCatName val="0"/>
          <c:showSerName val="0"/>
          <c:showPercent val="0"/>
          <c:showBubbleSize val="0"/>
        </c:dLbls>
        <c:gapWidth val="100"/>
        <c:overlap val="-13"/>
        <c:axId val="1140663792"/>
        <c:axId val="1140656592"/>
      </c:barChart>
      <c:catAx>
        <c:axId val="114066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V"/>
          </a:p>
        </c:txPr>
        <c:crossAx val="1140656592"/>
        <c:crosses val="autoZero"/>
        <c:auto val="1"/>
        <c:lblAlgn val="ctr"/>
        <c:lblOffset val="100"/>
        <c:noMultiLvlLbl val="0"/>
      </c:catAx>
      <c:valAx>
        <c:axId val="1140656592"/>
        <c:scaling>
          <c:orientation val="minMax"/>
        </c:scaling>
        <c:delete val="1"/>
        <c:axPos val="l"/>
        <c:numFmt formatCode="[&gt;=1000000]&quot;$&quot;0.00,,&quot;M&quot;;[&gt;=1000]&quot;$&quot;0.0,&quot;K&quot;;" sourceLinked="1"/>
        <c:majorTickMark val="none"/>
        <c:minorTickMark val="none"/>
        <c:tickLblPos val="nextTo"/>
        <c:crossAx val="1140663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TV"/>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[Dashboards.xlsm]KPIs &amp; Analyses!Profit by Age Category</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V"/>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V"/>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V"/>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'KPIs &amp; Analyses'!$B$74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V"/>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 &amp; Analyses'!$A$75:$A$80</c:f>
              <c:strCache>
                <c:ptCount val="5"/>
                <c:pt idx="0">
                  <c:v>0-20</c:v>
                </c:pt>
                <c:pt idx="1">
                  <c:v>21-30</c:v>
                </c:pt>
                <c:pt idx="2">
                  <c:v>31-40</c:v>
                </c:pt>
                <c:pt idx="3">
                  <c:v>41-50</c:v>
                </c:pt>
                <c:pt idx="4">
                  <c:v>50+</c:v>
                </c:pt>
              </c:strCache>
            </c:strRef>
          </c:cat>
          <c:val>
            <c:numRef>
              <c:f>'KPIs &amp; Analyses'!$B$75:$B$80</c:f>
              <c:numCache>
                <c:formatCode>[&gt;=1000000]"$"0.00,,"M";[&gt;=1000]"$"0.0,"K";</c:formatCode>
                <c:ptCount val="5"/>
                <c:pt idx="0">
                  <c:v>77466.27</c:v>
                </c:pt>
                <c:pt idx="1">
                  <c:v>404975.14999999909</c:v>
                </c:pt>
                <c:pt idx="2">
                  <c:v>429027.98999999859</c:v>
                </c:pt>
                <c:pt idx="3">
                  <c:v>476486.33000000217</c:v>
                </c:pt>
                <c:pt idx="4">
                  <c:v>909556.31999999564</c:v>
                </c:pt>
              </c:numCache>
            </c:numRef>
          </c:val>
          <c:extLst>
            <c:ext xmlns:c16="http://schemas.microsoft.com/office/drawing/2014/chart" uri="{C3380CC4-5D6E-409C-BE32-E72D297353CC}">
              <c16:uniqueId val="{00000000-217B-46BE-BAD2-DFD28E73CC93}"/>
            </c:ext>
          </c:extLst>
        </c:ser>
        <c:dLbls>
          <c:dLblPos val="outEnd"/>
          <c:showLegendKey val="0"/>
          <c:showVal val="1"/>
          <c:showCatName val="0"/>
          <c:showSerName val="0"/>
          <c:showPercent val="0"/>
          <c:showBubbleSize val="0"/>
        </c:dLbls>
        <c:gapWidth val="129"/>
        <c:overlap val="-27"/>
        <c:axId val="1196693151"/>
        <c:axId val="1196691711"/>
      </c:barChart>
      <c:catAx>
        <c:axId val="1196693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V"/>
          </a:p>
        </c:txPr>
        <c:crossAx val="1196691711"/>
        <c:crosses val="autoZero"/>
        <c:auto val="1"/>
        <c:lblAlgn val="ctr"/>
        <c:lblOffset val="100"/>
        <c:noMultiLvlLbl val="0"/>
      </c:catAx>
      <c:valAx>
        <c:axId val="1196691711"/>
        <c:scaling>
          <c:orientation val="minMax"/>
        </c:scaling>
        <c:delete val="1"/>
        <c:axPos val="l"/>
        <c:numFmt formatCode="[&gt;=1000000]&quot;$&quot;0.00,,&quot;M&quot;;[&gt;=1000]&quot;$&quot;0.0,&quot;K&quot;;" sourceLinked="1"/>
        <c:majorTickMark val="none"/>
        <c:minorTickMark val="none"/>
        <c:tickLblPos val="nextTo"/>
        <c:crossAx val="11966931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TV"/>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'KPIs &amp; Analyses'!$H$82</c:f>
              <c:strCache>
                <c:ptCount val="1"/>
              </c:strCache>
            </c:strRef>
          </c:tx>
          <c:spPr>
            <a:gradFill>
              <a:gsLst>
                <a:gs pos="0">
                  <a:srgbClr val="014993">
                    <a:alpha val="70000"/>
                  </a:srgbClr>
                </a:gs>
                <a:gs pos="54000">
                  <a:srgbClr val="014993">
                    <a:alpha val="10000"/>
                  </a:srgbClr>
                </a:gs>
                <a:gs pos="69000">
                  <a:srgbClr val="014993">
                    <a:alpha val="20000"/>
                  </a:srgbClr>
                </a:gs>
                <a:gs pos="100000">
                  <a:schemeClr val="accent1">
                    <a:lumMod val="60000"/>
                    <a:lumOff val="40000"/>
                    <a:alpha val="20000"/>
                  </a:schemeClr>
                </a:gs>
              </a:gsLst>
              <a:path path="circle">
                <a:fillToRect l="100000" b="100000"/>
              </a:path>
            </a:gradFill>
            <a:ln>
              <a:noFill/>
            </a:ln>
            <a:effectLst/>
          </c:spPr>
          <c:cat>
            <c:strRef>
              <c:f>'KPIs &amp; Analyses'!$G$83:$G$94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'KPIs &amp; Analyses'!$H$83:$H$94</c:f>
              <c:numCache>
                <c:formatCode>\$#,##0;\-\$#,##0;\$#,##0</c:formatCode>
                <c:ptCount val="12"/>
                <c:pt idx="0">
                  <c:v>177715.38000000006</c:v>
                </c:pt>
                <c:pt idx="1">
                  <c:v>177756.57000000004</c:v>
                </c:pt>
                <c:pt idx="2">
                  <c:v>204515.86999999941</c:v>
                </c:pt>
                <c:pt idx="3">
                  <c:v>192977.03999999998</c:v>
                </c:pt>
                <c:pt idx="4">
                  <c:v>205642.85000000033</c:v>
                </c:pt>
                <c:pt idx="5">
                  <c:v>195489.95000000042</c:v>
                </c:pt>
                <c:pt idx="6">
                  <c:v>182737.19000000047</c:v>
                </c:pt>
                <c:pt idx="7">
                  <c:v>208599.36000000034</c:v>
                </c:pt>
                <c:pt idx="8">
                  <c:v>190084.82000000018</c:v>
                </c:pt>
                <c:pt idx="9">
                  <c:v>190384.21999999968</c:v>
                </c:pt>
                <c:pt idx="10">
                  <c:v>192253.24999999942</c:v>
                </c:pt>
                <c:pt idx="11">
                  <c:v>179355.56000000011</c:v>
                </c:pt>
              </c:numCache>
            </c:numRef>
          </c:val>
          <c:extLst>
            <c:ext xmlns:c16="http://schemas.microsoft.com/office/drawing/2014/chart" uri="{C3380CC4-5D6E-409C-BE32-E72D297353CC}">
              <c16:uniqueId val="{00000000-B17B-4955-BCF9-3C3495A5FE94}"/>
            </c:ext>
          </c:extLst>
        </c:ser>
        <c:dLbls>
          <c:showLegendKey val="0"/>
          <c:showVal val="0"/>
          <c:showCatName val="0"/>
          <c:showSerName val="0"/>
          <c:showPercent val="0"/>
          <c:showBubbleSize val="0"/>
        </c:dLbls>
        <c:axId val="972753792"/>
        <c:axId val="972754272"/>
      </c:areaChart>
      <c:lineChart>
        <c:grouping val="standard"/>
        <c:varyColors val="0"/>
        <c:ser>
          <c:idx val="1"/>
          <c:order val="1"/>
          <c:tx>
            <c:strRef>
              <c:f>'KPIs &amp; Analyses'!$I$82</c:f>
              <c:strCache>
                <c:ptCount val="1"/>
              </c:strCache>
            </c:strRef>
          </c:tx>
          <c:spPr>
            <a:ln w="28575" cap="rnd">
              <a:solidFill>
                <a:schemeClr val="accent1">
                  <a:lumMod val="75000"/>
                </a:schemeClr>
              </a:solidFill>
              <a:round/>
            </a:ln>
            <a:effectLst/>
          </c:spPr>
          <c:marker>
            <c:symbol val="circle"/>
            <c:size val="5"/>
            <c:spPr>
              <a:solidFill>
                <a:srgbClr val="002060"/>
              </a:solidFill>
              <a:ln w="9525">
                <a:solidFill>
                  <a:srgbClr val="002060"/>
                </a:solidFill>
              </a:ln>
              <a:effectLst/>
            </c:spPr>
          </c:marker>
          <c:dLbls>
            <c:dLbl>
              <c:idx val="0"/>
              <c:tx>
                <c:rich>
                  <a:bodyPr/>
                  <a:lstStyle/>
                  <a:p>
                    <a:fld id="{B29F2A43-8355-4162-98E1-43DC5031F53F}" type="CELLRANGE">
                      <a:rPr lang="en-US"/>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17B-4955-BCF9-3C3495A5FE94}"/>
                </c:ext>
              </c:extLst>
            </c:dLbl>
            <c:dLbl>
              <c:idx val="1"/>
              <c:tx>
                <c:rich>
                  <a:bodyPr/>
                  <a:lstStyle/>
                  <a:p>
                    <a:fld id="{EA4AB4E3-709D-4A54-9DCC-08242D235985}"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17B-4955-BCF9-3C3495A5FE94}"/>
                </c:ext>
              </c:extLst>
            </c:dLbl>
            <c:dLbl>
              <c:idx val="2"/>
              <c:tx>
                <c:rich>
                  <a:bodyPr/>
                  <a:lstStyle/>
                  <a:p>
                    <a:fld id="{8DA36332-10B6-43CD-A48F-E94BE55EACA7}"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17B-4955-BCF9-3C3495A5FE94}"/>
                </c:ext>
              </c:extLst>
            </c:dLbl>
            <c:dLbl>
              <c:idx val="3"/>
              <c:tx>
                <c:rich>
                  <a:bodyPr/>
                  <a:lstStyle/>
                  <a:p>
                    <a:fld id="{B9EEC619-B7CC-460B-AD31-DE1BBB73E876}"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17B-4955-BCF9-3C3495A5FE94}"/>
                </c:ext>
              </c:extLst>
            </c:dLbl>
            <c:dLbl>
              <c:idx val="4"/>
              <c:tx>
                <c:rich>
                  <a:bodyPr/>
                  <a:lstStyle/>
                  <a:p>
                    <a:fld id="{993FCE28-5184-4694-A334-83C77D495699}"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17B-4955-BCF9-3C3495A5FE94}"/>
                </c:ext>
              </c:extLst>
            </c:dLbl>
            <c:dLbl>
              <c:idx val="5"/>
              <c:tx>
                <c:rich>
                  <a:bodyPr/>
                  <a:lstStyle/>
                  <a:p>
                    <a:fld id="{65C6FE7E-8F78-440C-96D6-6B119BA5D345}"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17B-4955-BCF9-3C3495A5FE94}"/>
                </c:ext>
              </c:extLst>
            </c:dLbl>
            <c:dLbl>
              <c:idx val="6"/>
              <c:tx>
                <c:rich>
                  <a:bodyPr/>
                  <a:lstStyle/>
                  <a:p>
                    <a:fld id="{EA8B3AE3-7095-4471-8138-76C7F4704CB2}"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17B-4955-BCF9-3C3495A5FE94}"/>
                </c:ext>
              </c:extLst>
            </c:dLbl>
            <c:dLbl>
              <c:idx val="7"/>
              <c:tx>
                <c:rich>
                  <a:bodyPr/>
                  <a:lstStyle/>
                  <a:p>
                    <a:fld id="{0AC05EA2-2281-4B82-BD58-7835EE27360F}"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17B-4955-BCF9-3C3495A5FE94}"/>
                </c:ext>
              </c:extLst>
            </c:dLbl>
            <c:dLbl>
              <c:idx val="8"/>
              <c:tx>
                <c:rich>
                  <a:bodyPr/>
                  <a:lstStyle/>
                  <a:p>
                    <a:fld id="{B3CD3F6D-C685-4473-8A05-7B512846991B}"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17B-4955-BCF9-3C3495A5FE94}"/>
                </c:ext>
              </c:extLst>
            </c:dLbl>
            <c:dLbl>
              <c:idx val="9"/>
              <c:tx>
                <c:rich>
                  <a:bodyPr/>
                  <a:lstStyle/>
                  <a:p>
                    <a:fld id="{1B7E2FDC-3975-4AAD-BA0A-F86D41C09A3E}"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17B-4955-BCF9-3C3495A5FE94}"/>
                </c:ext>
              </c:extLst>
            </c:dLbl>
            <c:dLbl>
              <c:idx val="10"/>
              <c:tx>
                <c:rich>
                  <a:bodyPr/>
                  <a:lstStyle/>
                  <a:p>
                    <a:fld id="{CCD45C01-CC08-405D-AFD1-3437D0A368C0}"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B17B-4955-BCF9-3C3495A5FE94}"/>
                </c:ext>
              </c:extLst>
            </c:dLbl>
            <c:dLbl>
              <c:idx val="11"/>
              <c:tx>
                <c:rich>
                  <a:bodyPr/>
                  <a:lstStyle/>
                  <a:p>
                    <a:fld id="{DB05EBBD-7AC4-478C-B6E3-2584596A0C01}" type="CELLRANGE">
                      <a:rPr lang="en-TV"/>
                      <a:pPr/>
                      <a:t>[CELLRANGE]</a:t>
                    </a:fld>
                    <a:endParaRPr lang="en-TV"/>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B17B-4955-BCF9-3C3495A5FE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V"/>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'KPIs &amp; Analyses'!$G$83:$G$94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'KPIs &amp; Analyses'!$I$83:$I$94</c:f>
              <c:numCache>
                <c:formatCode>\$#,##0;\-\$#,##0;\$#,##0</c:formatCode>
                <c:ptCount val="12"/>
                <c:pt idx="0">
                  <c:v>177715.38000000006</c:v>
                </c:pt>
                <c:pt idx="1">
                  <c:v>177756.57000000004</c:v>
                </c:pt>
                <c:pt idx="2">
                  <c:v>204515.86999999941</c:v>
                </c:pt>
                <c:pt idx="3">
                  <c:v>192977.03999999998</c:v>
                </c:pt>
                <c:pt idx="4">
                  <c:v>205642.85000000033</c:v>
                </c:pt>
                <c:pt idx="5">
                  <c:v>195489.95000000042</c:v>
                </c:pt>
                <c:pt idx="6">
                  <c:v>182737.19000000047</c:v>
                </c:pt>
                <c:pt idx="7">
                  <c:v>208599.36000000034</c:v>
                </c:pt>
                <c:pt idx="8">
                  <c:v>190084.82000000018</c:v>
                </c:pt>
                <c:pt idx="9">
                  <c:v>190384.21999999968</c:v>
                </c:pt>
                <c:pt idx="10">
                  <c:v>192253.24999999942</c:v>
                </c:pt>
                <c:pt idx="11">
                  <c:v>179355.56000000011</c:v>
                </c:pt>
              </c:numCache>
            </c:numRef>
          </c:val>
          <c:smooth val="1"/>
          <c:extLst>
            <c:ext xmlns:c15="http://schemas.microsoft.com/office/drawing/2012/chart" uri="{02D57815-91ED-43cb-92C2-25804820EDAC}">
              <c15:datalabelsRange>
                <c15:f>'KPIs &amp; Analyses'!$C$83:$C$94</c15:f>
                <c15:dlblRangeCache>
                  <c:ptCount val="12"/>
                  <c:pt idx="1">
                    <c:v>+0.02%</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D-B17B-4955-BCF9-3C3495A5FE94}"/>
            </c:ext>
          </c:extLst>
        </c:ser>
        <c:dLbls>
          <c:showLegendKey val="0"/>
          <c:showVal val="0"/>
          <c:showCatName val="0"/>
          <c:showSerName val="0"/>
          <c:showPercent val="0"/>
          <c:showBubbleSize val="0"/>
        </c:dLbls>
        <c:marker val="1"/>
        <c:smooth val="0"/>
        <c:axId val="972753792"/>
        <c:axId val="972754272"/>
      </c:lineChart>
      <c:catAx>
        <c:axId val="97275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V"/>
          </a:p>
        </c:txPr>
        <c:crossAx val="972754272"/>
        <c:crosses val="autoZero"/>
        <c:auto val="1"/>
        <c:lblAlgn val="ctr"/>
        <c:lblOffset val="100"/>
        <c:noMultiLvlLbl val="0"/>
      </c:catAx>
      <c:valAx>
        <c:axId val="972754272"/>
        <c:scaling>
          <c:orientation val="minMax"/>
        </c:scaling>
        <c:delete val="1"/>
        <c:axPos val="l"/>
        <c:numFmt formatCode="\$#,##0;\-\$#,##0;\$#,##0" sourceLinked="1"/>
        <c:majorTickMark val="none"/>
        <c:minorTickMark val="none"/>
        <c:tickLblPos val="nextTo"/>
        <c:crossAx val="972753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TV"/>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[Dashboards.xlsm]KPIs &amp; Analyses!Profit by Weekday</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V"/>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V"/>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V"/>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'KPIs &amp; Analyses'!$L$82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V"/>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 &amp; Analyses'!$K$83:$K$90</c:f>
              <c:strCache>
                <c:ptCount val="7"/>
                <c:pt idx="0">
                  <c:v>Mon</c:v>
                </c:pt>
                <c:pt idx="1">
                  <c:v>Tue</c:v>
                </c:pt>
                <c:pt idx="2">
                  <c:v>Wed</c:v>
                </c:pt>
                <c:pt idx="3">
                  <c:v>Thu</c:v>
                </c:pt>
                <c:pt idx="4">
                  <c:v>Fri</c:v>
                </c:pt>
                <c:pt idx="5">
                  <c:v>Sat</c:v>
                </c:pt>
                <c:pt idx="6">
                  <c:v>Sun</c:v>
                </c:pt>
              </c:strCache>
            </c:strRef>
          </c:cat>
          <c:val>
            <c:numRef>
              <c:f>'KPIs &amp; Analyses'!$L$83:$L$90</c:f>
              <c:numCache>
                <c:formatCode>[&gt;=1000000]"$"0.00,,"M";[&gt;=1000]"$"0.0,"K";</c:formatCode>
                <c:ptCount val="7"/>
                <c:pt idx="0">
                  <c:v>342889.85000000324</c:v>
                </c:pt>
                <c:pt idx="1">
                  <c:v>324340.81999999884</c:v>
                </c:pt>
                <c:pt idx="2">
                  <c:v>324189.0599999979</c:v>
                </c:pt>
                <c:pt idx="3">
                  <c:v>340665.27999999869</c:v>
                </c:pt>
                <c:pt idx="4">
                  <c:v>319564.96000000124</c:v>
                </c:pt>
                <c:pt idx="5">
                  <c:v>332458.74000000069</c:v>
                </c:pt>
                <c:pt idx="6">
                  <c:v>313403.34999999951</c:v>
                </c:pt>
              </c:numCache>
            </c:numRef>
          </c:val>
          <c:extLst>
            <c:ext xmlns:c16="http://schemas.microsoft.com/office/drawing/2014/chart" uri="{C3380CC4-5D6E-409C-BE32-E72D297353CC}">
              <c16:uniqueId val="{00000000-DC31-46EB-A072-639CC6987F2B}"/>
            </c:ext>
          </c:extLst>
        </c:ser>
        <c:dLbls>
          <c:showLegendKey val="0"/>
          <c:showVal val="0"/>
          <c:showCatName val="0"/>
          <c:showSerName val="0"/>
          <c:showPercent val="0"/>
          <c:showBubbleSize val="0"/>
        </c:dLbls>
        <c:gapWidth val="80"/>
        <c:overlap val="-27"/>
        <c:axId val="1091566111"/>
        <c:axId val="1091561791"/>
      </c:barChart>
      <c:catAx>
        <c:axId val="1091566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V"/>
          </a:p>
        </c:txPr>
        <c:crossAx val="1091561791"/>
        <c:crosses val="autoZero"/>
        <c:auto val="1"/>
        <c:lblAlgn val="ctr"/>
        <c:lblOffset val="100"/>
        <c:noMultiLvlLbl val="0"/>
      </c:catAx>
      <c:valAx>
        <c:axId val="1091561791"/>
        <c:scaling>
          <c:orientation val="minMax"/>
        </c:scaling>
        <c:delete val="1"/>
        <c:axPos val="l"/>
        <c:numFmt formatCode="[&gt;=1000000]&quot;$&quot;0.00,,&quot;M&quot;;[&gt;=1000]&quot;$&quot;0.0,&quot;K&quot;;" sourceLinked="1"/>
        <c:majorTickMark val="none"/>
        <c:minorTickMark val="none"/>
        <c:tickLblPos val="nextTo"/>
        <c:crossAx val="1091566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TV"/>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[Dashboards.xlsm]KPIs &amp; Analyses!Profit by Category</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V"/>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V"/>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TV"/>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TV"/>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'KPIs &amp; Analyses'!$J$100</c:f>
              <c:strCache>
                <c:ptCount val="1"/>
                <c:pt idx="0">
                  <c:v>Total</c:v>
                </c:pt>
              </c:strCache>
            </c:strRef>
          </c:tx>
          <c:spPr>
            <a:solidFill>
              <a:schemeClr val="accent1">
                <a:lumMod val="40000"/>
                <a:lumOff val="60000"/>
              </a:schemeClr>
            </a:solidFill>
            <a:ln>
              <a:noFill/>
            </a:ln>
            <a:effectLst/>
          </c:spPr>
          <c:invertIfNegative val="0"/>
          <c:dPt>
            <c:idx val="7"/>
            <c:invertIfNegative val="0"/>
            <c:bubble3D val="0"/>
            <c:extLst>
              <c:ext xmlns:c16="http://schemas.microsoft.com/office/drawing/2014/chart" uri="{C3380CC4-5D6E-409C-BE32-E72D297353CC}">
                <c16:uniqueId val="{00000001-D340-4FD0-A5F9-3588AF0BA991}"/>
              </c:ext>
            </c:extLst>
          </c:dPt>
          <c:dLbls>
            <c:dLbl>
              <c:idx val="7"/>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TV"/>
                </a:p>
              </c:txPr>
              <c:dLblPos val="in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340-4FD0-A5F9-3588AF0BA99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TV"/>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 &amp; Analyses'!$I$101:$I$108</c:f>
              <c:strCache>
                <c:ptCount val="8"/>
                <c:pt idx="0">
                  <c:v>Juice</c:v>
                </c:pt>
                <c:pt idx="1">
                  <c:v>Alcoholic Beverage</c:v>
                </c:pt>
                <c:pt idx="2">
                  <c:v>Coffee</c:v>
                </c:pt>
                <c:pt idx="3">
                  <c:v>Energy Drink</c:v>
                </c:pt>
                <c:pt idx="4">
                  <c:v>Water</c:v>
                </c:pt>
                <c:pt idx="5">
                  <c:v>Tea</c:v>
                </c:pt>
                <c:pt idx="6">
                  <c:v>Sports Drink</c:v>
                </c:pt>
                <c:pt idx="7">
                  <c:v>Soft Drink</c:v>
                </c:pt>
              </c:strCache>
            </c:strRef>
          </c:cat>
          <c:val>
            <c:numRef>
              <c:f>'KPIs &amp; Analyses'!$J$101:$J$108</c:f>
              <c:numCache>
                <c:formatCode>[&gt;=1000000]"$"0.00,,"M";[&gt;=1000]"$"0.0,"K";</c:formatCode>
                <c:ptCount val="8"/>
                <c:pt idx="0">
                  <c:v>52455.239999999583</c:v>
                </c:pt>
                <c:pt idx="1">
                  <c:v>86449.160000000033</c:v>
                </c:pt>
                <c:pt idx="2">
                  <c:v>142236.05999999901</c:v>
                </c:pt>
                <c:pt idx="3">
                  <c:v>174072.76000000042</c:v>
                </c:pt>
                <c:pt idx="4">
                  <c:v>339210.4900000029</c:v>
                </c:pt>
                <c:pt idx="5">
                  <c:v>367414.25000000041</c:v>
                </c:pt>
                <c:pt idx="6">
                  <c:v>417457.830000002</c:v>
                </c:pt>
                <c:pt idx="7">
                  <c:v>718216.26999999932</c:v>
                </c:pt>
              </c:numCache>
            </c:numRef>
          </c:val>
          <c:extLst>
            <c:ext xmlns:c16="http://schemas.microsoft.com/office/drawing/2014/chart" uri="{C3380CC4-5D6E-409C-BE32-E72D297353CC}">
              <c16:uniqueId val="{00000000-D340-4FD0-A5F9-3588AF0BA991}"/>
            </c:ext>
          </c:extLst>
        </c:ser>
        <c:dLbls>
          <c:showLegendKey val="0"/>
          <c:showVal val="0"/>
          <c:showCatName val="0"/>
          <c:showSerName val="0"/>
          <c:showPercent val="0"/>
          <c:showBubbleSize val="0"/>
        </c:dLbls>
        <c:gapWidth val="42"/>
        <c:axId val="788664447"/>
        <c:axId val="788670687"/>
      </c:barChart>
      <c:catAx>
        <c:axId val="788664447"/>
        <c:scaling>
          <c:orientation val="minMax"/>
        </c:scaling>
        <c:delete val="0"/>
        <c:axPos val="l"/>
        <c:numFmt formatCode="General" sourceLinked="1"/>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TV"/>
          </a:p>
        </c:txPr>
        <c:crossAx val="788670687"/>
        <c:crosses val="autoZero"/>
        <c:auto val="1"/>
        <c:lblAlgn val="ctr"/>
        <c:lblOffset val="100"/>
        <c:noMultiLvlLbl val="0"/>
      </c:catAx>
      <c:valAx>
        <c:axId val="788670687"/>
        <c:scaling>
          <c:orientation val="minMax"/>
        </c:scaling>
        <c:delete val="1"/>
        <c:axPos val="b"/>
        <c:numFmt formatCode="[&gt;=1000000]&quot;$&quot;0.00,,&quot;M&quot;;[&gt;=1000]&quot;$&quot;0.0,&quot;K&quot;;" sourceLinked="1"/>
        <c:majorTickMark val="none"/>
        <c:minorTickMark val="none"/>
        <c:tickLblPos val="nextTo"/>
        <c:crossAx val="788664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TV"/>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'KPIs &amp; Analyses'!$G$100</c:f>
              <c:strCache>
                <c:ptCount val="1"/>
                <c:pt idx="0">
                  <c:v>Total Items Sold</c:v>
                </c:pt>
              </c:strCache>
            </c:strRef>
          </c:tx>
          <c:spPr>
            <a:solidFill>
              <a:schemeClr val="accent1">
                <a:lumMod val="40000"/>
                <a:lumOff val="60000"/>
              </a:schemeClr>
            </a:solidFill>
            <a:ln>
              <a:noFill/>
            </a:ln>
            <a:effectLst/>
          </c:spPr>
          <c:invertIfNegative val="0"/>
          <c:dLbls>
            <c:dLbl>
              <c:idx val="0"/>
              <c:spPr>
                <a:noFill/>
                <a:ln>
                  <a:noFill/>
                </a:ln>
                <a:effectLst/>
              </c:spPr>
              <c:txPr>
                <a:bodyPr rot="0" spcFirstLastPara="1" vertOverflow="ellipsis" vert="horz" wrap="square" lIns="108000" tIns="19050" rIns="0" bIns="19050" anchor="ctr" anchorCtr="1">
                  <a:spAutoFit/>
                </a:bodyPr>
                <a:lstStyle/>
                <a:p>
                  <a:pPr>
                    <a:defRPr sz="900" b="0" i="0" u="none" strike="noStrike" kern="1200" baseline="0">
                      <a:solidFill>
                        <a:schemeClr val="tx1"/>
                      </a:solidFill>
                      <a:latin typeface="+mn-lt"/>
                      <a:ea typeface="+mn-ea"/>
                      <a:cs typeface="+mn-cs"/>
                    </a:defRPr>
                  </a:pPr>
                  <a:endParaRPr lang="en-TV"/>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2-F0AB-4D0A-9C9E-33D0DE58934E}"/>
                </c:ext>
              </c:extLst>
            </c:dLbl>
            <c:spPr>
              <a:noFill/>
              <a:ln>
                <a:noFill/>
              </a:ln>
              <a:effectLst/>
            </c:spPr>
            <c:txPr>
              <a:bodyPr rot="0" spcFirstLastPara="1" vertOverflow="ellipsis" vert="horz" wrap="square" lIns="108000" tIns="19050" rIns="0" bIns="19050" anchor="ctr" anchorCtr="1">
                <a:spAutoFit/>
              </a:bodyPr>
              <a:lstStyle/>
              <a:p>
                <a:pPr>
                  <a:defRPr sz="900" b="0" i="0" u="none" strike="noStrike" kern="1200" baseline="0">
                    <a:solidFill>
                      <a:schemeClr val="bg1"/>
                    </a:solidFill>
                    <a:latin typeface="+mn-lt"/>
                    <a:ea typeface="+mn-ea"/>
                    <a:cs typeface="+mn-cs"/>
                  </a:defRPr>
                </a:pPr>
                <a:endParaRPr lang="en-TV"/>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'KPIs &amp; Analyses'!$F$101:$F$105</c:f>
              <c:strCache>
                <c:ptCount val="5"/>
                <c:pt idx="0">
                  <c:v>Begin Brew</c:v>
                </c:pt>
                <c:pt idx="1">
                  <c:v>Common Splash</c:v>
                </c:pt>
                <c:pt idx="2">
                  <c:v>Onto Dew</c:v>
                </c:pt>
                <c:pt idx="3">
                  <c:v>Eight Brew</c:v>
                </c:pt>
                <c:pt idx="4">
                  <c:v>Attorney Mist</c:v>
                </c:pt>
              </c:strCache>
            </c:strRef>
          </c:cat>
          <c:val>
            <c:numRef>
              <c:f>'KPIs &amp; Analyses'!$G$101:$G$105</c:f>
              <c:numCache>
                <c:formatCode>[&gt;=1000]"$"0.0,"K";General</c:formatCode>
                <c:ptCount val="5"/>
                <c:pt idx="0">
                  <c:v>6861</c:v>
                </c:pt>
                <c:pt idx="1">
                  <c:v>6137</c:v>
                </c:pt>
                <c:pt idx="2">
                  <c:v>6262</c:v>
                </c:pt>
                <c:pt idx="3">
                  <c:v>6671</c:v>
                </c:pt>
                <c:pt idx="4">
                  <c:v>6545</c:v>
                </c:pt>
              </c:numCache>
            </c:numRef>
          </c:val>
          <c:extLst>
            <c:ext xmlns:c16="http://schemas.microsoft.com/office/drawing/2014/chart" uri="{C3380CC4-5D6E-409C-BE32-E72D297353CC}">
              <c16:uniqueId val="{00000000-F0AB-4D0A-9C9E-33D0DE58934E}"/>
            </c:ext>
          </c:extLst>
        </c:ser>
        <c:dLbls>
          <c:showLegendKey val="0"/>
          <c:showVal val="0"/>
          <c:showCatName val="0"/>
          <c:showSerName val="0"/>
          <c:showPercent val="0"/>
          <c:showBubbleSize val="0"/>
        </c:dLbls>
        <c:gapWidth val="42"/>
        <c:axId val="649833103"/>
        <c:axId val="649811023"/>
      </c:barChart>
      <c:catAx>
        <c:axId val="6498331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TV"/>
          </a:p>
        </c:txPr>
        <c:crossAx val="649811023"/>
        <c:crosses val="autoZero"/>
        <c:auto val="1"/>
        <c:lblAlgn val="ctr"/>
        <c:lblOffset val="100"/>
        <c:noMultiLvlLbl val="0"/>
      </c:catAx>
      <c:valAx>
        <c:axId val="649811023"/>
        <c:scaling>
          <c:orientation val="minMax"/>
        </c:scaling>
        <c:delete val="1"/>
        <c:axPos val="b"/>
        <c:numFmt formatCode="[&gt;=1000]&quot;$&quot;0.0,&quot;K&quot;;General" sourceLinked="1"/>
        <c:majorTickMark val="none"/>
        <c:minorTickMark val="none"/>
        <c:tickLblPos val="nextTo"/>
        <c:crossAx val="649833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TV"/>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KPIs &amp; Analyses'!$G$49"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Lines="2" dropStyle="combo" dx="22" fmlaLink="'KPIs &amp; Analyses'!$G$50" fmlaRange="'KPIs &amp; Analyses'!$J$49:$J$50" noThreeD="1" sel="1" val="0"/>
</file>

<file path=xl/ctrlProps/ctrlProp4.xml><?xml version="1.0" encoding="utf-8"?>
<formControlPr xmlns="http://schemas.microsoft.com/office/spreadsheetml/2009/9/main" objectType="Radio" firstButton="1" fmlaLink="'KPIs &amp; Analyses'!$G$98"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png"/><Relationship Id="rId1" Type="http://schemas.microsoft.com/office/2011/relationships/webextension" Target="../webextensions/webextension1.xml"/><Relationship Id="rId6" Type="http://schemas.openxmlformats.org/officeDocument/2006/relationships/hyperlink" Target="#'Profit View'!A1"/><Relationship Id="rId5" Type="http://schemas.openxmlformats.org/officeDocument/2006/relationships/hyperlink" Target="#'Time Frame'!A1"/><Relationship Id="rId4" Type="http://schemas.openxmlformats.org/officeDocument/2006/relationships/hyperlink" Target="#'Store Dashboard'!A1"/></Relationships>
</file>

<file path=xl/drawings/_rels/drawing2.xml.rels><?xml version="1.0" encoding="UTF-8" standalone="yes"?>
<Relationships xmlns="http://schemas.openxmlformats.org/package/2006/relationships"><Relationship Id="rId8" Type="http://schemas.openxmlformats.org/officeDocument/2006/relationships/hyperlink" Target="#'Store Dashboard'!A1"/><Relationship Id="rId3" Type="http://schemas.openxmlformats.org/officeDocument/2006/relationships/image" Target="../media/image2.emf"/><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5.emf"/><Relationship Id="rId10" Type="http://schemas.openxmlformats.org/officeDocument/2006/relationships/hyperlink" Target="#'Profit View'!A1"/><Relationship Id="rId4" Type="http://schemas.openxmlformats.org/officeDocument/2006/relationships/image" Target="../media/image4.emf"/><Relationship Id="rId9" Type="http://schemas.openxmlformats.org/officeDocument/2006/relationships/hyperlink" Target="#'Time Frame'!A1"/></Relationships>
</file>

<file path=xl/drawings/_rels/drawing3.x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hyperlink" Target="#'Store Dashboard'!A1"/><Relationship Id="rId3" Type="http://schemas.openxmlformats.org/officeDocument/2006/relationships/image" Target="../media/image10.png"/><Relationship Id="rId7" Type="http://schemas.openxmlformats.org/officeDocument/2006/relationships/image" Target="../media/image12.emf"/><Relationship Id="rId12" Type="http://schemas.openxmlformats.org/officeDocument/2006/relationships/chart" Target="../charts/chart9.xml"/><Relationship Id="rId2" Type="http://schemas.openxmlformats.org/officeDocument/2006/relationships/image" Target="../media/image9.png"/><Relationship Id="rId16" Type="http://schemas.openxmlformats.org/officeDocument/2006/relationships/chart" Target="../charts/chart10.xml"/><Relationship Id="rId1" Type="http://schemas.openxmlformats.org/officeDocument/2006/relationships/image" Target="../media/image8.png"/><Relationship Id="rId6" Type="http://schemas.openxmlformats.org/officeDocument/2006/relationships/chart" Target="../charts/chart6.xml"/><Relationship Id="rId11" Type="http://schemas.openxmlformats.org/officeDocument/2006/relationships/chart" Target="../charts/chart8.xml"/><Relationship Id="rId5" Type="http://schemas.openxmlformats.org/officeDocument/2006/relationships/chart" Target="../charts/chart5.xml"/><Relationship Id="rId15" Type="http://schemas.openxmlformats.org/officeDocument/2006/relationships/hyperlink" Target="#'Profit View'!A1"/><Relationship Id="rId10" Type="http://schemas.openxmlformats.org/officeDocument/2006/relationships/chart" Target="../charts/chart7.xml"/><Relationship Id="rId4" Type="http://schemas.openxmlformats.org/officeDocument/2006/relationships/image" Target="../media/image11.png"/><Relationship Id="rId9" Type="http://schemas.openxmlformats.org/officeDocument/2006/relationships/image" Target="../media/image14.emf"/><Relationship Id="rId14" Type="http://schemas.openxmlformats.org/officeDocument/2006/relationships/hyperlink" Target="#'Time Frame'!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absolute">
    <xdr:from>
      <xdr:col>20</xdr:col>
      <xdr:colOff>381502</xdr:colOff>
      <xdr:row>0</xdr:row>
      <xdr:rowOff>0</xdr:rowOff>
    </xdr:from>
    <xdr:to>
      <xdr:col>28</xdr:col>
      <xdr:colOff>4702</xdr:colOff>
      <xdr:row>35</xdr:row>
      <xdr:rowOff>172500</xdr:rowOff>
    </xdr:to>
    <xdr:sp macro="" textlink="">
      <xdr:nvSpPr>
        <xdr:cNvPr id="35" name="Moon 34">
          <a:extLst>
            <a:ext uri="{FF2B5EF4-FFF2-40B4-BE49-F238E27FC236}">
              <a16:creationId xmlns:a16="http://schemas.microsoft.com/office/drawing/2014/main" id="{00000000-0008-0000-0100-000023000000}"/>
            </a:ext>
          </a:extLst>
        </xdr:cNvPr>
        <xdr:cNvSpPr/>
      </xdr:nvSpPr>
      <xdr:spPr>
        <a:xfrm flipH="1">
          <a:off x="12613607" y="0"/>
          <a:ext cx="4516042" cy="6840000"/>
        </a:xfrm>
        <a:prstGeom prst="moon">
          <a:avLst>
            <a:gd name="adj" fmla="val 64606"/>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0</xdr:col>
      <xdr:colOff>276225</xdr:colOff>
      <xdr:row>4</xdr:row>
      <xdr:rowOff>57150</xdr:rowOff>
    </xdr:from>
    <xdr:to>
      <xdr:col>21</xdr:col>
      <xdr:colOff>295275</xdr:colOff>
      <xdr:row>31</xdr:row>
      <xdr:rowOff>57150</xdr:rowOff>
    </xdr:to>
    <xdr:sp macro="" textlink="">
      <xdr:nvSpPr>
        <xdr:cNvPr id="4" name="Rectangle: Diagonal Corners Rounded 3">
          <a:extLst>
            <a:ext uri="{FF2B5EF4-FFF2-40B4-BE49-F238E27FC236}">
              <a16:creationId xmlns:a16="http://schemas.microsoft.com/office/drawing/2014/main" id="{00000000-0008-0000-0100-000004000000}"/>
            </a:ext>
          </a:extLst>
        </xdr:cNvPr>
        <xdr:cNvSpPr/>
      </xdr:nvSpPr>
      <xdr:spPr>
        <a:xfrm>
          <a:off x="276225" y="819150"/>
          <a:ext cx="12820650" cy="5143500"/>
        </a:xfrm>
        <a:prstGeom prst="round2Diag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0</xdr:col>
      <xdr:colOff>133348</xdr:colOff>
      <xdr:row>3</xdr:row>
      <xdr:rowOff>28575</xdr:rowOff>
    </xdr:from>
    <xdr:to>
      <xdr:col>5</xdr:col>
      <xdr:colOff>76199</xdr:colOff>
      <xdr:row>18</xdr:row>
      <xdr:rowOff>66675</xdr:rowOff>
    </xdr:to>
    <xdr:sp macro="" textlink="">
      <xdr:nvSpPr>
        <xdr:cNvPr id="7" name="Oval 6">
          <a:extLst>
            <a:ext uri="{FF2B5EF4-FFF2-40B4-BE49-F238E27FC236}">
              <a16:creationId xmlns:a16="http://schemas.microsoft.com/office/drawing/2014/main" id="{00000000-0008-0000-0100-000007000000}"/>
            </a:ext>
          </a:extLst>
        </xdr:cNvPr>
        <xdr:cNvSpPr/>
      </xdr:nvSpPr>
      <xdr:spPr>
        <a:xfrm>
          <a:off x="133348" y="600075"/>
          <a:ext cx="2990851" cy="289560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editAs="absolute">
    <xdr:from>
      <xdr:col>20</xdr:col>
      <xdr:colOff>409575</xdr:colOff>
      <xdr:row>0</xdr:row>
      <xdr:rowOff>0</xdr:rowOff>
    </xdr:from>
    <xdr:to>
      <xdr:col>28</xdr:col>
      <xdr:colOff>32775</xdr:colOff>
      <xdr:row>35</xdr:row>
      <xdr:rowOff>172500</xdr:rowOff>
    </xdr:to>
    <xdr:sp macro="" textlink="">
      <xdr:nvSpPr>
        <xdr:cNvPr id="2" name="Moon 1">
          <a:extLst>
            <a:ext uri="{FF2B5EF4-FFF2-40B4-BE49-F238E27FC236}">
              <a16:creationId xmlns:a16="http://schemas.microsoft.com/office/drawing/2014/main" id="{00000000-0008-0000-0100-000002000000}"/>
            </a:ext>
          </a:extLst>
        </xdr:cNvPr>
        <xdr:cNvSpPr/>
      </xdr:nvSpPr>
      <xdr:spPr>
        <a:xfrm flipH="1">
          <a:off x="12601575" y="0"/>
          <a:ext cx="4500000" cy="6840000"/>
        </a:xfrm>
        <a:prstGeom prst="moon">
          <a:avLst>
            <a:gd name="adj" fmla="val 64606"/>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0</xdr:col>
      <xdr:colOff>266700</xdr:colOff>
      <xdr:row>0</xdr:row>
      <xdr:rowOff>47625</xdr:rowOff>
    </xdr:from>
    <xdr:to>
      <xdr:col>17</xdr:col>
      <xdr:colOff>130343</xdr:colOff>
      <xdr:row>2</xdr:row>
      <xdr:rowOff>152401</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266700" y="47625"/>
          <a:ext cx="10260932" cy="485776"/>
        </a:xfrm>
        <a:prstGeom prst="roundRect">
          <a:avLst/>
        </a:prstGeom>
        <a:gradFill>
          <a:gsLst>
            <a:gs pos="82000">
              <a:schemeClr val="bg1"/>
            </a:gs>
            <a:gs pos="100000">
              <a:schemeClr val="accent3">
                <a:lumMod val="45000"/>
                <a:lumOff val="55000"/>
              </a:schemeClr>
            </a:gs>
            <a:gs pos="100000">
              <a:schemeClr val="accent3">
                <a:lumMod val="45000"/>
                <a:lumOff val="55000"/>
              </a:schemeClr>
            </a:gs>
            <a:gs pos="100000">
              <a:schemeClr val="accent3">
                <a:lumMod val="30000"/>
                <a:lumOff val="7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xdr:col>
      <xdr:colOff>581025</xdr:colOff>
      <xdr:row>5</xdr:row>
      <xdr:rowOff>85725</xdr:rowOff>
    </xdr:from>
    <xdr:to>
      <xdr:col>21</xdr:col>
      <xdr:colOff>85724</xdr:colOff>
      <xdr:row>30</xdr:row>
      <xdr:rowOff>76200</xdr:rowOff>
    </xdr:to>
    <xdr:sp macro="" textlink="">
      <xdr:nvSpPr>
        <xdr:cNvPr id="5" name="Rectangle: Diagonal Corners Rounded 4">
          <a:extLst>
            <a:ext uri="{FF2B5EF4-FFF2-40B4-BE49-F238E27FC236}">
              <a16:creationId xmlns:a16="http://schemas.microsoft.com/office/drawing/2014/main" id="{00000000-0008-0000-0100-000005000000}"/>
            </a:ext>
          </a:extLst>
        </xdr:cNvPr>
        <xdr:cNvSpPr/>
      </xdr:nvSpPr>
      <xdr:spPr>
        <a:xfrm>
          <a:off x="1190625" y="1038225"/>
          <a:ext cx="11696699" cy="4752975"/>
        </a:xfrm>
        <a:prstGeom prst="round2DiagRect">
          <a:avLst/>
        </a:prstGeom>
        <a:solidFill>
          <a:schemeClr val="bg1"/>
        </a:solidFill>
        <a:ln>
          <a:noFill/>
        </a:ln>
        <a:effectLst>
          <a:outerShdw blurRad="76200" dist="12700" sx="101000" sy="101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8</xdr:col>
      <xdr:colOff>171451</xdr:colOff>
      <xdr:row>6</xdr:row>
      <xdr:rowOff>38099</xdr:rowOff>
    </xdr:from>
    <xdr:to>
      <xdr:col>20</xdr:col>
      <xdr:colOff>476251</xdr:colOff>
      <xdr:row>29</xdr:row>
      <xdr:rowOff>180975</xdr:rowOff>
    </xdr:to>
    <xdr:sp macro="" textlink="">
      <xdr:nvSpPr>
        <xdr:cNvPr id="6" name="Rectangle: Diagonal Corners Rounded 5">
          <a:extLst>
            <a:ext uri="{FF2B5EF4-FFF2-40B4-BE49-F238E27FC236}">
              <a16:creationId xmlns:a16="http://schemas.microsoft.com/office/drawing/2014/main" id="{00000000-0008-0000-0100-000006000000}"/>
            </a:ext>
          </a:extLst>
        </xdr:cNvPr>
        <xdr:cNvSpPr/>
      </xdr:nvSpPr>
      <xdr:spPr>
        <a:xfrm>
          <a:off x="5048251" y="1181099"/>
          <a:ext cx="7620000" cy="4524376"/>
        </a:xfrm>
        <a:prstGeom prst="round2DiagRect">
          <a:avLst/>
        </a:prstGeom>
        <a:solidFill>
          <a:schemeClr val="bg1"/>
        </a:solidFill>
        <a:ln>
          <a:noFill/>
        </a:ln>
        <a:effectLst>
          <a:outerShdw blurRad="76200" dist="12700" sx="101000" sy="101000" algn="ctr" rotWithShape="0">
            <a:prstClr val="black">
              <a:alpha val="1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8</xdr:col>
      <xdr:colOff>400051</xdr:colOff>
      <xdr:row>7</xdr:row>
      <xdr:rowOff>57149</xdr:rowOff>
    </xdr:from>
    <xdr:to>
      <xdr:col>20</xdr:col>
      <xdr:colOff>161925</xdr:colOff>
      <xdr:row>28</xdr:row>
      <xdr:rowOff>161925</xdr:rowOff>
    </xdr:to>
    <mc:AlternateContent xmlns:mc="http://schemas.openxmlformats.org/markup-compatibility/2006">
      <mc:Choice xmlns:we="http://schemas.microsoft.com/office/webextensions/webextension/2010/11" Requires="we">
        <xdr:graphicFrame macro="">
          <xdr:nvGraphicFramePr>
            <xdr:cNvPr id="9" name="Add-in 8">
              <a:extLst>
                <a:ext uri="{FF2B5EF4-FFF2-40B4-BE49-F238E27FC236}">
                  <a16:creationId xmlns:a16="http://schemas.microsoft.com/office/drawing/2014/main" id="{00000000-0008-0000-0100-000009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9" name="Add-in 8">
              <a:extLst>
                <a:ext uri="{FF2B5EF4-FFF2-40B4-BE49-F238E27FC236}">
                  <a16:creationId xmlns:a16="http://schemas.microsoft.com/office/drawing/2014/main" id="{00000000-0008-0000-0100-00000900000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editAs="oneCell">
    <xdr:from>
      <xdr:col>2</xdr:col>
      <xdr:colOff>342899</xdr:colOff>
      <xdr:row>6</xdr:row>
      <xdr:rowOff>40104</xdr:rowOff>
    </xdr:from>
    <xdr:to>
      <xdr:col>7</xdr:col>
      <xdr:colOff>428624</xdr:colOff>
      <xdr:row>19</xdr:row>
      <xdr:rowOff>60157</xdr:rowOff>
    </xdr:to>
    <mc:AlternateContent xmlns:mc="http://schemas.openxmlformats.org/markup-compatibility/2006" xmlns:a14="http://schemas.microsoft.com/office/drawing/2010/main">
      <mc:Choice Requires="a14">
        <xdr:graphicFrame macro="">
          <xdr:nvGraphicFramePr>
            <xdr:cNvPr id="10" name="Month">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66110" y="1183104"/>
              <a:ext cx="3143751" cy="2496553"/>
            </a:xfrm>
            <a:prstGeom prst="rect">
              <a:avLst/>
            </a:prstGeom>
            <a:solidFill>
              <a:prstClr val="white"/>
            </a:solidFill>
            <a:ln w="1">
              <a:solidFill>
                <a:prstClr val="green"/>
              </a:solidFill>
            </a:ln>
          </xdr:spPr>
          <xdr:txBody>
            <a:bodyPr vertOverflow="clip" horzOverflow="clip"/>
            <a:lstStyle/>
            <a:p>
              <a:r>
                <a:rPr lang="en-TV"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142875</xdr:colOff>
      <xdr:row>27</xdr:row>
      <xdr:rowOff>0</xdr:rowOff>
    </xdr:from>
    <xdr:to>
      <xdr:col>20</xdr:col>
      <xdr:colOff>190500</xdr:colOff>
      <xdr:row>28</xdr:row>
      <xdr:rowOff>171450</xdr:rowOff>
    </xdr:to>
    <xdr:sp macro=""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8677275" y="5143500"/>
          <a:ext cx="3705225" cy="36195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2</xdr:col>
      <xdr:colOff>383005</xdr:colOff>
      <xdr:row>19</xdr:row>
      <xdr:rowOff>166937</xdr:rowOff>
    </xdr:from>
    <xdr:to>
      <xdr:col>7</xdr:col>
      <xdr:colOff>439151</xdr:colOff>
      <xdr:row>22</xdr:row>
      <xdr:rowOff>157412</xdr:rowOff>
    </xdr:to>
    <xdr:sp macro="" textlink="">
      <xdr:nvSpPr>
        <xdr:cNvPr id="12" name="Rectangle: Diagonal Corners Rounded 11">
          <a:extLst>
            <a:ext uri="{FF2B5EF4-FFF2-40B4-BE49-F238E27FC236}">
              <a16:creationId xmlns:a16="http://schemas.microsoft.com/office/drawing/2014/main" id="{00000000-0008-0000-0100-00000C000000}"/>
            </a:ext>
          </a:extLst>
        </xdr:cNvPr>
        <xdr:cNvSpPr/>
      </xdr:nvSpPr>
      <xdr:spPr>
        <a:xfrm>
          <a:off x="1606216" y="3786437"/>
          <a:ext cx="3114172" cy="561975"/>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2</xdr:col>
      <xdr:colOff>374984</xdr:colOff>
      <xdr:row>23</xdr:row>
      <xdr:rowOff>68680</xdr:rowOff>
    </xdr:from>
    <xdr:to>
      <xdr:col>7</xdr:col>
      <xdr:colOff>431130</xdr:colOff>
      <xdr:row>26</xdr:row>
      <xdr:rowOff>59155</xdr:rowOff>
    </xdr:to>
    <xdr:sp macro="" textlink="">
      <xdr:nvSpPr>
        <xdr:cNvPr id="13" name="Rectangle: Diagonal Corners Rounded 12">
          <a:extLst>
            <a:ext uri="{FF2B5EF4-FFF2-40B4-BE49-F238E27FC236}">
              <a16:creationId xmlns:a16="http://schemas.microsoft.com/office/drawing/2014/main" id="{00000000-0008-0000-0100-00000D000000}"/>
            </a:ext>
          </a:extLst>
        </xdr:cNvPr>
        <xdr:cNvSpPr/>
      </xdr:nvSpPr>
      <xdr:spPr>
        <a:xfrm>
          <a:off x="1598195" y="4450180"/>
          <a:ext cx="3114172" cy="561975"/>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2</xdr:col>
      <xdr:colOff>346912</xdr:colOff>
      <xdr:row>26</xdr:row>
      <xdr:rowOff>160922</xdr:rowOff>
    </xdr:from>
    <xdr:to>
      <xdr:col>7</xdr:col>
      <xdr:colOff>403058</xdr:colOff>
      <xdr:row>29</xdr:row>
      <xdr:rowOff>151397</xdr:rowOff>
    </xdr:to>
    <xdr:sp macro="" textlink="">
      <xdr:nvSpPr>
        <xdr:cNvPr id="14" name="Rectangle: Diagonal Corners Rounded 13">
          <a:extLst>
            <a:ext uri="{FF2B5EF4-FFF2-40B4-BE49-F238E27FC236}">
              <a16:creationId xmlns:a16="http://schemas.microsoft.com/office/drawing/2014/main" id="{00000000-0008-0000-0100-00000E000000}"/>
            </a:ext>
          </a:extLst>
        </xdr:cNvPr>
        <xdr:cNvSpPr/>
      </xdr:nvSpPr>
      <xdr:spPr>
        <a:xfrm>
          <a:off x="1570123" y="5113922"/>
          <a:ext cx="3114172" cy="561975"/>
        </a:xfrm>
        <a:prstGeom prst="round2Diag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2</xdr:col>
      <xdr:colOff>451183</xdr:colOff>
      <xdr:row>20</xdr:row>
      <xdr:rowOff>190499</xdr:rowOff>
    </xdr:from>
    <xdr:to>
      <xdr:col>3</xdr:col>
      <xdr:colOff>10026</xdr:colOff>
      <xdr:row>21</xdr:row>
      <xdr:rowOff>160420</xdr:rowOff>
    </xdr:to>
    <xdr:sp macro="" textlink="">
      <xdr:nvSpPr>
        <xdr:cNvPr id="15" name="Flowchart: Connector 14">
          <a:extLst>
            <a:ext uri="{FF2B5EF4-FFF2-40B4-BE49-F238E27FC236}">
              <a16:creationId xmlns:a16="http://schemas.microsoft.com/office/drawing/2014/main" id="{00000000-0008-0000-0100-00000F000000}"/>
            </a:ext>
          </a:extLst>
        </xdr:cNvPr>
        <xdr:cNvSpPr/>
      </xdr:nvSpPr>
      <xdr:spPr>
        <a:xfrm>
          <a:off x="1674394" y="4000499"/>
          <a:ext cx="170448" cy="160421"/>
        </a:xfrm>
        <a:prstGeom prst="flowChartConnector">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2</xdr:col>
      <xdr:colOff>463215</xdr:colOff>
      <xdr:row>24</xdr:row>
      <xdr:rowOff>82216</xdr:rowOff>
    </xdr:from>
    <xdr:to>
      <xdr:col>3</xdr:col>
      <xdr:colOff>22058</xdr:colOff>
      <xdr:row>25</xdr:row>
      <xdr:rowOff>52137</xdr:rowOff>
    </xdr:to>
    <xdr:sp macro="" textlink="">
      <xdr:nvSpPr>
        <xdr:cNvPr id="16" name="Flowchart: Connector 15">
          <a:extLst>
            <a:ext uri="{FF2B5EF4-FFF2-40B4-BE49-F238E27FC236}">
              <a16:creationId xmlns:a16="http://schemas.microsoft.com/office/drawing/2014/main" id="{00000000-0008-0000-0100-000010000000}"/>
            </a:ext>
          </a:extLst>
        </xdr:cNvPr>
        <xdr:cNvSpPr/>
      </xdr:nvSpPr>
      <xdr:spPr>
        <a:xfrm>
          <a:off x="1686426" y="4654216"/>
          <a:ext cx="170448" cy="160421"/>
        </a:xfrm>
        <a:prstGeom prst="flowChartConnector">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2</xdr:col>
      <xdr:colOff>465219</xdr:colOff>
      <xdr:row>27</xdr:row>
      <xdr:rowOff>184484</xdr:rowOff>
    </xdr:from>
    <xdr:to>
      <xdr:col>3</xdr:col>
      <xdr:colOff>24062</xdr:colOff>
      <xdr:row>28</xdr:row>
      <xdr:rowOff>154405</xdr:rowOff>
    </xdr:to>
    <xdr:sp macro="" textlink="">
      <xdr:nvSpPr>
        <xdr:cNvPr id="17" name="Flowchart: Connector 16">
          <a:extLst>
            <a:ext uri="{FF2B5EF4-FFF2-40B4-BE49-F238E27FC236}">
              <a16:creationId xmlns:a16="http://schemas.microsoft.com/office/drawing/2014/main" id="{00000000-0008-0000-0100-000011000000}"/>
            </a:ext>
          </a:extLst>
        </xdr:cNvPr>
        <xdr:cNvSpPr/>
      </xdr:nvSpPr>
      <xdr:spPr>
        <a:xfrm>
          <a:off x="1688430" y="5327984"/>
          <a:ext cx="170448" cy="160421"/>
        </a:xfrm>
        <a:prstGeom prst="flowChartConnector">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3</xdr:col>
      <xdr:colOff>40105</xdr:colOff>
      <xdr:row>20</xdr:row>
      <xdr:rowOff>120316</xdr:rowOff>
    </xdr:from>
    <xdr:to>
      <xdr:col>5</xdr:col>
      <xdr:colOff>80211</xdr:colOff>
      <xdr:row>22</xdr:row>
      <xdr:rowOff>30079</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1874921" y="3930316"/>
          <a:ext cx="1263316" cy="29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75000"/>
                  <a:lumOff val="25000"/>
                </a:schemeClr>
              </a:solidFill>
              <a:latin typeface="Times New Roman" panose="02020603050405020304" pitchFamily="18" charset="0"/>
              <a:cs typeface="Times New Roman" panose="02020603050405020304" pitchFamily="18" charset="0"/>
            </a:rPr>
            <a:t>Total Revenue</a:t>
          </a:r>
          <a:endParaRPr lang="en-TV" sz="1200">
            <a:solidFill>
              <a:schemeClr val="tx1">
                <a:lumMod val="75000"/>
                <a:lumOff val="25000"/>
              </a:schemeClr>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72190</xdr:colOff>
      <xdr:row>24</xdr:row>
      <xdr:rowOff>32085</xdr:rowOff>
    </xdr:from>
    <xdr:to>
      <xdr:col>5</xdr:col>
      <xdr:colOff>122322</xdr:colOff>
      <xdr:row>25</xdr:row>
      <xdr:rowOff>132348</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907006" y="4604085"/>
          <a:ext cx="1273342" cy="29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75000"/>
                  <a:lumOff val="25000"/>
                </a:schemeClr>
              </a:solidFill>
              <a:latin typeface="Times New Roman" panose="02020603050405020304" pitchFamily="18" charset="0"/>
              <a:cs typeface="Times New Roman" panose="02020603050405020304" pitchFamily="18" charset="0"/>
            </a:rPr>
            <a:t>Target</a:t>
          </a:r>
          <a:r>
            <a:rPr lang="en-US" sz="1200" baseline="0">
              <a:solidFill>
                <a:schemeClr val="tx1">
                  <a:lumMod val="75000"/>
                  <a:lumOff val="25000"/>
                </a:schemeClr>
              </a:solidFill>
              <a:latin typeface="Times New Roman" panose="02020603050405020304" pitchFamily="18" charset="0"/>
              <a:cs typeface="Times New Roman" panose="02020603050405020304" pitchFamily="18" charset="0"/>
            </a:rPr>
            <a:t> Revenue</a:t>
          </a:r>
          <a:endParaRPr lang="en-TV" sz="1200">
            <a:solidFill>
              <a:schemeClr val="tx1">
                <a:lumMod val="75000"/>
                <a:lumOff val="25000"/>
              </a:schemeClr>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64169</xdr:colOff>
      <xdr:row>27</xdr:row>
      <xdr:rowOff>114301</xdr:rowOff>
    </xdr:from>
    <xdr:to>
      <xdr:col>5</xdr:col>
      <xdr:colOff>114301</xdr:colOff>
      <xdr:row>29</xdr:row>
      <xdr:rowOff>24064</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1898985" y="5257801"/>
          <a:ext cx="1273342" cy="29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tx1">
                  <a:lumMod val="75000"/>
                  <a:lumOff val="25000"/>
                </a:schemeClr>
              </a:solidFill>
              <a:latin typeface="Times New Roman" panose="02020603050405020304" pitchFamily="18" charset="0"/>
              <a:cs typeface="Times New Roman" panose="02020603050405020304" pitchFamily="18" charset="0"/>
            </a:rPr>
            <a:t>Variance </a:t>
          </a:r>
        </a:p>
        <a:p>
          <a:endParaRPr lang="en-TV" sz="1200">
            <a:latin typeface="Times New Roman" panose="02020603050405020304" pitchFamily="18" charset="0"/>
            <a:cs typeface="Times New Roman" panose="02020603050405020304" pitchFamily="18" charset="0"/>
          </a:endParaRPr>
        </a:p>
      </xdr:txBody>
    </xdr:sp>
    <xdr:clientData/>
  </xdr:twoCellAnchor>
  <xdr:twoCellAnchor>
    <xdr:from>
      <xdr:col>5</xdr:col>
      <xdr:colOff>92242</xdr:colOff>
      <xdr:row>20</xdr:row>
      <xdr:rowOff>120316</xdr:rowOff>
    </xdr:from>
    <xdr:to>
      <xdr:col>6</xdr:col>
      <xdr:colOff>320842</xdr:colOff>
      <xdr:row>22</xdr:row>
      <xdr:rowOff>42112</xdr:rowOff>
    </xdr:to>
    <xdr:sp macro="" textlink="'KPIs &amp; Analyses'!$A$2">
      <xdr:nvSpPr>
        <xdr:cNvPr id="22" name="TextBox 21">
          <a:extLst>
            <a:ext uri="{FF2B5EF4-FFF2-40B4-BE49-F238E27FC236}">
              <a16:creationId xmlns:a16="http://schemas.microsoft.com/office/drawing/2014/main" id="{00000000-0008-0000-0100-000016000000}"/>
            </a:ext>
          </a:extLst>
        </xdr:cNvPr>
        <xdr:cNvSpPr txBox="1"/>
      </xdr:nvSpPr>
      <xdr:spPr>
        <a:xfrm>
          <a:off x="3150268" y="3930316"/>
          <a:ext cx="840206" cy="302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7BBE9F1-8E4E-4644-AE39-56BC70866E98}" type="TxLink">
            <a:rPr lang="en-US" sz="1400" b="0" i="0" u="none" strike="noStrike">
              <a:solidFill>
                <a:srgbClr val="000000"/>
              </a:solidFill>
              <a:latin typeface="Times New Roman" panose="02020603050405020304" pitchFamily="18" charset="0"/>
              <a:ea typeface="+mn-ea"/>
              <a:cs typeface="Times New Roman" panose="02020603050405020304" pitchFamily="18" charset="0"/>
            </a:rPr>
            <a:pPr marL="0" indent="0"/>
            <a:t>$5.45M</a:t>
          </a:fld>
          <a:endParaRPr lang="en-TV" sz="1400" b="0"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5</xdr:col>
      <xdr:colOff>70184</xdr:colOff>
      <xdr:row>24</xdr:row>
      <xdr:rowOff>22059</xdr:rowOff>
    </xdr:from>
    <xdr:to>
      <xdr:col>6</xdr:col>
      <xdr:colOff>320841</xdr:colOff>
      <xdr:row>25</xdr:row>
      <xdr:rowOff>154407</xdr:rowOff>
    </xdr:to>
    <xdr:sp macro="" textlink="'KPIs &amp; Analyses'!$K$2">
      <xdr:nvSpPr>
        <xdr:cNvPr id="23" name="TextBox 22">
          <a:extLst>
            <a:ext uri="{FF2B5EF4-FFF2-40B4-BE49-F238E27FC236}">
              <a16:creationId xmlns:a16="http://schemas.microsoft.com/office/drawing/2014/main" id="{00000000-0008-0000-0100-000017000000}"/>
            </a:ext>
          </a:extLst>
        </xdr:cNvPr>
        <xdr:cNvSpPr txBox="1"/>
      </xdr:nvSpPr>
      <xdr:spPr>
        <a:xfrm>
          <a:off x="3128210" y="4594059"/>
          <a:ext cx="862263" cy="322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6906549-693B-4C44-A6D5-FB8B9099A634}" type="TxLink">
            <a:rPr lang="en-US" sz="1400" b="0" i="0" u="none" strike="noStrike">
              <a:solidFill>
                <a:srgbClr val="000000"/>
              </a:solidFill>
              <a:latin typeface="Times New Roman" panose="02020603050405020304" pitchFamily="18" charset="0"/>
              <a:ea typeface="+mn-ea"/>
              <a:cs typeface="Times New Roman" panose="02020603050405020304" pitchFamily="18" charset="0"/>
            </a:rPr>
            <a:pPr marL="0" indent="0"/>
            <a:t>$5.25M</a:t>
          </a:fld>
          <a:endParaRPr lang="en-TV" sz="1400" b="0"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110289</xdr:colOff>
          <xdr:row>27</xdr:row>
          <xdr:rowOff>90237</xdr:rowOff>
        </xdr:from>
        <xdr:to>
          <xdr:col>6</xdr:col>
          <xdr:colOff>290762</xdr:colOff>
          <xdr:row>28</xdr:row>
          <xdr:rowOff>187492</xdr:rowOff>
        </xdr:to>
        <xdr:pic>
          <xdr:nvPicPr>
            <xdr:cNvPr id="34" name="Picture 33">
              <a:extLst>
                <a:ext uri="{FF2B5EF4-FFF2-40B4-BE49-F238E27FC236}">
                  <a16:creationId xmlns:a16="http://schemas.microsoft.com/office/drawing/2014/main" id="{00000000-0008-0000-0100-000022000000}"/>
                </a:ext>
              </a:extLst>
            </xdr:cNvPr>
            <xdr:cNvPicPr>
              <a:picLocks noChangeAspect="1" noChangeArrowheads="1"/>
              <a:extLst>
                <a:ext uri="{84589F7E-364E-4C9E-8A38-B11213B215E9}">
                  <a14:cameraTool cellRange="'KPIs &amp; Analyses'!$L$2" spid="_x0000_s2342"/>
                </a:ext>
              </a:extLst>
            </xdr:cNvPicPr>
          </xdr:nvPicPr>
          <xdr:blipFill>
            <a:blip xmlns:r="http://schemas.openxmlformats.org/officeDocument/2006/relationships" r:embed="rId3"/>
            <a:srcRect/>
            <a:stretch>
              <a:fillRect/>
            </a:stretch>
          </xdr:blipFill>
          <xdr:spPr bwMode="auto">
            <a:xfrm>
              <a:off x="3168315" y="5233737"/>
              <a:ext cx="792079" cy="287755"/>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xdr:twoCellAnchor>
    <xdr:from>
      <xdr:col>0</xdr:col>
      <xdr:colOff>330868</xdr:colOff>
      <xdr:row>0</xdr:row>
      <xdr:rowOff>30079</xdr:rowOff>
    </xdr:from>
    <xdr:to>
      <xdr:col>6</xdr:col>
      <xdr:colOff>469233</xdr:colOff>
      <xdr:row>2</xdr:row>
      <xdr:rowOff>50131</xdr:rowOff>
    </xdr:to>
    <xdr:sp macro="" textlink="'KPIs &amp; Analyses'!$B$2">
      <xdr:nvSpPr>
        <xdr:cNvPr id="8" name="TextBox 7">
          <a:extLst>
            <a:ext uri="{FF2B5EF4-FFF2-40B4-BE49-F238E27FC236}">
              <a16:creationId xmlns:a16="http://schemas.microsoft.com/office/drawing/2014/main" id="{00000000-0008-0000-0100-000008000000}"/>
            </a:ext>
          </a:extLst>
        </xdr:cNvPr>
        <xdr:cNvSpPr txBox="1"/>
      </xdr:nvSpPr>
      <xdr:spPr>
        <a:xfrm>
          <a:off x="330868" y="30079"/>
          <a:ext cx="3807997" cy="401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200">
              <a:gradFill>
                <a:gsLst>
                  <a:gs pos="0">
                    <a:srgbClr val="014993"/>
                  </a:gs>
                  <a:gs pos="90000">
                    <a:schemeClr val="accent5">
                      <a:lumMod val="50000"/>
                    </a:schemeClr>
                  </a:gs>
                  <a:gs pos="0">
                    <a:srgbClr val="00B0F0"/>
                  </a:gs>
                </a:gsLst>
                <a:lin ang="0" scaled="0"/>
              </a:gradFill>
            </a:rPr>
            <a:t>Kix Business Dashboard</a:t>
          </a:r>
          <a:endParaRPr lang="en-TV" sz="2200">
            <a:gradFill>
              <a:gsLst>
                <a:gs pos="0">
                  <a:srgbClr val="014993"/>
                </a:gs>
                <a:gs pos="90000">
                  <a:schemeClr val="accent5">
                    <a:lumMod val="50000"/>
                  </a:schemeClr>
                </a:gs>
                <a:gs pos="0">
                  <a:srgbClr val="00B0F0"/>
                </a:gs>
              </a:gsLst>
              <a:lin ang="0" scaled="0"/>
            </a:gradFill>
          </a:endParaRPr>
        </a:p>
      </xdr:txBody>
    </xdr:sp>
    <xdr:clientData/>
  </xdr:twoCellAnchor>
  <xdr:twoCellAnchor>
    <xdr:from>
      <xdr:col>7</xdr:col>
      <xdr:colOff>611604</xdr:colOff>
      <xdr:row>0</xdr:row>
      <xdr:rowOff>110290</xdr:rowOff>
    </xdr:from>
    <xdr:to>
      <xdr:col>9</xdr:col>
      <xdr:colOff>370973</xdr:colOff>
      <xdr:row>2</xdr:row>
      <xdr:rowOff>35290</xdr:rowOff>
    </xdr:to>
    <xdr:sp macro="" textlink="">
      <xdr:nvSpPr>
        <xdr:cNvPr id="24" name="Rectangle: Rounded Corners 23">
          <a:hlinkClick xmlns:r="http://schemas.openxmlformats.org/officeDocument/2006/relationships" r:id="rId4"/>
          <a:extLst>
            <a:ext uri="{FF2B5EF4-FFF2-40B4-BE49-F238E27FC236}">
              <a16:creationId xmlns:a16="http://schemas.microsoft.com/office/drawing/2014/main" id="{00000000-0008-0000-0100-000018000000}"/>
            </a:ext>
          </a:extLst>
        </xdr:cNvPr>
        <xdr:cNvSpPr/>
      </xdr:nvSpPr>
      <xdr:spPr>
        <a:xfrm>
          <a:off x="4892841" y="110290"/>
          <a:ext cx="982579" cy="306000"/>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300">
              <a:solidFill>
                <a:schemeClr val="bg1"/>
              </a:solidFill>
              <a:latin typeface="+mn-lt"/>
              <a:ea typeface="+mn-ea"/>
              <a:cs typeface="+mn-cs"/>
            </a:rPr>
            <a:t>Store</a:t>
          </a:r>
          <a:endParaRPr lang="en-TV" sz="1300">
            <a:solidFill>
              <a:schemeClr val="bg1"/>
            </a:solidFill>
            <a:latin typeface="+mn-lt"/>
            <a:ea typeface="+mn-ea"/>
            <a:cs typeface="+mn-cs"/>
          </a:endParaRPr>
        </a:p>
      </xdr:txBody>
    </xdr:sp>
    <xdr:clientData/>
  </xdr:twoCellAnchor>
  <xdr:twoCellAnchor>
    <xdr:from>
      <xdr:col>9</xdr:col>
      <xdr:colOff>473242</xdr:colOff>
      <xdr:row>0</xdr:row>
      <xdr:rowOff>110290</xdr:rowOff>
    </xdr:from>
    <xdr:to>
      <xdr:col>11</xdr:col>
      <xdr:colOff>232610</xdr:colOff>
      <xdr:row>2</xdr:row>
      <xdr:rowOff>35290</xdr:rowOff>
    </xdr:to>
    <xdr:sp macro="" textlink="">
      <xdr:nvSpPr>
        <xdr:cNvPr id="25" name="Rectangle: Rounded Corners 24">
          <a:hlinkClick xmlns:r="http://schemas.openxmlformats.org/officeDocument/2006/relationships" r:id="rId5"/>
          <a:extLst>
            <a:ext uri="{FF2B5EF4-FFF2-40B4-BE49-F238E27FC236}">
              <a16:creationId xmlns:a16="http://schemas.microsoft.com/office/drawing/2014/main" id="{00000000-0008-0000-0100-000019000000}"/>
            </a:ext>
          </a:extLst>
        </xdr:cNvPr>
        <xdr:cNvSpPr/>
      </xdr:nvSpPr>
      <xdr:spPr>
        <a:xfrm>
          <a:off x="5977689" y="110290"/>
          <a:ext cx="982579" cy="30600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300">
              <a:solidFill>
                <a:schemeClr val="tx1"/>
              </a:solidFill>
              <a:latin typeface="+mn-lt"/>
              <a:ea typeface="+mn-ea"/>
              <a:cs typeface="+mn-cs"/>
            </a:rPr>
            <a:t>Timeframe</a:t>
          </a:r>
          <a:endParaRPr lang="en-TV" sz="1300">
            <a:solidFill>
              <a:schemeClr val="tx1"/>
            </a:solidFill>
            <a:latin typeface="+mn-lt"/>
            <a:ea typeface="+mn-ea"/>
            <a:cs typeface="+mn-cs"/>
          </a:endParaRPr>
        </a:p>
      </xdr:txBody>
    </xdr:sp>
    <xdr:clientData/>
  </xdr:twoCellAnchor>
  <xdr:twoCellAnchor>
    <xdr:from>
      <xdr:col>11</xdr:col>
      <xdr:colOff>324852</xdr:colOff>
      <xdr:row>0</xdr:row>
      <xdr:rowOff>110290</xdr:rowOff>
    </xdr:from>
    <xdr:to>
      <xdr:col>13</xdr:col>
      <xdr:colOff>84221</xdr:colOff>
      <xdr:row>2</xdr:row>
      <xdr:rowOff>35290</xdr:rowOff>
    </xdr:to>
    <xdr:sp macro="" textlink="">
      <xdr:nvSpPr>
        <xdr:cNvPr id="26" name="Rectangle: Rounded Corners 25">
          <a:hlinkClick xmlns:r="http://schemas.openxmlformats.org/officeDocument/2006/relationships" r:id="rId6"/>
          <a:extLst>
            <a:ext uri="{FF2B5EF4-FFF2-40B4-BE49-F238E27FC236}">
              <a16:creationId xmlns:a16="http://schemas.microsoft.com/office/drawing/2014/main" id="{00000000-0008-0000-0100-00001A000000}"/>
            </a:ext>
          </a:extLst>
        </xdr:cNvPr>
        <xdr:cNvSpPr/>
      </xdr:nvSpPr>
      <xdr:spPr>
        <a:xfrm>
          <a:off x="7052510" y="110290"/>
          <a:ext cx="982579" cy="30600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300">
              <a:solidFill>
                <a:schemeClr val="tx1"/>
              </a:solidFill>
              <a:latin typeface="+mn-lt"/>
              <a:ea typeface="+mn-ea"/>
              <a:cs typeface="+mn-cs"/>
            </a:rPr>
            <a:t>Profit View</a:t>
          </a:r>
          <a:endParaRPr lang="en-TV" sz="1300">
            <a:solidFill>
              <a:schemeClr val="tx1"/>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20</xdr:col>
      <xdr:colOff>381502</xdr:colOff>
      <xdr:row>0</xdr:row>
      <xdr:rowOff>0</xdr:rowOff>
    </xdr:from>
    <xdr:to>
      <xdr:col>28</xdr:col>
      <xdr:colOff>4702</xdr:colOff>
      <xdr:row>35</xdr:row>
      <xdr:rowOff>172500</xdr:rowOff>
    </xdr:to>
    <xdr:sp macro="" textlink="">
      <xdr:nvSpPr>
        <xdr:cNvPr id="2" name="Moon 1">
          <a:extLst>
            <a:ext uri="{FF2B5EF4-FFF2-40B4-BE49-F238E27FC236}">
              <a16:creationId xmlns:a16="http://schemas.microsoft.com/office/drawing/2014/main" id="{00000000-0008-0000-0200-000002000000}"/>
            </a:ext>
          </a:extLst>
        </xdr:cNvPr>
        <xdr:cNvSpPr/>
      </xdr:nvSpPr>
      <xdr:spPr>
        <a:xfrm flipH="1">
          <a:off x="12573502" y="0"/>
          <a:ext cx="4500000" cy="6840000"/>
        </a:xfrm>
        <a:prstGeom prst="moon">
          <a:avLst>
            <a:gd name="adj" fmla="val 64606"/>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11</xdr:col>
      <xdr:colOff>200526</xdr:colOff>
      <xdr:row>3</xdr:row>
      <xdr:rowOff>114405</xdr:rowOff>
    </xdr:from>
    <xdr:to>
      <xdr:col>21</xdr:col>
      <xdr:colOff>295275</xdr:colOff>
      <xdr:row>29</xdr:row>
      <xdr:rowOff>90237</xdr:rowOff>
    </xdr:to>
    <xdr:sp macro="" textlink="">
      <xdr:nvSpPr>
        <xdr:cNvPr id="3" name="Rectangle: Diagonal Corners Rounded 2">
          <a:extLst>
            <a:ext uri="{FF2B5EF4-FFF2-40B4-BE49-F238E27FC236}">
              <a16:creationId xmlns:a16="http://schemas.microsoft.com/office/drawing/2014/main" id="{00000000-0008-0000-0200-000003000000}"/>
            </a:ext>
          </a:extLst>
        </xdr:cNvPr>
        <xdr:cNvSpPr/>
      </xdr:nvSpPr>
      <xdr:spPr>
        <a:xfrm>
          <a:off x="6928184" y="685905"/>
          <a:ext cx="6210802" cy="4928832"/>
        </a:xfrm>
        <a:custGeom>
          <a:avLst/>
          <a:gdLst>
            <a:gd name="connsiteX0" fmla="*/ 857267 w 12862761"/>
            <a:gd name="connsiteY0" fmla="*/ 0 h 5143500"/>
            <a:gd name="connsiteX1" fmla="*/ 12862761 w 12862761"/>
            <a:gd name="connsiteY1" fmla="*/ 0 h 5143500"/>
            <a:gd name="connsiteX2" fmla="*/ 12862761 w 12862761"/>
            <a:gd name="connsiteY2" fmla="*/ 0 h 5143500"/>
            <a:gd name="connsiteX3" fmla="*/ 12862761 w 12862761"/>
            <a:gd name="connsiteY3" fmla="*/ 4286233 h 5143500"/>
            <a:gd name="connsiteX4" fmla="*/ 12005494 w 12862761"/>
            <a:gd name="connsiteY4" fmla="*/ 5143500 h 5143500"/>
            <a:gd name="connsiteX5" fmla="*/ 0 w 12862761"/>
            <a:gd name="connsiteY5" fmla="*/ 5143500 h 5143500"/>
            <a:gd name="connsiteX6" fmla="*/ 0 w 12862761"/>
            <a:gd name="connsiteY6" fmla="*/ 5143500 h 5143500"/>
            <a:gd name="connsiteX7" fmla="*/ 0 w 12862761"/>
            <a:gd name="connsiteY7" fmla="*/ 857267 h 5143500"/>
            <a:gd name="connsiteX8" fmla="*/ 857267 w 12862761"/>
            <a:gd name="connsiteY8" fmla="*/ 0 h 5143500"/>
            <a:gd name="connsiteX0" fmla="*/ 857267 w 12862761"/>
            <a:gd name="connsiteY0" fmla="*/ 12929 h 5156429"/>
            <a:gd name="connsiteX1" fmla="*/ 12862761 w 12862761"/>
            <a:gd name="connsiteY1" fmla="*/ 12929 h 5156429"/>
            <a:gd name="connsiteX2" fmla="*/ 12862761 w 12862761"/>
            <a:gd name="connsiteY2" fmla="*/ 12929 h 5156429"/>
            <a:gd name="connsiteX3" fmla="*/ 12862761 w 12862761"/>
            <a:gd name="connsiteY3" fmla="*/ 4299162 h 5156429"/>
            <a:gd name="connsiteX4" fmla="*/ 12005494 w 12862761"/>
            <a:gd name="connsiteY4" fmla="*/ 5156429 h 5156429"/>
            <a:gd name="connsiteX5" fmla="*/ 0 w 12862761"/>
            <a:gd name="connsiteY5" fmla="*/ 5156429 h 5156429"/>
            <a:gd name="connsiteX6" fmla="*/ 0 w 12862761"/>
            <a:gd name="connsiteY6" fmla="*/ 5156429 h 5156429"/>
            <a:gd name="connsiteX7" fmla="*/ 0 w 12862761"/>
            <a:gd name="connsiteY7" fmla="*/ 368881 h 5156429"/>
            <a:gd name="connsiteX8" fmla="*/ 857267 w 12862761"/>
            <a:gd name="connsiteY8" fmla="*/ 12929 h 5156429"/>
            <a:gd name="connsiteX0" fmla="*/ 857267 w 12862761"/>
            <a:gd name="connsiteY0" fmla="*/ 12929 h 5164716"/>
            <a:gd name="connsiteX1" fmla="*/ 12862761 w 12862761"/>
            <a:gd name="connsiteY1" fmla="*/ 12929 h 5164716"/>
            <a:gd name="connsiteX2" fmla="*/ 12862761 w 12862761"/>
            <a:gd name="connsiteY2" fmla="*/ 12929 h 5164716"/>
            <a:gd name="connsiteX3" fmla="*/ 12862761 w 12862761"/>
            <a:gd name="connsiteY3" fmla="*/ 4780426 h 5164716"/>
            <a:gd name="connsiteX4" fmla="*/ 12005494 w 12862761"/>
            <a:gd name="connsiteY4" fmla="*/ 5156429 h 5164716"/>
            <a:gd name="connsiteX5" fmla="*/ 0 w 12862761"/>
            <a:gd name="connsiteY5" fmla="*/ 5156429 h 5164716"/>
            <a:gd name="connsiteX6" fmla="*/ 0 w 12862761"/>
            <a:gd name="connsiteY6" fmla="*/ 5156429 h 5164716"/>
            <a:gd name="connsiteX7" fmla="*/ 0 w 12862761"/>
            <a:gd name="connsiteY7" fmla="*/ 368881 h 5164716"/>
            <a:gd name="connsiteX8" fmla="*/ 857267 w 12862761"/>
            <a:gd name="connsiteY8" fmla="*/ 12929 h 51647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862761" h="5164716">
              <a:moveTo>
                <a:pt x="857267" y="12929"/>
              </a:moveTo>
              <a:lnTo>
                <a:pt x="12862761" y="12929"/>
              </a:lnTo>
              <a:lnTo>
                <a:pt x="12862761" y="12929"/>
              </a:lnTo>
              <a:lnTo>
                <a:pt x="12862761" y="4780426"/>
              </a:lnTo>
              <a:cubicBezTo>
                <a:pt x="12862761" y="5253881"/>
                <a:pt x="12478949" y="5156429"/>
                <a:pt x="12005494" y="5156429"/>
              </a:cubicBezTo>
              <a:lnTo>
                <a:pt x="0" y="5156429"/>
              </a:lnTo>
              <a:lnTo>
                <a:pt x="0" y="5156429"/>
              </a:lnTo>
              <a:lnTo>
                <a:pt x="0" y="368881"/>
              </a:lnTo>
              <a:cubicBezTo>
                <a:pt x="0" y="-104574"/>
                <a:pt x="383812" y="12929"/>
                <a:pt x="857267" y="12929"/>
              </a:cubicBezTo>
              <a:close/>
            </a:path>
          </a:pathLst>
        </a:cu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editAs="absolute">
    <xdr:from>
      <xdr:col>20</xdr:col>
      <xdr:colOff>399549</xdr:colOff>
      <xdr:row>0</xdr:row>
      <xdr:rowOff>0</xdr:rowOff>
    </xdr:from>
    <xdr:to>
      <xdr:col>28</xdr:col>
      <xdr:colOff>22749</xdr:colOff>
      <xdr:row>35</xdr:row>
      <xdr:rowOff>172500</xdr:rowOff>
    </xdr:to>
    <xdr:sp macro="" textlink="">
      <xdr:nvSpPr>
        <xdr:cNvPr id="5" name="Moon 4">
          <a:extLst>
            <a:ext uri="{FF2B5EF4-FFF2-40B4-BE49-F238E27FC236}">
              <a16:creationId xmlns:a16="http://schemas.microsoft.com/office/drawing/2014/main" id="{00000000-0008-0000-0200-000005000000}"/>
            </a:ext>
          </a:extLst>
        </xdr:cNvPr>
        <xdr:cNvSpPr/>
      </xdr:nvSpPr>
      <xdr:spPr>
        <a:xfrm flipH="1">
          <a:off x="12631654" y="0"/>
          <a:ext cx="4516042" cy="6840000"/>
        </a:xfrm>
        <a:prstGeom prst="moon">
          <a:avLst>
            <a:gd name="adj" fmla="val 64606"/>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0</xdr:col>
      <xdr:colOff>266700</xdr:colOff>
      <xdr:row>0</xdr:row>
      <xdr:rowOff>47625</xdr:rowOff>
    </xdr:from>
    <xdr:to>
      <xdr:col>17</xdr:col>
      <xdr:colOff>300790</xdr:colOff>
      <xdr:row>2</xdr:row>
      <xdr:rowOff>152401</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66700" y="47625"/>
          <a:ext cx="10431379" cy="485776"/>
        </a:xfrm>
        <a:prstGeom prst="roundRect">
          <a:avLst/>
        </a:prstGeom>
        <a:gradFill>
          <a:gsLst>
            <a:gs pos="82000">
              <a:schemeClr val="bg1"/>
            </a:gs>
            <a:gs pos="100000">
              <a:schemeClr val="accent3">
                <a:lumMod val="45000"/>
                <a:lumOff val="55000"/>
              </a:schemeClr>
            </a:gs>
            <a:gs pos="100000">
              <a:schemeClr val="accent3">
                <a:lumMod val="45000"/>
                <a:lumOff val="55000"/>
              </a:schemeClr>
            </a:gs>
            <a:gs pos="100000">
              <a:schemeClr val="accent3">
                <a:lumMod val="30000"/>
                <a:lumOff val="7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14</xdr:col>
      <xdr:colOff>142875</xdr:colOff>
      <xdr:row>27</xdr:row>
      <xdr:rowOff>0</xdr:rowOff>
    </xdr:from>
    <xdr:to>
      <xdr:col>20</xdr:col>
      <xdr:colOff>190500</xdr:colOff>
      <xdr:row>28</xdr:row>
      <xdr:rowOff>171450</xdr:rowOff>
    </xdr:to>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8677275" y="5143500"/>
          <a:ext cx="3705225" cy="36195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11</xdr:col>
      <xdr:colOff>250659</xdr:colOff>
      <xdr:row>19</xdr:row>
      <xdr:rowOff>40104</xdr:rowOff>
    </xdr:from>
    <xdr:to>
      <xdr:col>21</xdr:col>
      <xdr:colOff>190500</xdr:colOff>
      <xdr:row>29</xdr:row>
      <xdr:rowOff>6015</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270711</xdr:colOff>
      <xdr:row>9</xdr:row>
      <xdr:rowOff>140367</xdr:rowOff>
    </xdr:from>
    <xdr:to>
      <xdr:col>21</xdr:col>
      <xdr:colOff>130658</xdr:colOff>
      <xdr:row>19</xdr:row>
      <xdr:rowOff>80210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xdr:from>
      <xdr:col>11</xdr:col>
      <xdr:colOff>431131</xdr:colOff>
      <xdr:row>7</xdr:row>
      <xdr:rowOff>170447</xdr:rowOff>
    </xdr:from>
    <xdr:to>
      <xdr:col>15</xdr:col>
      <xdr:colOff>381000</xdr:colOff>
      <xdr:row>9</xdr:row>
      <xdr:rowOff>170447</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7158789" y="1503947"/>
          <a:ext cx="239629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latin typeface="+mn-lt"/>
              <a:cs typeface="Times New Roman" panose="02020603050405020304" pitchFamily="18" charset="0"/>
            </a:rPr>
            <a:t>Revenue vs Target by Month</a:t>
          </a:r>
          <a:endParaRPr lang="en-TV" sz="1400">
            <a:latin typeface="+mn-lt"/>
            <a:cs typeface="Times New Roman" panose="02020603050405020304" pitchFamily="18" charset="0"/>
          </a:endParaRPr>
        </a:p>
      </xdr:txBody>
    </xdr:sp>
    <xdr:clientData/>
  </xdr:twoCellAnchor>
  <xdr:twoCellAnchor>
    <xdr:from>
      <xdr:col>11</xdr:col>
      <xdr:colOff>511342</xdr:colOff>
      <xdr:row>9</xdr:row>
      <xdr:rowOff>90236</xdr:rowOff>
    </xdr:from>
    <xdr:to>
      <xdr:col>13</xdr:col>
      <xdr:colOff>511343</xdr:colOff>
      <xdr:row>9</xdr:row>
      <xdr:rowOff>100263</xdr:rowOff>
    </xdr:to>
    <xdr:cxnSp macro="">
      <xdr:nvCxnSpPr>
        <xdr:cNvPr id="12" name="Straight Connector 11">
          <a:extLst>
            <a:ext uri="{FF2B5EF4-FFF2-40B4-BE49-F238E27FC236}">
              <a16:creationId xmlns:a16="http://schemas.microsoft.com/office/drawing/2014/main" id="{00000000-0008-0000-0200-00000C000000}"/>
            </a:ext>
          </a:extLst>
        </xdr:cNvPr>
        <xdr:cNvCxnSpPr/>
      </xdr:nvCxnSpPr>
      <xdr:spPr>
        <a:xfrm flipV="1">
          <a:off x="7239000" y="1804736"/>
          <a:ext cx="1223211" cy="10027"/>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60157</xdr:colOff>
      <xdr:row>3</xdr:row>
      <xdr:rowOff>140367</xdr:rowOff>
    </xdr:from>
    <xdr:to>
      <xdr:col>17</xdr:col>
      <xdr:colOff>200526</xdr:colOff>
      <xdr:row>5</xdr:row>
      <xdr:rowOff>30078</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9234236" y="711867"/>
          <a:ext cx="1363579" cy="270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75000"/>
                  <a:lumOff val="25000"/>
                </a:schemeClr>
              </a:solidFill>
              <a:latin typeface="Times New Roman" panose="02020603050405020304" pitchFamily="18" charset="0"/>
              <a:cs typeface="Times New Roman" panose="02020603050405020304" pitchFamily="18" charset="0"/>
            </a:rPr>
            <a:t>Target</a:t>
          </a:r>
          <a:r>
            <a:rPr lang="en-US" sz="1400" baseline="0">
              <a:solidFill>
                <a:schemeClr val="tx1">
                  <a:lumMod val="75000"/>
                  <a:lumOff val="25000"/>
                </a:schemeClr>
              </a:solidFill>
              <a:latin typeface="Times New Roman" panose="02020603050405020304" pitchFamily="18" charset="0"/>
              <a:cs typeface="Times New Roman" panose="02020603050405020304" pitchFamily="18" charset="0"/>
            </a:rPr>
            <a:t> Revenue</a:t>
          </a:r>
          <a:endParaRPr lang="en-TV" sz="1400">
            <a:solidFill>
              <a:schemeClr val="tx1">
                <a:lumMod val="75000"/>
                <a:lumOff val="25000"/>
              </a:schemeClr>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493295</xdr:colOff>
      <xdr:row>3</xdr:row>
      <xdr:rowOff>152400</xdr:rowOff>
    </xdr:from>
    <xdr:to>
      <xdr:col>13</xdr:col>
      <xdr:colOff>543427</xdr:colOff>
      <xdr:row>5</xdr:row>
      <xdr:rowOff>62163</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7220953" y="723900"/>
          <a:ext cx="1273342" cy="29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75000"/>
                  <a:lumOff val="25000"/>
                </a:schemeClr>
              </a:solidFill>
              <a:latin typeface="Times New Roman" panose="02020603050405020304" pitchFamily="18" charset="0"/>
              <a:cs typeface="Times New Roman" panose="02020603050405020304" pitchFamily="18" charset="0"/>
            </a:rPr>
            <a:t>Total</a:t>
          </a:r>
          <a:r>
            <a:rPr lang="en-US" sz="1400" baseline="0">
              <a:solidFill>
                <a:schemeClr val="tx1">
                  <a:lumMod val="75000"/>
                  <a:lumOff val="25000"/>
                </a:schemeClr>
              </a:solidFill>
              <a:latin typeface="Times New Roman" panose="02020603050405020304" pitchFamily="18" charset="0"/>
              <a:cs typeface="Times New Roman" panose="02020603050405020304" pitchFamily="18" charset="0"/>
            </a:rPr>
            <a:t> Revenue</a:t>
          </a:r>
          <a:endParaRPr lang="en-TV" sz="1400">
            <a:solidFill>
              <a:schemeClr val="tx1">
                <a:lumMod val="75000"/>
                <a:lumOff val="25000"/>
              </a:schemeClr>
            </a:solidFill>
            <a:latin typeface="Times New Roman" panose="02020603050405020304" pitchFamily="18" charset="0"/>
            <a:cs typeface="Times New Roman" panose="02020603050405020304" pitchFamily="18" charset="0"/>
          </a:endParaRPr>
        </a:p>
      </xdr:txBody>
    </xdr:sp>
    <xdr:clientData/>
  </xdr:twoCellAnchor>
  <xdr:twoCellAnchor>
    <xdr:from>
      <xdr:col>18</xdr:col>
      <xdr:colOff>523373</xdr:colOff>
      <xdr:row>3</xdr:row>
      <xdr:rowOff>162426</xdr:rowOff>
    </xdr:from>
    <xdr:to>
      <xdr:col>20</xdr:col>
      <xdr:colOff>573505</xdr:colOff>
      <xdr:row>5</xdr:row>
      <xdr:rowOff>72189</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532268" y="733926"/>
          <a:ext cx="1273342" cy="29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tx1">
                  <a:lumMod val="75000"/>
                  <a:lumOff val="25000"/>
                </a:schemeClr>
              </a:solidFill>
              <a:latin typeface="Times New Roman" panose="02020603050405020304" pitchFamily="18" charset="0"/>
              <a:cs typeface="Times New Roman" panose="02020603050405020304" pitchFamily="18" charset="0"/>
            </a:rPr>
            <a:t>Variance</a:t>
          </a:r>
          <a:r>
            <a:rPr lang="en-US" sz="1400" baseline="0">
              <a:solidFill>
                <a:schemeClr val="tx1">
                  <a:lumMod val="75000"/>
                  <a:lumOff val="25000"/>
                </a:schemeClr>
              </a:solidFill>
              <a:latin typeface="Times New Roman" panose="02020603050405020304" pitchFamily="18" charset="0"/>
              <a:cs typeface="Times New Roman" panose="02020603050405020304" pitchFamily="18" charset="0"/>
            </a:rPr>
            <a:t> %</a:t>
          </a:r>
          <a:endParaRPr lang="en-TV" sz="1400">
            <a:solidFill>
              <a:schemeClr val="tx1">
                <a:lumMod val="75000"/>
                <a:lumOff val="25000"/>
              </a:schemeClr>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611604</xdr:colOff>
      <xdr:row>4</xdr:row>
      <xdr:rowOff>170447</xdr:rowOff>
    </xdr:from>
    <xdr:to>
      <xdr:col>13</xdr:col>
      <xdr:colOff>571500</xdr:colOff>
      <xdr:row>7</xdr:row>
      <xdr:rowOff>30079</xdr:rowOff>
    </xdr:to>
    <xdr:sp macro="" textlink="'KPIs &amp; Analyses'!$A$2">
      <xdr:nvSpPr>
        <xdr:cNvPr id="23" name="TextBox 22">
          <a:extLst>
            <a:ext uri="{FF2B5EF4-FFF2-40B4-BE49-F238E27FC236}">
              <a16:creationId xmlns:a16="http://schemas.microsoft.com/office/drawing/2014/main" id="{00000000-0008-0000-0200-000017000000}"/>
            </a:ext>
          </a:extLst>
        </xdr:cNvPr>
        <xdr:cNvSpPr txBox="1"/>
      </xdr:nvSpPr>
      <xdr:spPr>
        <a:xfrm>
          <a:off x="7339262" y="932447"/>
          <a:ext cx="1183106" cy="431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7BBE9F1-8E4E-4644-AE39-56BC70866E98}" type="TxLink">
            <a:rPr lang="en-US" sz="2400" b="0" i="0" u="none" strike="noStrike" cap="none" spc="0">
              <a:ln w="0"/>
              <a:solidFill>
                <a:schemeClr val="bg1">
                  <a:lumMod val="50000"/>
                </a:schemeClr>
              </a:solidFill>
              <a:effectLst>
                <a:outerShdw blurRad="38100" dist="25400" dir="5400000" algn="ctr" rotWithShape="0">
                  <a:srgbClr val="6E747A">
                    <a:alpha val="43000"/>
                  </a:srgbClr>
                </a:outerShdw>
              </a:effectLst>
              <a:latin typeface="Calibri"/>
              <a:ea typeface="+mn-ea"/>
              <a:cs typeface="Calibri"/>
            </a:rPr>
            <a:pPr marL="0" indent="0"/>
            <a:t>$5.45M</a:t>
          </a:fld>
          <a:endParaRPr lang="en-TV" sz="2400" b="0" i="0" u="none" strike="noStrike" cap="none" spc="0">
            <a:ln w="0"/>
            <a:solidFill>
              <a:schemeClr val="bg1">
                <a:lumMod val="50000"/>
              </a:schemeClr>
            </a:solidFill>
            <a:effectLst>
              <a:outerShdw blurRad="38100" dist="25400" dir="5400000" algn="ctr" rotWithShape="0">
                <a:srgbClr val="6E747A">
                  <a:alpha val="43000"/>
                </a:srgbClr>
              </a:outerShdw>
            </a:effectLst>
            <a:latin typeface="Calibri"/>
            <a:ea typeface="+mn-ea"/>
            <a:cs typeface="Calibri"/>
          </a:endParaRPr>
        </a:p>
      </xdr:txBody>
    </xdr:sp>
    <xdr:clientData/>
  </xdr:twoCellAnchor>
  <xdr:twoCellAnchor>
    <xdr:from>
      <xdr:col>15</xdr:col>
      <xdr:colOff>250658</xdr:colOff>
      <xdr:row>4</xdr:row>
      <xdr:rowOff>170447</xdr:rowOff>
    </xdr:from>
    <xdr:to>
      <xdr:col>17</xdr:col>
      <xdr:colOff>240632</xdr:colOff>
      <xdr:row>7</xdr:row>
      <xdr:rowOff>60158</xdr:rowOff>
    </xdr:to>
    <xdr:sp macro="" textlink="'KPIs &amp; Analyses'!$K$2">
      <xdr:nvSpPr>
        <xdr:cNvPr id="24" name="TextBox 23">
          <a:extLst>
            <a:ext uri="{FF2B5EF4-FFF2-40B4-BE49-F238E27FC236}">
              <a16:creationId xmlns:a16="http://schemas.microsoft.com/office/drawing/2014/main" id="{00000000-0008-0000-0200-000018000000}"/>
            </a:ext>
          </a:extLst>
        </xdr:cNvPr>
        <xdr:cNvSpPr txBox="1"/>
      </xdr:nvSpPr>
      <xdr:spPr>
        <a:xfrm>
          <a:off x="9424737" y="932447"/>
          <a:ext cx="1213184" cy="461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6906549-693B-4C44-A6D5-FB8B9099A634}" type="TxLink">
            <a:rPr lang="en-US" sz="2400" b="0" i="0" u="none" strike="noStrike" cap="none" spc="0">
              <a:ln w="0"/>
              <a:solidFill>
                <a:schemeClr val="accent1">
                  <a:lumMod val="75000"/>
                </a:schemeClr>
              </a:solidFill>
              <a:effectLst>
                <a:outerShdw blurRad="38100" dist="25400" dir="5400000" algn="ctr" rotWithShape="0">
                  <a:srgbClr val="6E747A">
                    <a:alpha val="43000"/>
                  </a:srgbClr>
                </a:outerShdw>
              </a:effectLst>
              <a:latin typeface="Calibri "/>
              <a:ea typeface="+mn-ea"/>
              <a:cs typeface="Calibri"/>
            </a:rPr>
            <a:pPr marL="0" indent="0"/>
            <a:t>$5.25M</a:t>
          </a:fld>
          <a:endParaRPr lang="en-TV" sz="2400" b="0" i="0" u="none" strike="noStrike" cap="none" spc="0">
            <a:ln w="0"/>
            <a:solidFill>
              <a:schemeClr val="accent1">
                <a:lumMod val="75000"/>
              </a:schemeClr>
            </a:solidFill>
            <a:effectLst>
              <a:outerShdw blurRad="38100" dist="25400" dir="5400000" algn="ctr" rotWithShape="0">
                <a:srgbClr val="6E747A">
                  <a:alpha val="43000"/>
                </a:srgbClr>
              </a:outerShdw>
            </a:effectLst>
            <a:latin typeface="Calibri "/>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18</xdr:col>
          <xdr:colOff>601579</xdr:colOff>
          <xdr:row>5</xdr:row>
          <xdr:rowOff>40105</xdr:rowOff>
        </xdr:from>
        <xdr:to>
          <xdr:col>20</xdr:col>
          <xdr:colOff>487946</xdr:colOff>
          <xdr:row>7</xdr:row>
          <xdr:rowOff>20053</xdr:rowOff>
        </xdr:to>
        <xdr:pic>
          <xdr:nvPicPr>
            <xdr:cNvPr id="25" name="Picture 24">
              <a:extLst>
                <a:ext uri="{FF2B5EF4-FFF2-40B4-BE49-F238E27FC236}">
                  <a16:creationId xmlns:a16="http://schemas.microsoft.com/office/drawing/2014/main" id="{00000000-0008-0000-0200-000019000000}"/>
                </a:ext>
              </a:extLst>
            </xdr:cNvPr>
            <xdr:cNvPicPr>
              <a:picLocks noChangeAspect="1" noChangeArrowheads="1"/>
              <a:extLst>
                <a:ext uri="{84589F7E-364E-4C9E-8A38-B11213B215E9}">
                  <a14:cameraTool cellRange="'KPIs &amp; Analyses'!$L$2" spid="_x0000_s3783"/>
                </a:ext>
              </a:extLst>
            </xdr:cNvPicPr>
          </xdr:nvPicPr>
          <xdr:blipFill rotWithShape="1">
            <a:blip xmlns:r="http://schemas.openxmlformats.org/officeDocument/2006/relationships" r:embed="rId3"/>
            <a:srcRect l="3947" t="8097" r="-5263" b="-5263"/>
            <a:stretch>
              <a:fillRect/>
            </a:stretch>
          </xdr:blipFill>
          <xdr:spPr bwMode="auto">
            <a:xfrm>
              <a:off x="11610474" y="992605"/>
              <a:ext cx="1109577" cy="36094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xdr:twoCellAnchor>
    <xdr:from>
      <xdr:col>11</xdr:col>
      <xdr:colOff>491289</xdr:colOff>
      <xdr:row>4</xdr:row>
      <xdr:rowOff>60157</xdr:rowOff>
    </xdr:from>
    <xdr:to>
      <xdr:col>11</xdr:col>
      <xdr:colOff>537008</xdr:colOff>
      <xdr:row>7</xdr:row>
      <xdr:rowOff>20052</xdr:rowOff>
    </xdr:to>
    <xdr:sp macro="" textlink="">
      <xdr:nvSpPr>
        <xdr:cNvPr id="27" name="Rectangle 26">
          <a:extLst>
            <a:ext uri="{FF2B5EF4-FFF2-40B4-BE49-F238E27FC236}">
              <a16:creationId xmlns:a16="http://schemas.microsoft.com/office/drawing/2014/main" id="{00000000-0008-0000-0200-00001B000000}"/>
            </a:ext>
          </a:extLst>
        </xdr:cNvPr>
        <xdr:cNvSpPr/>
      </xdr:nvSpPr>
      <xdr:spPr>
        <a:xfrm>
          <a:off x="7218947" y="822157"/>
          <a:ext cx="45719" cy="531395"/>
        </a:xfrm>
        <a:prstGeom prst="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15</xdr:col>
      <xdr:colOff>42110</xdr:colOff>
      <xdr:row>4</xdr:row>
      <xdr:rowOff>52136</xdr:rowOff>
    </xdr:from>
    <xdr:to>
      <xdr:col>15</xdr:col>
      <xdr:colOff>87829</xdr:colOff>
      <xdr:row>6</xdr:row>
      <xdr:rowOff>180473</xdr:rowOff>
    </xdr:to>
    <xdr:sp macro="" textlink="">
      <xdr:nvSpPr>
        <xdr:cNvPr id="28" name="Rectangle 27">
          <a:extLst>
            <a:ext uri="{FF2B5EF4-FFF2-40B4-BE49-F238E27FC236}">
              <a16:creationId xmlns:a16="http://schemas.microsoft.com/office/drawing/2014/main" id="{00000000-0008-0000-0200-00001C000000}"/>
            </a:ext>
          </a:extLst>
        </xdr:cNvPr>
        <xdr:cNvSpPr/>
      </xdr:nvSpPr>
      <xdr:spPr>
        <a:xfrm>
          <a:off x="9216189" y="814136"/>
          <a:ext cx="45719" cy="509337"/>
        </a:xfrm>
        <a:prstGeom prst="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18</xdr:col>
      <xdr:colOff>465220</xdr:colOff>
      <xdr:row>4</xdr:row>
      <xdr:rowOff>34089</xdr:rowOff>
    </xdr:from>
    <xdr:to>
      <xdr:col>18</xdr:col>
      <xdr:colOff>510939</xdr:colOff>
      <xdr:row>7</xdr:row>
      <xdr:rowOff>40104</xdr:rowOff>
    </xdr:to>
    <xdr:sp macro="" textlink="">
      <xdr:nvSpPr>
        <xdr:cNvPr id="29" name="Rectangle 28">
          <a:extLst>
            <a:ext uri="{FF2B5EF4-FFF2-40B4-BE49-F238E27FC236}">
              <a16:creationId xmlns:a16="http://schemas.microsoft.com/office/drawing/2014/main" id="{00000000-0008-0000-0200-00001D000000}"/>
            </a:ext>
          </a:extLst>
        </xdr:cNvPr>
        <xdr:cNvSpPr/>
      </xdr:nvSpPr>
      <xdr:spPr>
        <a:xfrm>
          <a:off x="11474115" y="796089"/>
          <a:ext cx="45719" cy="577515"/>
        </a:xfrm>
        <a:prstGeom prst="rect">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5</xdr:col>
      <xdr:colOff>601579</xdr:colOff>
      <xdr:row>3</xdr:row>
      <xdr:rowOff>110289</xdr:rowOff>
    </xdr:from>
    <xdr:to>
      <xdr:col>10</xdr:col>
      <xdr:colOff>581526</xdr:colOff>
      <xdr:row>19</xdr:row>
      <xdr:rowOff>60157</xdr:rowOff>
    </xdr:to>
    <xdr:sp macro="" textlink="">
      <xdr:nvSpPr>
        <xdr:cNvPr id="10" name="Rectangle: Diagonal Corners Rounded 2">
          <a:extLst>
            <a:ext uri="{FF2B5EF4-FFF2-40B4-BE49-F238E27FC236}">
              <a16:creationId xmlns:a16="http://schemas.microsoft.com/office/drawing/2014/main" id="{00000000-0008-0000-0200-00000A000000}"/>
            </a:ext>
          </a:extLst>
        </xdr:cNvPr>
        <xdr:cNvSpPr/>
      </xdr:nvSpPr>
      <xdr:spPr>
        <a:xfrm>
          <a:off x="3659605" y="681789"/>
          <a:ext cx="3037974" cy="2997868"/>
        </a:xfrm>
        <a:custGeom>
          <a:avLst/>
          <a:gdLst>
            <a:gd name="connsiteX0" fmla="*/ 857267 w 12862761"/>
            <a:gd name="connsiteY0" fmla="*/ 0 h 5143500"/>
            <a:gd name="connsiteX1" fmla="*/ 12862761 w 12862761"/>
            <a:gd name="connsiteY1" fmla="*/ 0 h 5143500"/>
            <a:gd name="connsiteX2" fmla="*/ 12862761 w 12862761"/>
            <a:gd name="connsiteY2" fmla="*/ 0 h 5143500"/>
            <a:gd name="connsiteX3" fmla="*/ 12862761 w 12862761"/>
            <a:gd name="connsiteY3" fmla="*/ 4286233 h 5143500"/>
            <a:gd name="connsiteX4" fmla="*/ 12005494 w 12862761"/>
            <a:gd name="connsiteY4" fmla="*/ 5143500 h 5143500"/>
            <a:gd name="connsiteX5" fmla="*/ 0 w 12862761"/>
            <a:gd name="connsiteY5" fmla="*/ 5143500 h 5143500"/>
            <a:gd name="connsiteX6" fmla="*/ 0 w 12862761"/>
            <a:gd name="connsiteY6" fmla="*/ 5143500 h 5143500"/>
            <a:gd name="connsiteX7" fmla="*/ 0 w 12862761"/>
            <a:gd name="connsiteY7" fmla="*/ 857267 h 5143500"/>
            <a:gd name="connsiteX8" fmla="*/ 857267 w 12862761"/>
            <a:gd name="connsiteY8" fmla="*/ 0 h 5143500"/>
            <a:gd name="connsiteX0" fmla="*/ 857267 w 12862761"/>
            <a:gd name="connsiteY0" fmla="*/ 12929 h 5156429"/>
            <a:gd name="connsiteX1" fmla="*/ 12862761 w 12862761"/>
            <a:gd name="connsiteY1" fmla="*/ 12929 h 5156429"/>
            <a:gd name="connsiteX2" fmla="*/ 12862761 w 12862761"/>
            <a:gd name="connsiteY2" fmla="*/ 12929 h 5156429"/>
            <a:gd name="connsiteX3" fmla="*/ 12862761 w 12862761"/>
            <a:gd name="connsiteY3" fmla="*/ 4299162 h 5156429"/>
            <a:gd name="connsiteX4" fmla="*/ 12005494 w 12862761"/>
            <a:gd name="connsiteY4" fmla="*/ 5156429 h 5156429"/>
            <a:gd name="connsiteX5" fmla="*/ 0 w 12862761"/>
            <a:gd name="connsiteY5" fmla="*/ 5156429 h 5156429"/>
            <a:gd name="connsiteX6" fmla="*/ 0 w 12862761"/>
            <a:gd name="connsiteY6" fmla="*/ 5156429 h 5156429"/>
            <a:gd name="connsiteX7" fmla="*/ 0 w 12862761"/>
            <a:gd name="connsiteY7" fmla="*/ 368881 h 5156429"/>
            <a:gd name="connsiteX8" fmla="*/ 857267 w 12862761"/>
            <a:gd name="connsiteY8" fmla="*/ 12929 h 5156429"/>
            <a:gd name="connsiteX0" fmla="*/ 857267 w 12862761"/>
            <a:gd name="connsiteY0" fmla="*/ 12929 h 5164716"/>
            <a:gd name="connsiteX1" fmla="*/ 12862761 w 12862761"/>
            <a:gd name="connsiteY1" fmla="*/ 12929 h 5164716"/>
            <a:gd name="connsiteX2" fmla="*/ 12862761 w 12862761"/>
            <a:gd name="connsiteY2" fmla="*/ 12929 h 5164716"/>
            <a:gd name="connsiteX3" fmla="*/ 12862761 w 12862761"/>
            <a:gd name="connsiteY3" fmla="*/ 4780426 h 5164716"/>
            <a:gd name="connsiteX4" fmla="*/ 12005494 w 12862761"/>
            <a:gd name="connsiteY4" fmla="*/ 5156429 h 5164716"/>
            <a:gd name="connsiteX5" fmla="*/ 0 w 12862761"/>
            <a:gd name="connsiteY5" fmla="*/ 5156429 h 5164716"/>
            <a:gd name="connsiteX6" fmla="*/ 0 w 12862761"/>
            <a:gd name="connsiteY6" fmla="*/ 5156429 h 5164716"/>
            <a:gd name="connsiteX7" fmla="*/ 0 w 12862761"/>
            <a:gd name="connsiteY7" fmla="*/ 368881 h 5164716"/>
            <a:gd name="connsiteX8" fmla="*/ 857267 w 12862761"/>
            <a:gd name="connsiteY8" fmla="*/ 12929 h 51647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862761" h="5164716">
              <a:moveTo>
                <a:pt x="857267" y="12929"/>
              </a:moveTo>
              <a:lnTo>
                <a:pt x="12862761" y="12929"/>
              </a:lnTo>
              <a:lnTo>
                <a:pt x="12862761" y="12929"/>
              </a:lnTo>
              <a:lnTo>
                <a:pt x="12862761" y="4780426"/>
              </a:lnTo>
              <a:cubicBezTo>
                <a:pt x="12862761" y="5253881"/>
                <a:pt x="12478949" y="5156429"/>
                <a:pt x="12005494" y="5156429"/>
              </a:cubicBezTo>
              <a:lnTo>
                <a:pt x="0" y="5156429"/>
              </a:lnTo>
              <a:lnTo>
                <a:pt x="0" y="5156429"/>
              </a:lnTo>
              <a:lnTo>
                <a:pt x="0" y="368881"/>
              </a:lnTo>
              <a:cubicBezTo>
                <a:pt x="0" y="-104574"/>
                <a:pt x="383812" y="12929"/>
                <a:pt x="857267" y="12929"/>
              </a:cubicBezTo>
              <a:close/>
            </a:path>
          </a:pathLst>
        </a:cu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0</xdr:col>
      <xdr:colOff>423111</xdr:colOff>
      <xdr:row>3</xdr:row>
      <xdr:rowOff>130342</xdr:rowOff>
    </xdr:from>
    <xdr:to>
      <xdr:col>5</xdr:col>
      <xdr:colOff>403059</xdr:colOff>
      <xdr:row>19</xdr:row>
      <xdr:rowOff>82215</xdr:rowOff>
    </xdr:to>
    <xdr:sp macro="" textlink="">
      <xdr:nvSpPr>
        <xdr:cNvPr id="14" name="Rectangle: Diagonal Corners Rounded 2">
          <a:extLst>
            <a:ext uri="{FF2B5EF4-FFF2-40B4-BE49-F238E27FC236}">
              <a16:creationId xmlns:a16="http://schemas.microsoft.com/office/drawing/2014/main" id="{00000000-0008-0000-0200-00000E000000}"/>
            </a:ext>
          </a:extLst>
        </xdr:cNvPr>
        <xdr:cNvSpPr/>
      </xdr:nvSpPr>
      <xdr:spPr>
        <a:xfrm>
          <a:off x="423111" y="701842"/>
          <a:ext cx="3037974" cy="2999873"/>
        </a:xfrm>
        <a:custGeom>
          <a:avLst/>
          <a:gdLst>
            <a:gd name="connsiteX0" fmla="*/ 857267 w 12862761"/>
            <a:gd name="connsiteY0" fmla="*/ 0 h 5143500"/>
            <a:gd name="connsiteX1" fmla="*/ 12862761 w 12862761"/>
            <a:gd name="connsiteY1" fmla="*/ 0 h 5143500"/>
            <a:gd name="connsiteX2" fmla="*/ 12862761 w 12862761"/>
            <a:gd name="connsiteY2" fmla="*/ 0 h 5143500"/>
            <a:gd name="connsiteX3" fmla="*/ 12862761 w 12862761"/>
            <a:gd name="connsiteY3" fmla="*/ 4286233 h 5143500"/>
            <a:gd name="connsiteX4" fmla="*/ 12005494 w 12862761"/>
            <a:gd name="connsiteY4" fmla="*/ 5143500 h 5143500"/>
            <a:gd name="connsiteX5" fmla="*/ 0 w 12862761"/>
            <a:gd name="connsiteY5" fmla="*/ 5143500 h 5143500"/>
            <a:gd name="connsiteX6" fmla="*/ 0 w 12862761"/>
            <a:gd name="connsiteY6" fmla="*/ 5143500 h 5143500"/>
            <a:gd name="connsiteX7" fmla="*/ 0 w 12862761"/>
            <a:gd name="connsiteY7" fmla="*/ 857267 h 5143500"/>
            <a:gd name="connsiteX8" fmla="*/ 857267 w 12862761"/>
            <a:gd name="connsiteY8" fmla="*/ 0 h 5143500"/>
            <a:gd name="connsiteX0" fmla="*/ 857267 w 12862761"/>
            <a:gd name="connsiteY0" fmla="*/ 12929 h 5156429"/>
            <a:gd name="connsiteX1" fmla="*/ 12862761 w 12862761"/>
            <a:gd name="connsiteY1" fmla="*/ 12929 h 5156429"/>
            <a:gd name="connsiteX2" fmla="*/ 12862761 w 12862761"/>
            <a:gd name="connsiteY2" fmla="*/ 12929 h 5156429"/>
            <a:gd name="connsiteX3" fmla="*/ 12862761 w 12862761"/>
            <a:gd name="connsiteY3" fmla="*/ 4299162 h 5156429"/>
            <a:gd name="connsiteX4" fmla="*/ 12005494 w 12862761"/>
            <a:gd name="connsiteY4" fmla="*/ 5156429 h 5156429"/>
            <a:gd name="connsiteX5" fmla="*/ 0 w 12862761"/>
            <a:gd name="connsiteY5" fmla="*/ 5156429 h 5156429"/>
            <a:gd name="connsiteX6" fmla="*/ 0 w 12862761"/>
            <a:gd name="connsiteY6" fmla="*/ 5156429 h 5156429"/>
            <a:gd name="connsiteX7" fmla="*/ 0 w 12862761"/>
            <a:gd name="connsiteY7" fmla="*/ 368881 h 5156429"/>
            <a:gd name="connsiteX8" fmla="*/ 857267 w 12862761"/>
            <a:gd name="connsiteY8" fmla="*/ 12929 h 5156429"/>
            <a:gd name="connsiteX0" fmla="*/ 857267 w 12862761"/>
            <a:gd name="connsiteY0" fmla="*/ 12929 h 5164716"/>
            <a:gd name="connsiteX1" fmla="*/ 12862761 w 12862761"/>
            <a:gd name="connsiteY1" fmla="*/ 12929 h 5164716"/>
            <a:gd name="connsiteX2" fmla="*/ 12862761 w 12862761"/>
            <a:gd name="connsiteY2" fmla="*/ 12929 h 5164716"/>
            <a:gd name="connsiteX3" fmla="*/ 12862761 w 12862761"/>
            <a:gd name="connsiteY3" fmla="*/ 4780426 h 5164716"/>
            <a:gd name="connsiteX4" fmla="*/ 12005494 w 12862761"/>
            <a:gd name="connsiteY4" fmla="*/ 5156429 h 5164716"/>
            <a:gd name="connsiteX5" fmla="*/ 0 w 12862761"/>
            <a:gd name="connsiteY5" fmla="*/ 5156429 h 5164716"/>
            <a:gd name="connsiteX6" fmla="*/ 0 w 12862761"/>
            <a:gd name="connsiteY6" fmla="*/ 5156429 h 5164716"/>
            <a:gd name="connsiteX7" fmla="*/ 0 w 12862761"/>
            <a:gd name="connsiteY7" fmla="*/ 368881 h 5164716"/>
            <a:gd name="connsiteX8" fmla="*/ 857267 w 12862761"/>
            <a:gd name="connsiteY8" fmla="*/ 12929 h 51647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862761" h="5164716">
              <a:moveTo>
                <a:pt x="857267" y="12929"/>
              </a:moveTo>
              <a:lnTo>
                <a:pt x="12862761" y="12929"/>
              </a:lnTo>
              <a:lnTo>
                <a:pt x="12862761" y="12929"/>
              </a:lnTo>
              <a:lnTo>
                <a:pt x="12862761" y="4780426"/>
              </a:lnTo>
              <a:cubicBezTo>
                <a:pt x="12862761" y="5253881"/>
                <a:pt x="12478949" y="5156429"/>
                <a:pt x="12005494" y="5156429"/>
              </a:cubicBezTo>
              <a:lnTo>
                <a:pt x="0" y="5156429"/>
              </a:lnTo>
              <a:lnTo>
                <a:pt x="0" y="5156429"/>
              </a:lnTo>
              <a:lnTo>
                <a:pt x="0" y="368881"/>
              </a:lnTo>
              <a:cubicBezTo>
                <a:pt x="0" y="-104574"/>
                <a:pt x="383812" y="12929"/>
                <a:pt x="857267" y="12929"/>
              </a:cubicBezTo>
              <a:close/>
            </a:path>
          </a:pathLst>
        </a:cu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mc:AlternateContent xmlns:mc="http://schemas.openxmlformats.org/markup-compatibility/2006">
    <mc:Choice xmlns:a14="http://schemas.microsoft.com/office/drawing/2010/main" Requires="a14">
      <xdr:twoCellAnchor editAs="oneCell">
        <xdr:from>
          <xdr:col>6</xdr:col>
          <xdr:colOff>100263</xdr:colOff>
          <xdr:row>12</xdr:row>
          <xdr:rowOff>97020</xdr:rowOff>
        </xdr:from>
        <xdr:to>
          <xdr:col>8</xdr:col>
          <xdr:colOff>441158</xdr:colOff>
          <xdr:row>18</xdr:row>
          <xdr:rowOff>154686</xdr:rowOff>
        </xdr:to>
        <xdr:pic>
          <xdr:nvPicPr>
            <xdr:cNvPr id="22" name="Picture 21">
              <a:extLst>
                <a:ext uri="{FF2B5EF4-FFF2-40B4-BE49-F238E27FC236}">
                  <a16:creationId xmlns:a16="http://schemas.microsoft.com/office/drawing/2014/main" id="{00000000-0008-0000-0200-000016000000}"/>
                </a:ext>
              </a:extLst>
            </xdr:cNvPr>
            <xdr:cNvPicPr>
              <a:picLocks noChangeAspect="1" noChangeArrowheads="1"/>
              <a:extLst>
                <a:ext uri="{84589F7E-364E-4C9E-8A38-B11213B215E9}">
                  <a14:cameraTool cellRange="'KPIs &amp; Analyses'!$AB$32:$AK$41" spid="_x0000_s3784"/>
                </a:ext>
              </a:extLst>
            </xdr:cNvPicPr>
          </xdr:nvPicPr>
          <xdr:blipFill>
            <a:blip xmlns:r="http://schemas.openxmlformats.org/officeDocument/2006/relationships" r:embed="rId4"/>
            <a:srcRect/>
            <a:stretch>
              <a:fillRect/>
            </a:stretch>
          </xdr:blipFill>
          <xdr:spPr bwMode="auto">
            <a:xfrm>
              <a:off x="3769895" y="2383020"/>
              <a:ext cx="1564105" cy="120066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120315</xdr:colOff>
          <xdr:row>5</xdr:row>
          <xdr:rowOff>20213</xdr:rowOff>
        </xdr:from>
        <xdr:to>
          <xdr:col>8</xdr:col>
          <xdr:colOff>451184</xdr:colOff>
          <xdr:row>11</xdr:row>
          <xdr:rowOff>70183</xdr:rowOff>
        </xdr:to>
        <xdr:pic>
          <xdr:nvPicPr>
            <xdr:cNvPr id="30" name="Picture 29">
              <a:extLst>
                <a:ext uri="{FF2B5EF4-FFF2-40B4-BE49-F238E27FC236}">
                  <a16:creationId xmlns:a16="http://schemas.microsoft.com/office/drawing/2014/main" id="{00000000-0008-0000-0200-00001E000000}"/>
                </a:ext>
              </a:extLst>
            </xdr:cNvPr>
            <xdr:cNvPicPr>
              <a:picLocks noChangeAspect="1" noChangeArrowheads="1"/>
              <a:extLst>
                <a:ext uri="{84589F7E-364E-4C9E-8A38-B11213B215E9}">
                  <a14:cameraTool cellRange="'KPIs &amp; Analyses'!$AB$20:$AK$29" spid="_x0000_s3785"/>
                </a:ext>
              </a:extLst>
            </xdr:cNvPicPr>
          </xdr:nvPicPr>
          <xdr:blipFill>
            <a:blip xmlns:r="http://schemas.openxmlformats.org/officeDocument/2006/relationships" r:embed="rId5"/>
            <a:srcRect/>
            <a:stretch>
              <a:fillRect/>
            </a:stretch>
          </xdr:blipFill>
          <xdr:spPr bwMode="auto">
            <a:xfrm>
              <a:off x="3789947" y="972713"/>
              <a:ext cx="1554079" cy="119297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8</xdr:col>
      <xdr:colOff>493295</xdr:colOff>
      <xdr:row>6</xdr:row>
      <xdr:rowOff>0</xdr:rowOff>
    </xdr:from>
    <xdr:to>
      <xdr:col>10</xdr:col>
      <xdr:colOff>561473</xdr:colOff>
      <xdr:row>8</xdr:row>
      <xdr:rowOff>190499</xdr:rowOff>
    </xdr:to>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5386137" y="1143000"/>
          <a:ext cx="1291389"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latin typeface="Times New Roman" panose="02020603050405020304" pitchFamily="18" charset="0"/>
              <a:cs typeface="Times New Roman" panose="02020603050405020304" pitchFamily="18" charset="0"/>
            </a:rPr>
            <a:t>Revenue</a:t>
          </a:r>
          <a:r>
            <a:rPr lang="en-US" sz="1400" baseline="0">
              <a:latin typeface="Times New Roman" panose="02020603050405020304" pitchFamily="18" charset="0"/>
              <a:cs typeface="Times New Roman" panose="02020603050405020304" pitchFamily="18" charset="0"/>
            </a:rPr>
            <a:t> by</a:t>
          </a:r>
        </a:p>
        <a:p>
          <a:r>
            <a:rPr lang="en-US" sz="1500" baseline="0">
              <a:solidFill>
                <a:schemeClr val="bg1">
                  <a:lumMod val="50000"/>
                </a:schemeClr>
              </a:solidFill>
              <a:latin typeface="Times New Roman" panose="02020603050405020304" pitchFamily="18" charset="0"/>
              <a:cs typeface="Times New Roman" panose="02020603050405020304" pitchFamily="18" charset="0"/>
            </a:rPr>
            <a:t>Weekdays</a:t>
          </a:r>
        </a:p>
        <a:p>
          <a:pPr algn="l"/>
          <a:r>
            <a:rPr lang="en-US" sz="2200">
              <a:solidFill>
                <a:schemeClr val="bg1">
                  <a:lumMod val="50000"/>
                </a:schemeClr>
              </a:solidFill>
              <a:latin typeface="Times New Roman" panose="02020603050405020304" pitchFamily="18" charset="0"/>
              <a:cs typeface="Times New Roman" panose="02020603050405020304" pitchFamily="18" charset="0"/>
            </a:rPr>
            <a:t> </a:t>
          </a:r>
          <a:endParaRPr lang="en-TV" sz="2200">
            <a:solidFill>
              <a:schemeClr val="bg1">
                <a:lumMod val="50000"/>
              </a:schemeClr>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495302</xdr:colOff>
      <xdr:row>13</xdr:row>
      <xdr:rowOff>42110</xdr:rowOff>
    </xdr:from>
    <xdr:to>
      <xdr:col>10</xdr:col>
      <xdr:colOff>421105</xdr:colOff>
      <xdr:row>16</xdr:row>
      <xdr:rowOff>30079</xdr:rowOff>
    </xdr:to>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5388144" y="2518610"/>
          <a:ext cx="1149014" cy="5594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latin typeface="Times New Roman" panose="02020603050405020304" pitchFamily="18" charset="0"/>
              <a:cs typeface="Times New Roman" panose="02020603050405020304" pitchFamily="18" charset="0"/>
            </a:rPr>
            <a:t>Revenue</a:t>
          </a:r>
          <a:r>
            <a:rPr lang="en-US" sz="1400" baseline="0">
              <a:latin typeface="Times New Roman" panose="02020603050405020304" pitchFamily="18" charset="0"/>
              <a:cs typeface="Times New Roman" panose="02020603050405020304" pitchFamily="18" charset="0"/>
            </a:rPr>
            <a:t> by</a:t>
          </a:r>
        </a:p>
        <a:p>
          <a:r>
            <a:rPr lang="en-US" sz="1500" baseline="0">
              <a:solidFill>
                <a:schemeClr val="accent1">
                  <a:lumMod val="75000"/>
                </a:schemeClr>
              </a:solidFill>
              <a:latin typeface="Times New Roman" panose="02020603050405020304" pitchFamily="18" charset="0"/>
              <a:cs typeface="Times New Roman" panose="02020603050405020304" pitchFamily="18" charset="0"/>
            </a:rPr>
            <a:t>Weekends</a:t>
          </a:r>
        </a:p>
        <a:p>
          <a:pPr algn="l"/>
          <a:r>
            <a:rPr lang="en-US" sz="2400">
              <a:solidFill>
                <a:schemeClr val="accent1">
                  <a:lumMod val="75000"/>
                </a:schemeClr>
              </a:solidFill>
              <a:latin typeface="Times New Roman" panose="02020603050405020304" pitchFamily="18" charset="0"/>
              <a:cs typeface="Times New Roman" panose="02020603050405020304" pitchFamily="18" charset="0"/>
            </a:rPr>
            <a:t> </a:t>
          </a:r>
          <a:endParaRPr lang="en-TV" sz="2400">
            <a:solidFill>
              <a:schemeClr val="accent1">
                <a:lumMod val="75000"/>
              </a:schemeClr>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110289</xdr:colOff>
      <xdr:row>8</xdr:row>
      <xdr:rowOff>50132</xdr:rowOff>
    </xdr:from>
    <xdr:to>
      <xdr:col>10</xdr:col>
      <xdr:colOff>240631</xdr:colOff>
      <xdr:row>10</xdr:row>
      <xdr:rowOff>150395</xdr:rowOff>
    </xdr:to>
    <xdr:sp macro="" textlink="'KPIs &amp; Analyses'!$B$9">
      <xdr:nvSpPr>
        <xdr:cNvPr id="13" name="TextBox 12">
          <a:extLst>
            <a:ext uri="{FF2B5EF4-FFF2-40B4-BE49-F238E27FC236}">
              <a16:creationId xmlns:a16="http://schemas.microsoft.com/office/drawing/2014/main" id="{00000000-0008-0000-0200-00000D000000}"/>
            </a:ext>
          </a:extLst>
        </xdr:cNvPr>
        <xdr:cNvSpPr txBox="1"/>
      </xdr:nvSpPr>
      <xdr:spPr>
        <a:xfrm>
          <a:off x="5614736" y="1574132"/>
          <a:ext cx="741948" cy="481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79B5061-5076-405A-A5D0-5BDE993DCD0A}" type="TxLink">
            <a:rPr lang="en-US" sz="2400" b="0" i="0" u="none" strike="noStrike" cap="none" spc="0">
              <a:ln w="0"/>
              <a:solidFill>
                <a:schemeClr val="bg1">
                  <a:lumMod val="50000"/>
                </a:schemeClr>
              </a:solidFill>
              <a:effectLst>
                <a:outerShdw blurRad="38100" dist="25400" dir="5400000" algn="ctr" rotWithShape="0">
                  <a:srgbClr val="6E747A">
                    <a:alpha val="43000"/>
                  </a:srgbClr>
                </a:outerShdw>
              </a:effectLst>
              <a:latin typeface="Calibri"/>
              <a:ea typeface="+mn-ea"/>
              <a:cs typeface="Calibri"/>
            </a:rPr>
            <a:pPr marL="0" indent="0"/>
            <a:t>71%</a:t>
          </a:fld>
          <a:endParaRPr lang="en-TV" sz="2400" b="0" i="0" u="none" strike="noStrike" cap="none" spc="0">
            <a:ln w="0"/>
            <a:solidFill>
              <a:schemeClr val="bg1">
                <a:lumMod val="50000"/>
              </a:schemeClr>
            </a:solidFill>
            <a:effectLst>
              <a:outerShdw blurRad="38100" dist="25400" dir="5400000" algn="ctr" rotWithShape="0">
                <a:srgbClr val="6E747A">
                  <a:alpha val="43000"/>
                </a:srgbClr>
              </a:outerShdw>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9</xdr:col>
      <xdr:colOff>102268</xdr:colOff>
      <xdr:row>15</xdr:row>
      <xdr:rowOff>92242</xdr:rowOff>
    </xdr:from>
    <xdr:to>
      <xdr:col>10</xdr:col>
      <xdr:colOff>232610</xdr:colOff>
      <xdr:row>18</xdr:row>
      <xdr:rowOff>2005</xdr:rowOff>
    </xdr:to>
    <xdr:sp macro="" textlink="'KPIs &amp; Analyses'!$B$10">
      <xdr:nvSpPr>
        <xdr:cNvPr id="15" name="TextBox 14">
          <a:extLst>
            <a:ext uri="{FF2B5EF4-FFF2-40B4-BE49-F238E27FC236}">
              <a16:creationId xmlns:a16="http://schemas.microsoft.com/office/drawing/2014/main" id="{00000000-0008-0000-0200-00000F000000}"/>
            </a:ext>
          </a:extLst>
        </xdr:cNvPr>
        <xdr:cNvSpPr txBox="1"/>
      </xdr:nvSpPr>
      <xdr:spPr>
        <a:xfrm>
          <a:off x="5606715" y="2949742"/>
          <a:ext cx="741948" cy="481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AADF5C1-3FEE-4ACB-AC98-903B9B82182F}" type="TxLink">
            <a:rPr lang="en-US" sz="2400" b="0" i="0" u="none" strike="noStrike" cap="none" spc="0">
              <a:ln w="0"/>
              <a:solidFill>
                <a:schemeClr val="accent1">
                  <a:lumMod val="75000"/>
                </a:schemeClr>
              </a:solidFill>
              <a:effectLst>
                <a:outerShdw blurRad="38100" dist="25400" dir="5400000" algn="ctr" rotWithShape="0">
                  <a:srgbClr val="6E747A">
                    <a:alpha val="43000"/>
                  </a:srgbClr>
                </a:outerShdw>
              </a:effectLst>
              <a:latin typeface="Calibri "/>
              <a:ea typeface="+mn-ea"/>
              <a:cs typeface="Calibri"/>
            </a:rPr>
            <a:pPr marL="0" indent="0"/>
            <a:t>29%</a:t>
          </a:fld>
          <a:endParaRPr lang="en-TV" sz="4400" b="0" i="0" u="none" strike="noStrike" cap="none" spc="0">
            <a:ln w="0"/>
            <a:solidFill>
              <a:schemeClr val="accent1">
                <a:lumMod val="75000"/>
              </a:schemeClr>
            </a:solidFill>
            <a:effectLst>
              <a:outerShdw blurRad="38100" dist="25400" dir="5400000" algn="ctr" rotWithShape="0">
                <a:srgbClr val="6E747A">
                  <a:alpha val="43000"/>
                </a:srgbClr>
              </a:outerShdw>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461211</xdr:colOff>
      <xdr:row>9</xdr:row>
      <xdr:rowOff>1</xdr:rowOff>
    </xdr:from>
    <xdr:to>
      <xdr:col>5</xdr:col>
      <xdr:colOff>350921</xdr:colOff>
      <xdr:row>19</xdr:row>
      <xdr:rowOff>60158</xdr:rowOff>
    </xdr:to>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511342</xdr:colOff>
      <xdr:row>3</xdr:row>
      <xdr:rowOff>160421</xdr:rowOff>
    </xdr:from>
    <xdr:to>
      <xdr:col>5</xdr:col>
      <xdr:colOff>330869</xdr:colOff>
      <xdr:row>5</xdr:row>
      <xdr:rowOff>160421</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511342" y="731921"/>
          <a:ext cx="2877553"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Quarterly</a:t>
          </a:r>
          <a:r>
            <a:rPr lang="en-US" sz="1400" b="1" baseline="0"/>
            <a:t> Revenue with % Change</a:t>
          </a:r>
          <a:endParaRPr lang="en-TV" sz="1400" b="1"/>
        </a:p>
      </xdr:txBody>
    </xdr:sp>
    <xdr:clientData/>
  </xdr:twoCellAnchor>
  <xdr:twoCellAnchor>
    <xdr:from>
      <xdr:col>0</xdr:col>
      <xdr:colOff>513347</xdr:colOff>
      <xdr:row>5</xdr:row>
      <xdr:rowOff>180474</xdr:rowOff>
    </xdr:from>
    <xdr:to>
      <xdr:col>5</xdr:col>
      <xdr:colOff>332874</xdr:colOff>
      <xdr:row>8</xdr:row>
      <xdr:rowOff>70184</xdr:rowOff>
    </xdr:to>
    <xdr:sp macro="" textlink="'KPIs &amp; Analyses'!H15">
      <xdr:nvSpPr>
        <xdr:cNvPr id="21" name="TextBox 20">
          <a:extLst>
            <a:ext uri="{FF2B5EF4-FFF2-40B4-BE49-F238E27FC236}">
              <a16:creationId xmlns:a16="http://schemas.microsoft.com/office/drawing/2014/main" id="{00000000-0008-0000-0200-000015000000}"/>
            </a:ext>
          </a:extLst>
        </xdr:cNvPr>
        <xdr:cNvSpPr txBox="1"/>
      </xdr:nvSpPr>
      <xdr:spPr>
        <a:xfrm>
          <a:off x="513347" y="1132974"/>
          <a:ext cx="2877553" cy="461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B210E66-6D7F-47D9-928A-31A0450774D4}" type="TxLink">
            <a:rPr lang="en-US" sz="1100" b="0" i="1" u="none" strike="noStrike">
              <a:solidFill>
                <a:srgbClr val="000000"/>
              </a:solidFill>
              <a:latin typeface="Calibri"/>
              <a:cs typeface="Calibri"/>
            </a:rPr>
            <a:pPr/>
            <a:t>The dotted line indicates an average revenue of $1,361,702</a:t>
          </a:fld>
          <a:endParaRPr lang="en-TV" sz="1400" b="1" i="1"/>
        </a:p>
      </xdr:txBody>
    </xdr:sp>
    <xdr:clientData/>
  </xdr:twoCellAnchor>
  <xdr:twoCellAnchor>
    <xdr:from>
      <xdr:col>0</xdr:col>
      <xdr:colOff>431132</xdr:colOff>
      <xdr:row>20</xdr:row>
      <xdr:rowOff>0</xdr:rowOff>
    </xdr:from>
    <xdr:to>
      <xdr:col>10</xdr:col>
      <xdr:colOff>561473</xdr:colOff>
      <xdr:row>29</xdr:row>
      <xdr:rowOff>160422</xdr:rowOff>
    </xdr:to>
    <xdr:sp macro="" textlink="">
      <xdr:nvSpPr>
        <xdr:cNvPr id="26" name="Rectangle: Diagonal Corners Rounded 2">
          <a:extLst>
            <a:ext uri="{FF2B5EF4-FFF2-40B4-BE49-F238E27FC236}">
              <a16:creationId xmlns:a16="http://schemas.microsoft.com/office/drawing/2014/main" id="{00000000-0008-0000-0200-00001A000000}"/>
            </a:ext>
          </a:extLst>
        </xdr:cNvPr>
        <xdr:cNvSpPr/>
      </xdr:nvSpPr>
      <xdr:spPr>
        <a:xfrm>
          <a:off x="431132" y="3810000"/>
          <a:ext cx="6246394" cy="1874922"/>
        </a:xfrm>
        <a:custGeom>
          <a:avLst/>
          <a:gdLst>
            <a:gd name="connsiteX0" fmla="*/ 857267 w 12862761"/>
            <a:gd name="connsiteY0" fmla="*/ 0 h 5143500"/>
            <a:gd name="connsiteX1" fmla="*/ 12862761 w 12862761"/>
            <a:gd name="connsiteY1" fmla="*/ 0 h 5143500"/>
            <a:gd name="connsiteX2" fmla="*/ 12862761 w 12862761"/>
            <a:gd name="connsiteY2" fmla="*/ 0 h 5143500"/>
            <a:gd name="connsiteX3" fmla="*/ 12862761 w 12862761"/>
            <a:gd name="connsiteY3" fmla="*/ 4286233 h 5143500"/>
            <a:gd name="connsiteX4" fmla="*/ 12005494 w 12862761"/>
            <a:gd name="connsiteY4" fmla="*/ 5143500 h 5143500"/>
            <a:gd name="connsiteX5" fmla="*/ 0 w 12862761"/>
            <a:gd name="connsiteY5" fmla="*/ 5143500 h 5143500"/>
            <a:gd name="connsiteX6" fmla="*/ 0 w 12862761"/>
            <a:gd name="connsiteY6" fmla="*/ 5143500 h 5143500"/>
            <a:gd name="connsiteX7" fmla="*/ 0 w 12862761"/>
            <a:gd name="connsiteY7" fmla="*/ 857267 h 5143500"/>
            <a:gd name="connsiteX8" fmla="*/ 857267 w 12862761"/>
            <a:gd name="connsiteY8" fmla="*/ 0 h 5143500"/>
            <a:gd name="connsiteX0" fmla="*/ 857267 w 12862761"/>
            <a:gd name="connsiteY0" fmla="*/ 12929 h 5156429"/>
            <a:gd name="connsiteX1" fmla="*/ 12862761 w 12862761"/>
            <a:gd name="connsiteY1" fmla="*/ 12929 h 5156429"/>
            <a:gd name="connsiteX2" fmla="*/ 12862761 w 12862761"/>
            <a:gd name="connsiteY2" fmla="*/ 12929 h 5156429"/>
            <a:gd name="connsiteX3" fmla="*/ 12862761 w 12862761"/>
            <a:gd name="connsiteY3" fmla="*/ 4299162 h 5156429"/>
            <a:gd name="connsiteX4" fmla="*/ 12005494 w 12862761"/>
            <a:gd name="connsiteY4" fmla="*/ 5156429 h 5156429"/>
            <a:gd name="connsiteX5" fmla="*/ 0 w 12862761"/>
            <a:gd name="connsiteY5" fmla="*/ 5156429 h 5156429"/>
            <a:gd name="connsiteX6" fmla="*/ 0 w 12862761"/>
            <a:gd name="connsiteY6" fmla="*/ 5156429 h 5156429"/>
            <a:gd name="connsiteX7" fmla="*/ 0 w 12862761"/>
            <a:gd name="connsiteY7" fmla="*/ 368881 h 5156429"/>
            <a:gd name="connsiteX8" fmla="*/ 857267 w 12862761"/>
            <a:gd name="connsiteY8" fmla="*/ 12929 h 5156429"/>
            <a:gd name="connsiteX0" fmla="*/ 857267 w 12862761"/>
            <a:gd name="connsiteY0" fmla="*/ 12929 h 5164716"/>
            <a:gd name="connsiteX1" fmla="*/ 12862761 w 12862761"/>
            <a:gd name="connsiteY1" fmla="*/ 12929 h 5164716"/>
            <a:gd name="connsiteX2" fmla="*/ 12862761 w 12862761"/>
            <a:gd name="connsiteY2" fmla="*/ 12929 h 5164716"/>
            <a:gd name="connsiteX3" fmla="*/ 12862761 w 12862761"/>
            <a:gd name="connsiteY3" fmla="*/ 4780426 h 5164716"/>
            <a:gd name="connsiteX4" fmla="*/ 12005494 w 12862761"/>
            <a:gd name="connsiteY4" fmla="*/ 5156429 h 5164716"/>
            <a:gd name="connsiteX5" fmla="*/ 0 w 12862761"/>
            <a:gd name="connsiteY5" fmla="*/ 5156429 h 5164716"/>
            <a:gd name="connsiteX6" fmla="*/ 0 w 12862761"/>
            <a:gd name="connsiteY6" fmla="*/ 5156429 h 5164716"/>
            <a:gd name="connsiteX7" fmla="*/ 0 w 12862761"/>
            <a:gd name="connsiteY7" fmla="*/ 368881 h 5164716"/>
            <a:gd name="connsiteX8" fmla="*/ 857267 w 12862761"/>
            <a:gd name="connsiteY8" fmla="*/ 12929 h 51647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862761" h="5164716">
              <a:moveTo>
                <a:pt x="857267" y="12929"/>
              </a:moveTo>
              <a:lnTo>
                <a:pt x="12862761" y="12929"/>
              </a:lnTo>
              <a:lnTo>
                <a:pt x="12862761" y="12929"/>
              </a:lnTo>
              <a:lnTo>
                <a:pt x="12862761" y="4780426"/>
              </a:lnTo>
              <a:cubicBezTo>
                <a:pt x="12862761" y="5253881"/>
                <a:pt x="12478949" y="5156429"/>
                <a:pt x="12005494" y="5156429"/>
              </a:cubicBezTo>
              <a:lnTo>
                <a:pt x="0" y="5156429"/>
              </a:lnTo>
              <a:lnTo>
                <a:pt x="0" y="5156429"/>
              </a:lnTo>
              <a:lnTo>
                <a:pt x="0" y="368881"/>
              </a:lnTo>
              <a:cubicBezTo>
                <a:pt x="0" y="-104574"/>
                <a:pt x="383812" y="12929"/>
                <a:pt x="857267" y="12929"/>
              </a:cubicBezTo>
              <a:close/>
            </a:path>
          </a:pathLst>
        </a:cu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0</xdr:col>
      <xdr:colOff>581526</xdr:colOff>
      <xdr:row>22</xdr:row>
      <xdr:rowOff>80211</xdr:rowOff>
    </xdr:from>
    <xdr:to>
      <xdr:col>10</xdr:col>
      <xdr:colOff>491289</xdr:colOff>
      <xdr:row>29</xdr:row>
      <xdr:rowOff>180474</xdr:rowOff>
    </xdr:to>
    <xdr:graphicFrame macro="">
      <xdr:nvGraphicFramePr>
        <xdr:cNvPr id="33" name="Chart 32">
          <a:extLst>
            <a:ext uri="{FF2B5EF4-FFF2-40B4-BE49-F238E27FC236}">
              <a16:creationId xmlns:a16="http://schemas.microsoft.com/office/drawing/2014/main" id="{00000000-0008-0000-02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583532</xdr:colOff>
      <xdr:row>19</xdr:row>
      <xdr:rowOff>172452</xdr:rowOff>
    </xdr:from>
    <xdr:to>
      <xdr:col>5</xdr:col>
      <xdr:colOff>551448</xdr:colOff>
      <xdr:row>21</xdr:row>
      <xdr:rowOff>172452</xdr:rowOff>
    </xdr:to>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583532" y="3791952"/>
          <a:ext cx="302594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baseline="0"/>
            <a:t>Revenue by Weekday with % Change</a:t>
          </a:r>
          <a:endParaRPr lang="en-TV" sz="1300" b="1"/>
        </a:p>
      </xdr:txBody>
    </xdr:sp>
    <xdr:clientData/>
  </xdr:twoCellAnchor>
  <xdr:twoCellAnchor>
    <xdr:from>
      <xdr:col>1</xdr:col>
      <xdr:colOff>240632</xdr:colOff>
      <xdr:row>21</xdr:row>
      <xdr:rowOff>52138</xdr:rowOff>
    </xdr:from>
    <xdr:to>
      <xdr:col>6</xdr:col>
      <xdr:colOff>391026</xdr:colOff>
      <xdr:row>22</xdr:row>
      <xdr:rowOff>140368</xdr:rowOff>
    </xdr:to>
    <xdr:sp macro="" textlink="'KPIs &amp; Analyses'!H29">
      <xdr:nvSpPr>
        <xdr:cNvPr id="35" name="TextBox 34">
          <a:extLst>
            <a:ext uri="{FF2B5EF4-FFF2-40B4-BE49-F238E27FC236}">
              <a16:creationId xmlns:a16="http://schemas.microsoft.com/office/drawing/2014/main" id="{00000000-0008-0000-0200-000023000000}"/>
            </a:ext>
          </a:extLst>
        </xdr:cNvPr>
        <xdr:cNvSpPr txBox="1"/>
      </xdr:nvSpPr>
      <xdr:spPr>
        <a:xfrm>
          <a:off x="852237" y="4052638"/>
          <a:ext cx="3208421" cy="278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FB4CE73-515A-4D41-A7BD-B1816FD408FC}" type="TxLink">
            <a:rPr lang="en-US" sz="1000" b="0" i="1" u="none" strike="noStrike">
              <a:solidFill>
                <a:srgbClr val="000000"/>
              </a:solidFill>
              <a:latin typeface="Calibri"/>
              <a:cs typeface="Calibri"/>
            </a:rPr>
            <a:pPr/>
            <a:t>The dotted line indicates an average revenue of $778,116</a:t>
          </a:fld>
          <a:endParaRPr lang="en-TV" sz="1000" b="1" i="1"/>
        </a:p>
      </xdr:txBody>
    </xdr:sp>
    <xdr:clientData/>
  </xdr:twoCellAnchor>
  <xdr:twoCellAnchor>
    <xdr:from>
      <xdr:col>0</xdr:col>
      <xdr:colOff>330869</xdr:colOff>
      <xdr:row>0</xdr:row>
      <xdr:rowOff>50132</xdr:rowOff>
    </xdr:from>
    <xdr:to>
      <xdr:col>6</xdr:col>
      <xdr:colOff>469234</xdr:colOff>
      <xdr:row>2</xdr:row>
      <xdr:rowOff>70184</xdr:rowOff>
    </xdr:to>
    <xdr:sp macro="" textlink="'KPIs &amp; Analyses'!$B$2">
      <xdr:nvSpPr>
        <xdr:cNvPr id="36" name="TextBox 35">
          <a:extLst>
            <a:ext uri="{FF2B5EF4-FFF2-40B4-BE49-F238E27FC236}">
              <a16:creationId xmlns:a16="http://schemas.microsoft.com/office/drawing/2014/main" id="{00000000-0008-0000-0200-000024000000}"/>
            </a:ext>
          </a:extLst>
        </xdr:cNvPr>
        <xdr:cNvSpPr txBox="1"/>
      </xdr:nvSpPr>
      <xdr:spPr>
        <a:xfrm>
          <a:off x="330869" y="50132"/>
          <a:ext cx="3807997" cy="401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200">
              <a:gradFill>
                <a:gsLst>
                  <a:gs pos="0">
                    <a:srgbClr val="014993"/>
                  </a:gs>
                  <a:gs pos="90000">
                    <a:schemeClr val="accent5">
                      <a:lumMod val="50000"/>
                    </a:schemeClr>
                  </a:gs>
                  <a:gs pos="0">
                    <a:srgbClr val="00B0F0"/>
                  </a:gs>
                </a:gsLst>
                <a:lin ang="0" scaled="0"/>
              </a:gradFill>
            </a:rPr>
            <a:t>Kix Business Dashboard</a:t>
          </a:r>
          <a:endParaRPr lang="en-TV" sz="2200">
            <a:gradFill>
              <a:gsLst>
                <a:gs pos="0">
                  <a:srgbClr val="014993"/>
                </a:gs>
                <a:gs pos="90000">
                  <a:schemeClr val="accent5">
                    <a:lumMod val="50000"/>
                  </a:schemeClr>
                </a:gs>
                <a:gs pos="0">
                  <a:srgbClr val="00B0F0"/>
                </a:gs>
              </a:gsLst>
              <a:lin ang="0" scaled="0"/>
            </a:gradFill>
          </a:endParaRPr>
        </a:p>
      </xdr:txBody>
    </xdr:sp>
    <xdr:clientData/>
  </xdr:twoCellAnchor>
  <xdr:twoCellAnchor>
    <xdr:from>
      <xdr:col>8</xdr:col>
      <xdr:colOff>160421</xdr:colOff>
      <xdr:row>0</xdr:row>
      <xdr:rowOff>90236</xdr:rowOff>
    </xdr:from>
    <xdr:to>
      <xdr:col>9</xdr:col>
      <xdr:colOff>531395</xdr:colOff>
      <xdr:row>2</xdr:row>
      <xdr:rowOff>15236</xdr:rowOff>
    </xdr:to>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00000000-0008-0000-0200-000027000000}"/>
            </a:ext>
          </a:extLst>
        </xdr:cNvPr>
        <xdr:cNvSpPr/>
      </xdr:nvSpPr>
      <xdr:spPr>
        <a:xfrm>
          <a:off x="5053263" y="90236"/>
          <a:ext cx="982579" cy="30600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a:solidFill>
                <a:schemeClr val="tx1"/>
              </a:solidFill>
            </a:rPr>
            <a:t>Store</a:t>
          </a:r>
          <a:endParaRPr lang="en-TV" sz="1300">
            <a:solidFill>
              <a:schemeClr val="tx1"/>
            </a:solidFill>
          </a:endParaRPr>
        </a:p>
      </xdr:txBody>
    </xdr:sp>
    <xdr:clientData/>
  </xdr:twoCellAnchor>
  <xdr:twoCellAnchor>
    <xdr:from>
      <xdr:col>10</xdr:col>
      <xdr:colOff>12031</xdr:colOff>
      <xdr:row>0</xdr:row>
      <xdr:rowOff>90236</xdr:rowOff>
    </xdr:from>
    <xdr:to>
      <xdr:col>11</xdr:col>
      <xdr:colOff>383005</xdr:colOff>
      <xdr:row>2</xdr:row>
      <xdr:rowOff>15236</xdr:rowOff>
    </xdr:to>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00000000-0008-0000-0200-000028000000}"/>
            </a:ext>
          </a:extLst>
        </xdr:cNvPr>
        <xdr:cNvSpPr/>
      </xdr:nvSpPr>
      <xdr:spPr>
        <a:xfrm>
          <a:off x="6128084" y="90236"/>
          <a:ext cx="982579" cy="306000"/>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a:solidFill>
                <a:schemeClr val="bg1"/>
              </a:solidFill>
              <a:latin typeface="+mn-lt"/>
              <a:ea typeface="+mn-ea"/>
              <a:cs typeface="+mn-cs"/>
            </a:rPr>
            <a:t>Timeframe</a:t>
          </a:r>
          <a:endParaRPr lang="en-TV" sz="1300">
            <a:solidFill>
              <a:schemeClr val="bg1"/>
            </a:solidFill>
            <a:latin typeface="+mn-lt"/>
            <a:ea typeface="+mn-ea"/>
            <a:cs typeface="+mn-cs"/>
          </a:endParaRPr>
        </a:p>
      </xdr:txBody>
    </xdr:sp>
    <xdr:clientData/>
  </xdr:twoCellAnchor>
  <xdr:twoCellAnchor>
    <xdr:from>
      <xdr:col>11</xdr:col>
      <xdr:colOff>475247</xdr:colOff>
      <xdr:row>0</xdr:row>
      <xdr:rowOff>90236</xdr:rowOff>
    </xdr:from>
    <xdr:to>
      <xdr:col>13</xdr:col>
      <xdr:colOff>234616</xdr:colOff>
      <xdr:row>2</xdr:row>
      <xdr:rowOff>15236</xdr:rowOff>
    </xdr:to>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00000000-0008-0000-0200-000029000000}"/>
            </a:ext>
          </a:extLst>
        </xdr:cNvPr>
        <xdr:cNvSpPr/>
      </xdr:nvSpPr>
      <xdr:spPr>
        <a:xfrm>
          <a:off x="7202905" y="90236"/>
          <a:ext cx="982579" cy="30600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300">
              <a:solidFill>
                <a:schemeClr val="tx1"/>
              </a:solidFill>
              <a:latin typeface="+mn-lt"/>
              <a:ea typeface="+mn-ea"/>
              <a:cs typeface="+mn-cs"/>
            </a:rPr>
            <a:t>Profit View</a:t>
          </a:r>
          <a:endParaRPr lang="en-TV" sz="1300">
            <a:solidFill>
              <a:schemeClr val="tx1"/>
            </a:solidFill>
            <a:latin typeface="+mn-lt"/>
            <a:ea typeface="+mn-ea"/>
            <a:cs typeface="+mn-cs"/>
          </a:endParaRPr>
        </a:p>
      </xdr:txBody>
    </xdr:sp>
    <xdr:clientData/>
  </xdr:twoCellAnchor>
  <xdr:twoCellAnchor>
    <xdr:from>
      <xdr:col>23</xdr:col>
      <xdr:colOff>443162</xdr:colOff>
      <xdr:row>0</xdr:row>
      <xdr:rowOff>112293</xdr:rowOff>
    </xdr:from>
    <xdr:to>
      <xdr:col>25</xdr:col>
      <xdr:colOff>191951</xdr:colOff>
      <xdr:row>2</xdr:row>
      <xdr:rowOff>19293</xdr:rowOff>
    </xdr:to>
    <xdr:sp macro="[0]!ToggleFilter" textlink="">
      <xdr:nvSpPr>
        <xdr:cNvPr id="47" name="Rectangle: Rounded Corners 46">
          <a:extLst>
            <a:ext uri="{FF2B5EF4-FFF2-40B4-BE49-F238E27FC236}">
              <a16:creationId xmlns:a16="http://schemas.microsoft.com/office/drawing/2014/main" id="{00000000-0008-0000-0200-00002F000000}"/>
            </a:ext>
          </a:extLst>
        </xdr:cNvPr>
        <xdr:cNvSpPr/>
      </xdr:nvSpPr>
      <xdr:spPr>
        <a:xfrm>
          <a:off x="14510083" y="112293"/>
          <a:ext cx="972000" cy="288000"/>
        </a:xfrm>
        <a:prstGeom prst="roundRect">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aseline="0"/>
            <a:t>Open Filter</a:t>
          </a:r>
          <a:endParaRPr lang="en-TV" sz="1200"/>
        </a:p>
      </xdr:txBody>
    </xdr:sp>
    <xdr:clientData/>
  </xdr:twoCellAnchor>
  <xdr:twoCellAnchor>
    <xdr:from>
      <xdr:col>23</xdr:col>
      <xdr:colOff>190501</xdr:colOff>
      <xdr:row>0</xdr:row>
      <xdr:rowOff>100262</xdr:rowOff>
    </xdr:from>
    <xdr:to>
      <xdr:col>25</xdr:col>
      <xdr:colOff>445168</xdr:colOff>
      <xdr:row>19</xdr:row>
      <xdr:rowOff>20052</xdr:rowOff>
    </xdr:to>
    <xdr:grpSp>
      <xdr:nvGrpSpPr>
        <xdr:cNvPr id="48" name="Group 47" hidden="1">
          <a:extLst>
            <a:ext uri="{FF2B5EF4-FFF2-40B4-BE49-F238E27FC236}">
              <a16:creationId xmlns:a16="http://schemas.microsoft.com/office/drawing/2014/main" id="{00000000-0008-0000-0200-000030000000}"/>
            </a:ext>
          </a:extLst>
        </xdr:cNvPr>
        <xdr:cNvGrpSpPr/>
      </xdr:nvGrpSpPr>
      <xdr:grpSpPr>
        <a:xfrm>
          <a:off x="14257422" y="100262"/>
          <a:ext cx="1477878" cy="3539290"/>
          <a:chOff x="14257422" y="100262"/>
          <a:chExt cx="1477878" cy="3539290"/>
        </a:xfrm>
      </xdr:grpSpPr>
      <mc:AlternateContent xmlns:mc="http://schemas.openxmlformats.org/markup-compatibility/2006" xmlns:a14="http://schemas.microsoft.com/office/drawing/2010/main">
        <mc:Choice Requires="a14">
          <xdr:graphicFrame macro="">
            <xdr:nvGraphicFramePr>
              <xdr:cNvPr id="7" name="Store Name" hidden="1">
                <a:extLst>
                  <a:ext uri="{FF2B5EF4-FFF2-40B4-BE49-F238E27FC236}">
                    <a16:creationId xmlns:a16="http://schemas.microsoft.com/office/drawing/2014/main" id="{00000000-0008-0000-0200-000007000000}"/>
                  </a:ext>
                </a:extLst>
              </xdr:cNvPr>
              <xdr:cNvGraphicFramePr/>
            </xdr:nvGraphicFramePr>
            <xdr:xfrm>
              <a:off x="14257422" y="421105"/>
              <a:ext cx="1477878" cy="3218447"/>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4257422" y="421105"/>
                <a:ext cx="1477878" cy="3218447"/>
              </a:xfrm>
              <a:prstGeom prst="rect">
                <a:avLst/>
              </a:prstGeom>
              <a:solidFill>
                <a:prstClr val="white"/>
              </a:solidFill>
              <a:ln w="1">
                <a:solidFill>
                  <a:prstClr val="green"/>
                </a:solidFill>
              </a:ln>
            </xdr:spPr>
            <xdr:txBody>
              <a:bodyPr vertOverflow="clip" horzOverflow="clip"/>
              <a:lstStyle/>
              <a:p>
                <a:r>
                  <a:rPr lang="en-TV"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ToggleFilter" textlink="">
        <xdr:nvSpPr>
          <xdr:cNvPr id="46" name="Rectangle: Rounded Corners 45" hidden="1">
            <a:extLst>
              <a:ext uri="{FF2B5EF4-FFF2-40B4-BE49-F238E27FC236}">
                <a16:creationId xmlns:a16="http://schemas.microsoft.com/office/drawing/2014/main" id="{00000000-0008-0000-0200-00002E000000}"/>
              </a:ext>
            </a:extLst>
          </xdr:cNvPr>
          <xdr:cNvSpPr/>
        </xdr:nvSpPr>
        <xdr:spPr>
          <a:xfrm>
            <a:off x="14488024" y="100262"/>
            <a:ext cx="1008000" cy="302400"/>
          </a:xfrm>
          <a:prstGeom prst="roundRect">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Close</a:t>
            </a:r>
            <a:r>
              <a:rPr lang="en-US" sz="1200" baseline="0"/>
              <a:t> Filter</a:t>
            </a:r>
            <a:endParaRPr lang="en-TV" sz="1200"/>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190500</xdr:colOff>
          <xdr:row>9</xdr:row>
          <xdr:rowOff>9525</xdr:rowOff>
        </xdr:from>
        <xdr:to>
          <xdr:col>20</xdr:col>
          <xdr:colOff>409575</xdr:colOff>
          <xdr:row>10</xdr:row>
          <xdr:rowOff>152400</xdr:rowOff>
        </xdr:to>
        <xdr:sp macro="" textlink="">
          <xdr:nvSpPr>
            <xdr:cNvPr id="5234" name="Group Box 114" hidden="1">
              <a:extLst>
                <a:ext uri="{63B3BB69-23CF-44E3-9099-C40C66FF867C}">
                  <a14:compatExt spid="_x0000_s5234"/>
                </a:ext>
                <a:ext uri="{FF2B5EF4-FFF2-40B4-BE49-F238E27FC236}">
                  <a16:creationId xmlns:a16="http://schemas.microsoft.com/office/drawing/2014/main" id="{00000000-0008-0000-0300-000072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20</xdr:col>
      <xdr:colOff>381502</xdr:colOff>
      <xdr:row>0</xdr:row>
      <xdr:rowOff>0</xdr:rowOff>
    </xdr:from>
    <xdr:to>
      <xdr:col>28</xdr:col>
      <xdr:colOff>4702</xdr:colOff>
      <xdr:row>35</xdr:row>
      <xdr:rowOff>172500</xdr:rowOff>
    </xdr:to>
    <xdr:sp macro="" textlink="">
      <xdr:nvSpPr>
        <xdr:cNvPr id="2" name="Moon 1">
          <a:extLst>
            <a:ext uri="{FF2B5EF4-FFF2-40B4-BE49-F238E27FC236}">
              <a16:creationId xmlns:a16="http://schemas.microsoft.com/office/drawing/2014/main" id="{00000000-0008-0000-0300-000002000000}"/>
            </a:ext>
          </a:extLst>
        </xdr:cNvPr>
        <xdr:cNvSpPr/>
      </xdr:nvSpPr>
      <xdr:spPr>
        <a:xfrm flipH="1">
          <a:off x="12573502" y="0"/>
          <a:ext cx="4500000" cy="6840000"/>
        </a:xfrm>
        <a:prstGeom prst="moon">
          <a:avLst>
            <a:gd name="adj" fmla="val 64606"/>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editAs="absolute">
    <xdr:from>
      <xdr:col>20</xdr:col>
      <xdr:colOff>409575</xdr:colOff>
      <xdr:row>0</xdr:row>
      <xdr:rowOff>0</xdr:rowOff>
    </xdr:from>
    <xdr:to>
      <xdr:col>28</xdr:col>
      <xdr:colOff>32775</xdr:colOff>
      <xdr:row>35</xdr:row>
      <xdr:rowOff>172500</xdr:rowOff>
    </xdr:to>
    <xdr:sp macro="" textlink="">
      <xdr:nvSpPr>
        <xdr:cNvPr id="4" name="Moon 3">
          <a:extLst>
            <a:ext uri="{FF2B5EF4-FFF2-40B4-BE49-F238E27FC236}">
              <a16:creationId xmlns:a16="http://schemas.microsoft.com/office/drawing/2014/main" id="{00000000-0008-0000-0300-000004000000}"/>
            </a:ext>
          </a:extLst>
        </xdr:cNvPr>
        <xdr:cNvSpPr/>
      </xdr:nvSpPr>
      <xdr:spPr>
        <a:xfrm flipH="1">
          <a:off x="12641680" y="0"/>
          <a:ext cx="4516042" cy="6840000"/>
        </a:xfrm>
        <a:prstGeom prst="moon">
          <a:avLst>
            <a:gd name="adj" fmla="val 64606"/>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0</xdr:col>
      <xdr:colOff>266700</xdr:colOff>
      <xdr:row>0</xdr:row>
      <xdr:rowOff>47625</xdr:rowOff>
    </xdr:from>
    <xdr:to>
      <xdr:col>16</xdr:col>
      <xdr:colOff>270711</xdr:colOff>
      <xdr:row>2</xdr:row>
      <xdr:rowOff>152401</xdr:rowOff>
    </xdr:to>
    <xdr:sp macro="" textlink="">
      <xdr:nvSpPr>
        <xdr:cNvPr id="5" name="Rectangle: Rounded Corners 4">
          <a:extLst>
            <a:ext uri="{FF2B5EF4-FFF2-40B4-BE49-F238E27FC236}">
              <a16:creationId xmlns:a16="http://schemas.microsoft.com/office/drawing/2014/main" id="{00000000-0008-0000-0300-000005000000}"/>
            </a:ext>
          </a:extLst>
        </xdr:cNvPr>
        <xdr:cNvSpPr/>
      </xdr:nvSpPr>
      <xdr:spPr>
        <a:xfrm>
          <a:off x="266700" y="47625"/>
          <a:ext cx="9789695" cy="485776"/>
        </a:xfrm>
        <a:prstGeom prst="roundRect">
          <a:avLst/>
        </a:prstGeom>
        <a:gradFill>
          <a:gsLst>
            <a:gs pos="82000">
              <a:schemeClr val="bg1"/>
            </a:gs>
            <a:gs pos="100000">
              <a:schemeClr val="accent3">
                <a:lumMod val="45000"/>
                <a:lumOff val="55000"/>
              </a:schemeClr>
            </a:gs>
            <a:gs pos="100000">
              <a:schemeClr val="accent3">
                <a:lumMod val="45000"/>
                <a:lumOff val="55000"/>
              </a:schemeClr>
            </a:gs>
            <a:gs pos="100000">
              <a:schemeClr val="accent3">
                <a:lumMod val="30000"/>
                <a:lumOff val="7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xdr:col>
      <xdr:colOff>46122</xdr:colOff>
      <xdr:row>3</xdr:row>
      <xdr:rowOff>90237</xdr:rowOff>
    </xdr:from>
    <xdr:to>
      <xdr:col>3</xdr:col>
      <xdr:colOff>477253</xdr:colOff>
      <xdr:row>7</xdr:row>
      <xdr:rowOff>23060</xdr:rowOff>
    </xdr:to>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657727" y="661737"/>
          <a:ext cx="1654342" cy="694823"/>
        </a:xfrm>
        <a:prstGeom prst="roundRect">
          <a:avLst/>
        </a:prstGeom>
        <a:gradFill flip="none" rotWithShape="1">
          <a:gsLst>
            <a:gs pos="4000">
              <a:schemeClr val="accent1">
                <a:lumMod val="75000"/>
              </a:schemeClr>
            </a:gs>
            <a:gs pos="100000">
              <a:schemeClr val="tx2">
                <a:lumMod val="75000"/>
              </a:schemeClr>
            </a:gs>
            <a:gs pos="88000">
              <a:schemeClr val="tx2">
                <a:lumMod val="75000"/>
              </a:schemeClr>
            </a:gs>
            <a:gs pos="35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xdr:col>
      <xdr:colOff>110291</xdr:colOff>
      <xdr:row>3</xdr:row>
      <xdr:rowOff>148390</xdr:rowOff>
    </xdr:from>
    <xdr:to>
      <xdr:col>1</xdr:col>
      <xdr:colOff>542291</xdr:colOff>
      <xdr:row>6</xdr:row>
      <xdr:rowOff>8890</xdr:rowOff>
    </xdr:to>
    <xdr:sp macro="" textlink="">
      <xdr:nvSpPr>
        <xdr:cNvPr id="11" name="Flowchart: Connector 10">
          <a:extLst>
            <a:ext uri="{FF2B5EF4-FFF2-40B4-BE49-F238E27FC236}">
              <a16:creationId xmlns:a16="http://schemas.microsoft.com/office/drawing/2014/main" id="{00000000-0008-0000-0300-00000B000000}"/>
            </a:ext>
          </a:extLst>
        </xdr:cNvPr>
        <xdr:cNvSpPr/>
      </xdr:nvSpPr>
      <xdr:spPr>
        <a:xfrm>
          <a:off x="721896" y="719890"/>
          <a:ext cx="432000" cy="432000"/>
        </a:xfrm>
        <a:prstGeom prst="flowChartConnector">
          <a:avLst/>
        </a:prstGeom>
        <a:solidFill>
          <a:schemeClr val="accent1">
            <a:lumMod val="75000"/>
            <a:alpha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xdr:col>
      <xdr:colOff>190502</xdr:colOff>
      <xdr:row>4</xdr:row>
      <xdr:rowOff>50133</xdr:rowOff>
    </xdr:from>
    <xdr:to>
      <xdr:col>1</xdr:col>
      <xdr:colOff>441158</xdr:colOff>
      <xdr:row>5</xdr:row>
      <xdr:rowOff>110289</xdr:rowOff>
    </xdr:to>
    <xdr:pic>
      <xdr:nvPicPr>
        <xdr:cNvPr id="22" name="Picture 21">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1"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802107" y="812133"/>
          <a:ext cx="250656" cy="250656"/>
        </a:xfrm>
        <a:prstGeom prst="rect">
          <a:avLst/>
        </a:prstGeom>
      </xdr:spPr>
    </xdr:pic>
    <xdr:clientData/>
  </xdr:twoCellAnchor>
  <xdr:twoCellAnchor>
    <xdr:from>
      <xdr:col>1</xdr:col>
      <xdr:colOff>541422</xdr:colOff>
      <xdr:row>5</xdr:row>
      <xdr:rowOff>150395</xdr:rowOff>
    </xdr:from>
    <xdr:to>
      <xdr:col>3</xdr:col>
      <xdr:colOff>401053</xdr:colOff>
      <xdr:row>6</xdr:row>
      <xdr:rowOff>170449</xdr:rowOff>
    </xdr:to>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1153027" y="1102895"/>
          <a:ext cx="1082842" cy="210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75000"/>
                </a:schemeClr>
              </a:solidFill>
            </a:rPr>
            <a:t>COGS</a:t>
          </a:r>
          <a:endParaRPr lang="en-TV" sz="1100">
            <a:solidFill>
              <a:schemeClr val="bg1">
                <a:lumMod val="75000"/>
              </a:schemeClr>
            </a:solidFill>
          </a:endParaRPr>
        </a:p>
      </xdr:txBody>
    </xdr:sp>
    <xdr:clientData/>
  </xdr:twoCellAnchor>
  <xdr:twoCellAnchor>
    <xdr:from>
      <xdr:col>1</xdr:col>
      <xdr:colOff>611604</xdr:colOff>
      <xdr:row>3</xdr:row>
      <xdr:rowOff>110291</xdr:rowOff>
    </xdr:from>
    <xdr:to>
      <xdr:col>3</xdr:col>
      <xdr:colOff>413082</xdr:colOff>
      <xdr:row>5</xdr:row>
      <xdr:rowOff>130343</xdr:rowOff>
    </xdr:to>
    <xdr:sp macro="" textlink="'KPIs &amp; Analyses'!$B$2">
      <xdr:nvSpPr>
        <xdr:cNvPr id="27" name="TextBox 26">
          <a:extLst>
            <a:ext uri="{FF2B5EF4-FFF2-40B4-BE49-F238E27FC236}">
              <a16:creationId xmlns:a16="http://schemas.microsoft.com/office/drawing/2014/main" id="{00000000-0008-0000-0300-00001B000000}"/>
            </a:ext>
          </a:extLst>
        </xdr:cNvPr>
        <xdr:cNvSpPr txBox="1"/>
      </xdr:nvSpPr>
      <xdr:spPr>
        <a:xfrm>
          <a:off x="1223209" y="681791"/>
          <a:ext cx="1024689" cy="401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659E5C-A873-429C-BCC6-C16CD4040446}" type="TxLink">
            <a:rPr lang="en-US" sz="2000" b="0" i="0" u="none" strike="noStrike">
              <a:solidFill>
                <a:schemeClr val="bg1"/>
              </a:solidFill>
              <a:latin typeface="Calibri"/>
              <a:cs typeface="Calibri"/>
            </a:rPr>
            <a:pPr/>
            <a:t>$3.15M</a:t>
          </a:fld>
          <a:endParaRPr lang="en-TV" sz="2000">
            <a:solidFill>
              <a:schemeClr val="bg1"/>
            </a:solidFill>
          </a:endParaRPr>
        </a:p>
      </xdr:txBody>
    </xdr:sp>
    <xdr:clientData/>
  </xdr:twoCellAnchor>
  <xdr:twoCellAnchor>
    <xdr:from>
      <xdr:col>0</xdr:col>
      <xdr:colOff>513345</xdr:colOff>
      <xdr:row>0</xdr:row>
      <xdr:rowOff>42112</xdr:rowOff>
    </xdr:from>
    <xdr:to>
      <xdr:col>7</xdr:col>
      <xdr:colOff>40105</xdr:colOff>
      <xdr:row>2</xdr:row>
      <xdr:rowOff>62164</xdr:rowOff>
    </xdr:to>
    <xdr:sp macro="" textlink="'KPIs &amp; Analyses'!$B$2">
      <xdr:nvSpPr>
        <xdr:cNvPr id="5150" name="TextBox 5149">
          <a:extLst>
            <a:ext uri="{FF2B5EF4-FFF2-40B4-BE49-F238E27FC236}">
              <a16:creationId xmlns:a16="http://schemas.microsoft.com/office/drawing/2014/main" id="{00000000-0008-0000-0300-00001E140000}"/>
            </a:ext>
          </a:extLst>
        </xdr:cNvPr>
        <xdr:cNvSpPr txBox="1"/>
      </xdr:nvSpPr>
      <xdr:spPr>
        <a:xfrm>
          <a:off x="513345" y="42112"/>
          <a:ext cx="3807997" cy="401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200">
              <a:gradFill>
                <a:gsLst>
                  <a:gs pos="0">
                    <a:srgbClr val="014993"/>
                  </a:gs>
                  <a:gs pos="90000">
                    <a:schemeClr val="accent5">
                      <a:lumMod val="50000"/>
                    </a:schemeClr>
                  </a:gs>
                  <a:gs pos="0">
                    <a:srgbClr val="00B0F0"/>
                  </a:gs>
                </a:gsLst>
                <a:lin ang="0" scaled="0"/>
              </a:gradFill>
            </a:rPr>
            <a:t>Kix Business Dashboard</a:t>
          </a:r>
          <a:endParaRPr lang="en-TV" sz="2200">
            <a:gradFill>
              <a:gsLst>
                <a:gs pos="0">
                  <a:srgbClr val="014993"/>
                </a:gs>
                <a:gs pos="90000">
                  <a:schemeClr val="accent5">
                    <a:lumMod val="50000"/>
                  </a:schemeClr>
                </a:gs>
                <a:gs pos="0">
                  <a:srgbClr val="00B0F0"/>
                </a:gs>
              </a:gsLst>
              <a:lin ang="0" scaled="0"/>
            </a:gradFill>
          </a:endParaRPr>
        </a:p>
      </xdr:txBody>
    </xdr:sp>
    <xdr:clientData/>
  </xdr:twoCellAnchor>
  <xdr:twoCellAnchor>
    <xdr:from>
      <xdr:col>4</xdr:col>
      <xdr:colOff>488616</xdr:colOff>
      <xdr:row>3</xdr:row>
      <xdr:rowOff>90237</xdr:rowOff>
    </xdr:from>
    <xdr:to>
      <xdr:col>7</xdr:col>
      <xdr:colOff>308142</xdr:colOff>
      <xdr:row>7</xdr:row>
      <xdr:rowOff>23037</xdr:rowOff>
    </xdr:to>
    <xdr:grpSp>
      <xdr:nvGrpSpPr>
        <xdr:cNvPr id="35" name="Group 34">
          <a:extLst>
            <a:ext uri="{FF2B5EF4-FFF2-40B4-BE49-F238E27FC236}">
              <a16:creationId xmlns:a16="http://schemas.microsoft.com/office/drawing/2014/main" id="{00000000-0008-0000-0300-000023000000}"/>
            </a:ext>
          </a:extLst>
        </xdr:cNvPr>
        <xdr:cNvGrpSpPr/>
      </xdr:nvGrpSpPr>
      <xdr:grpSpPr>
        <a:xfrm>
          <a:off x="2935037" y="661737"/>
          <a:ext cx="1654342" cy="694800"/>
          <a:chOff x="2751222" y="661737"/>
          <a:chExt cx="1654342" cy="694800"/>
        </a:xfrm>
      </xdr:grpSpPr>
      <xdr:sp macro="" textlink="">
        <xdr:nvSpPr>
          <xdr:cNvPr id="10" name="Rectangle: Rounded Corners 9">
            <a:extLst>
              <a:ext uri="{FF2B5EF4-FFF2-40B4-BE49-F238E27FC236}">
                <a16:creationId xmlns:a16="http://schemas.microsoft.com/office/drawing/2014/main" id="{00000000-0008-0000-0300-00000A000000}"/>
              </a:ext>
            </a:extLst>
          </xdr:cNvPr>
          <xdr:cNvSpPr/>
        </xdr:nvSpPr>
        <xdr:spPr>
          <a:xfrm>
            <a:off x="2751222" y="661737"/>
            <a:ext cx="1654342" cy="694800"/>
          </a:xfrm>
          <a:prstGeom prst="roundRect">
            <a:avLst/>
          </a:prstGeom>
          <a:gradFill flip="none" rotWithShape="1">
            <a:gsLst>
              <a:gs pos="4000">
                <a:schemeClr val="bg1">
                  <a:lumMod val="85000"/>
                </a:schemeClr>
              </a:gs>
              <a:gs pos="100000">
                <a:schemeClr val="tx2">
                  <a:lumMod val="75000"/>
                </a:schemeClr>
              </a:gs>
              <a:gs pos="88000">
                <a:schemeClr val="tx2">
                  <a:lumMod val="75000"/>
                </a:schemeClr>
              </a:gs>
              <a:gs pos="34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sp macro="" textlink="">
        <xdr:nvSpPr>
          <xdr:cNvPr id="12" name="Flowchart: Connector 11">
            <a:extLst>
              <a:ext uri="{FF2B5EF4-FFF2-40B4-BE49-F238E27FC236}">
                <a16:creationId xmlns:a16="http://schemas.microsoft.com/office/drawing/2014/main" id="{00000000-0008-0000-0300-00000C000000}"/>
              </a:ext>
            </a:extLst>
          </xdr:cNvPr>
          <xdr:cNvSpPr/>
        </xdr:nvSpPr>
        <xdr:spPr>
          <a:xfrm>
            <a:off x="2796005" y="719890"/>
            <a:ext cx="432000" cy="432000"/>
          </a:xfrm>
          <a:prstGeom prst="flowChartConnector">
            <a:avLst/>
          </a:prstGeom>
          <a:solidFill>
            <a:schemeClr val="bg1">
              <a:lumMod val="65000"/>
              <a:alpha val="3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pic>
        <xdr:nvPicPr>
          <xdr:cNvPr id="20" name="Pictur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867965" y="812133"/>
            <a:ext cx="286419" cy="286419"/>
          </a:xfrm>
          <a:prstGeom prst="rect">
            <a:avLst/>
          </a:prstGeom>
        </xdr:spPr>
      </xdr:pic>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3250532" y="1094874"/>
            <a:ext cx="1082842" cy="210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75000"/>
                  </a:schemeClr>
                </a:solidFill>
              </a:rPr>
              <a:t>Total</a:t>
            </a:r>
            <a:r>
              <a:rPr lang="en-US" sz="1100" baseline="0">
                <a:solidFill>
                  <a:schemeClr val="bg1">
                    <a:lumMod val="75000"/>
                  </a:schemeClr>
                </a:solidFill>
              </a:rPr>
              <a:t> Revenue</a:t>
            </a:r>
            <a:endParaRPr lang="en-TV" sz="1100">
              <a:solidFill>
                <a:schemeClr val="bg1">
                  <a:lumMod val="75000"/>
                </a:schemeClr>
              </a:solidFill>
            </a:endParaRPr>
          </a:p>
        </xdr:txBody>
      </xdr:sp>
      <xdr:sp macro="" textlink="'KPIs &amp; Analyses'!$A$2">
        <xdr:nvSpPr>
          <xdr:cNvPr id="28" name="TextBox 27">
            <a:extLst>
              <a:ext uri="{FF2B5EF4-FFF2-40B4-BE49-F238E27FC236}">
                <a16:creationId xmlns:a16="http://schemas.microsoft.com/office/drawing/2014/main" id="{00000000-0008-0000-0300-00001C000000}"/>
              </a:ext>
            </a:extLst>
          </xdr:cNvPr>
          <xdr:cNvSpPr txBox="1"/>
        </xdr:nvSpPr>
        <xdr:spPr>
          <a:xfrm>
            <a:off x="3307346" y="681791"/>
            <a:ext cx="1024689" cy="401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396C92F-1763-4975-839F-53F4FE63A397}" type="TxLink">
              <a:rPr lang="en-US" sz="2000" b="0" i="0" u="none" strike="noStrike">
                <a:solidFill>
                  <a:schemeClr val="bg1"/>
                </a:solidFill>
                <a:latin typeface="Calibri"/>
                <a:cs typeface="Calibri"/>
              </a:rPr>
              <a:pPr/>
              <a:t>$5.45M</a:t>
            </a:fld>
            <a:endParaRPr lang="en-TV" sz="2000">
              <a:solidFill>
                <a:schemeClr val="bg1"/>
              </a:solidFill>
            </a:endParaRPr>
          </a:p>
        </xdr:txBody>
      </xdr:sp>
    </xdr:grpSp>
    <xdr:clientData/>
  </xdr:twoCellAnchor>
  <xdr:twoCellAnchor>
    <xdr:from>
      <xdr:col>8</xdr:col>
      <xdr:colOff>319505</xdr:colOff>
      <xdr:row>3</xdr:row>
      <xdr:rowOff>90237</xdr:rowOff>
    </xdr:from>
    <xdr:to>
      <xdr:col>11</xdr:col>
      <xdr:colOff>139031</xdr:colOff>
      <xdr:row>7</xdr:row>
      <xdr:rowOff>23037</xdr:rowOff>
    </xdr:to>
    <xdr:sp macro="" textlink="">
      <xdr:nvSpPr>
        <xdr:cNvPr id="6" name="Rectangle: Rounded Corners 5">
          <a:extLst>
            <a:ext uri="{FF2B5EF4-FFF2-40B4-BE49-F238E27FC236}">
              <a16:creationId xmlns:a16="http://schemas.microsoft.com/office/drawing/2014/main" id="{00000000-0008-0000-0300-000006000000}"/>
            </a:ext>
          </a:extLst>
        </xdr:cNvPr>
        <xdr:cNvSpPr/>
      </xdr:nvSpPr>
      <xdr:spPr>
        <a:xfrm>
          <a:off x="5212347" y="661737"/>
          <a:ext cx="1654342" cy="694800"/>
        </a:xfrm>
        <a:prstGeom prst="roundRect">
          <a:avLst/>
        </a:prstGeom>
        <a:gradFill flip="none" rotWithShape="1">
          <a:gsLst>
            <a:gs pos="4000">
              <a:schemeClr val="accent2">
                <a:lumMod val="40000"/>
                <a:lumOff val="60000"/>
              </a:schemeClr>
            </a:gs>
            <a:gs pos="100000">
              <a:schemeClr val="tx2">
                <a:lumMod val="75000"/>
              </a:schemeClr>
            </a:gs>
            <a:gs pos="88000">
              <a:schemeClr val="tx2">
                <a:lumMod val="75000"/>
              </a:schemeClr>
            </a:gs>
            <a:gs pos="33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8</xdr:col>
      <xdr:colOff>364956</xdr:colOff>
      <xdr:row>3</xdr:row>
      <xdr:rowOff>148390</xdr:rowOff>
    </xdr:from>
    <xdr:to>
      <xdr:col>9</xdr:col>
      <xdr:colOff>185351</xdr:colOff>
      <xdr:row>6</xdr:row>
      <xdr:rowOff>8890</xdr:rowOff>
    </xdr:to>
    <xdr:sp macro="" textlink="">
      <xdr:nvSpPr>
        <xdr:cNvPr id="13" name="Flowchart: Connector 12">
          <a:extLst>
            <a:ext uri="{FF2B5EF4-FFF2-40B4-BE49-F238E27FC236}">
              <a16:creationId xmlns:a16="http://schemas.microsoft.com/office/drawing/2014/main" id="{00000000-0008-0000-0300-00000D000000}"/>
            </a:ext>
          </a:extLst>
        </xdr:cNvPr>
        <xdr:cNvSpPr/>
      </xdr:nvSpPr>
      <xdr:spPr>
        <a:xfrm>
          <a:off x="5257798" y="719890"/>
          <a:ext cx="432000" cy="432000"/>
        </a:xfrm>
        <a:prstGeom prst="flowChartConnector">
          <a:avLst/>
        </a:prstGeom>
        <a:solidFill>
          <a:schemeClr val="bg1">
            <a:lumMod val="65000"/>
            <a:alpha val="3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8</xdr:col>
      <xdr:colOff>437815</xdr:colOff>
      <xdr:row>4</xdr:row>
      <xdr:rowOff>50133</xdr:rowOff>
    </xdr:from>
    <xdr:to>
      <xdr:col>9</xdr:col>
      <xdr:colOff>116973</xdr:colOff>
      <xdr:row>5</xdr:row>
      <xdr:rowOff>150396</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3"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5330657" y="812133"/>
          <a:ext cx="290763" cy="290763"/>
        </a:xfrm>
        <a:prstGeom prst="rect">
          <a:avLst/>
        </a:prstGeom>
      </xdr:spPr>
    </xdr:pic>
    <xdr:clientData/>
  </xdr:twoCellAnchor>
  <xdr:twoCellAnchor>
    <xdr:from>
      <xdr:col>9</xdr:col>
      <xdr:colOff>217235</xdr:colOff>
      <xdr:row>5</xdr:row>
      <xdr:rowOff>124326</xdr:rowOff>
    </xdr:from>
    <xdr:to>
      <xdr:col>11</xdr:col>
      <xdr:colOff>30745</xdr:colOff>
      <xdr:row>6</xdr:row>
      <xdr:rowOff>140369</xdr:rowOff>
    </xdr:to>
    <xdr:sp macro="" textlink="">
      <xdr:nvSpPr>
        <xdr:cNvPr id="25" name="TextBox 24">
          <a:extLst>
            <a:ext uri="{FF2B5EF4-FFF2-40B4-BE49-F238E27FC236}">
              <a16:creationId xmlns:a16="http://schemas.microsoft.com/office/drawing/2014/main" id="{00000000-0008-0000-0300-000019000000}"/>
            </a:ext>
          </a:extLst>
        </xdr:cNvPr>
        <xdr:cNvSpPr txBox="1"/>
      </xdr:nvSpPr>
      <xdr:spPr>
        <a:xfrm>
          <a:off x="5721682" y="1076826"/>
          <a:ext cx="1036721" cy="206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lumMod val="75000"/>
                </a:schemeClr>
              </a:solidFill>
            </a:rPr>
            <a:t>Profit</a:t>
          </a:r>
          <a:r>
            <a:rPr lang="en-US" sz="1100" baseline="0">
              <a:solidFill>
                <a:schemeClr val="bg1">
                  <a:lumMod val="75000"/>
                </a:schemeClr>
              </a:solidFill>
            </a:rPr>
            <a:t> </a:t>
          </a:r>
          <a:endParaRPr lang="en-TV" sz="1100">
            <a:solidFill>
              <a:schemeClr val="bg1">
                <a:lumMod val="75000"/>
              </a:schemeClr>
            </a:solidFill>
          </a:endParaRPr>
        </a:p>
      </xdr:txBody>
    </xdr:sp>
    <xdr:clientData/>
  </xdr:twoCellAnchor>
  <xdr:twoCellAnchor>
    <xdr:from>
      <xdr:col>9</xdr:col>
      <xdr:colOff>254666</xdr:colOff>
      <xdr:row>3</xdr:row>
      <xdr:rowOff>110291</xdr:rowOff>
    </xdr:from>
    <xdr:to>
      <xdr:col>11</xdr:col>
      <xdr:colOff>56144</xdr:colOff>
      <xdr:row>5</xdr:row>
      <xdr:rowOff>130343</xdr:rowOff>
    </xdr:to>
    <xdr:sp macro="" textlink="'KPIs &amp; Analyses'!$C$2">
      <xdr:nvSpPr>
        <xdr:cNvPr id="29" name="TextBox 28">
          <a:extLst>
            <a:ext uri="{FF2B5EF4-FFF2-40B4-BE49-F238E27FC236}">
              <a16:creationId xmlns:a16="http://schemas.microsoft.com/office/drawing/2014/main" id="{00000000-0008-0000-0300-00001D000000}"/>
            </a:ext>
          </a:extLst>
        </xdr:cNvPr>
        <xdr:cNvSpPr txBox="1"/>
      </xdr:nvSpPr>
      <xdr:spPr>
        <a:xfrm>
          <a:off x="5759113" y="681791"/>
          <a:ext cx="1024689" cy="401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26646CA-A689-4786-9DA1-104C7AA8554E}" type="TxLink">
            <a:rPr lang="en-US" sz="2000" b="0" i="0" u="none" strike="noStrike">
              <a:solidFill>
                <a:schemeClr val="bg1"/>
              </a:solidFill>
              <a:latin typeface="Calibri"/>
              <a:cs typeface="Calibri"/>
            </a:rPr>
            <a:pPr/>
            <a:t>$2.30M</a:t>
          </a:fld>
          <a:endParaRPr lang="en-TV" sz="2000">
            <a:solidFill>
              <a:schemeClr val="bg1"/>
            </a:solidFill>
          </a:endParaRPr>
        </a:p>
      </xdr:txBody>
    </xdr:sp>
    <xdr:clientData/>
  </xdr:twoCellAnchor>
  <xdr:twoCellAnchor>
    <xdr:from>
      <xdr:col>12</xdr:col>
      <xdr:colOff>150395</xdr:colOff>
      <xdr:row>3</xdr:row>
      <xdr:rowOff>90237</xdr:rowOff>
    </xdr:from>
    <xdr:to>
      <xdr:col>14</xdr:col>
      <xdr:colOff>581526</xdr:colOff>
      <xdr:row>7</xdr:row>
      <xdr:rowOff>23037</xdr:rowOff>
    </xdr:to>
    <xdr:sp macro="" textlink="">
      <xdr:nvSpPr>
        <xdr:cNvPr id="7" name="Rectangle: Rounded Corners 6">
          <a:extLst>
            <a:ext uri="{FF2B5EF4-FFF2-40B4-BE49-F238E27FC236}">
              <a16:creationId xmlns:a16="http://schemas.microsoft.com/office/drawing/2014/main" id="{00000000-0008-0000-0300-000007000000}"/>
            </a:ext>
          </a:extLst>
        </xdr:cNvPr>
        <xdr:cNvSpPr/>
      </xdr:nvSpPr>
      <xdr:spPr>
        <a:xfrm>
          <a:off x="7489658" y="661737"/>
          <a:ext cx="1654342" cy="694800"/>
        </a:xfrm>
        <a:prstGeom prst="roundRect">
          <a:avLst/>
        </a:prstGeom>
        <a:gradFill flip="none" rotWithShape="1">
          <a:gsLst>
            <a:gs pos="4000">
              <a:schemeClr val="accent1">
                <a:lumMod val="40000"/>
                <a:lumOff val="60000"/>
              </a:schemeClr>
            </a:gs>
            <a:gs pos="100000">
              <a:schemeClr val="tx2">
                <a:lumMod val="75000"/>
              </a:schemeClr>
            </a:gs>
            <a:gs pos="88000">
              <a:schemeClr val="tx2">
                <a:lumMod val="75000"/>
              </a:schemeClr>
            </a:gs>
            <a:gs pos="34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12</xdr:col>
      <xdr:colOff>196515</xdr:colOff>
      <xdr:row>3</xdr:row>
      <xdr:rowOff>148390</xdr:rowOff>
    </xdr:from>
    <xdr:to>
      <xdr:col>13</xdr:col>
      <xdr:colOff>16910</xdr:colOff>
      <xdr:row>6</xdr:row>
      <xdr:rowOff>8890</xdr:rowOff>
    </xdr:to>
    <xdr:sp macro="" textlink="">
      <xdr:nvSpPr>
        <xdr:cNvPr id="14" name="Flowchart: Connector 13">
          <a:extLst>
            <a:ext uri="{FF2B5EF4-FFF2-40B4-BE49-F238E27FC236}">
              <a16:creationId xmlns:a16="http://schemas.microsoft.com/office/drawing/2014/main" id="{00000000-0008-0000-0300-00000E000000}"/>
            </a:ext>
          </a:extLst>
        </xdr:cNvPr>
        <xdr:cNvSpPr/>
      </xdr:nvSpPr>
      <xdr:spPr>
        <a:xfrm>
          <a:off x="7535778" y="719890"/>
          <a:ext cx="432000" cy="432000"/>
        </a:xfrm>
        <a:prstGeom prst="flowChartConnector">
          <a:avLst/>
        </a:prstGeom>
        <a:solidFill>
          <a:schemeClr val="bg1">
            <a:lumMod val="65000"/>
            <a:alpha val="3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12</xdr:col>
      <xdr:colOff>251843</xdr:colOff>
      <xdr:row>4</xdr:row>
      <xdr:rowOff>50133</xdr:rowOff>
    </xdr:from>
    <xdr:to>
      <xdr:col>12</xdr:col>
      <xdr:colOff>561473</xdr:colOff>
      <xdr:row>5</xdr:row>
      <xdr:rowOff>130344</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7591106" y="812133"/>
          <a:ext cx="309630" cy="270711"/>
        </a:xfrm>
        <a:prstGeom prst="rect">
          <a:avLst/>
        </a:prstGeom>
      </xdr:spPr>
    </xdr:pic>
    <xdr:clientData/>
  </xdr:twoCellAnchor>
  <xdr:twoCellAnchor>
    <xdr:from>
      <xdr:col>13</xdr:col>
      <xdr:colOff>46121</xdr:colOff>
      <xdr:row>5</xdr:row>
      <xdr:rowOff>156409</xdr:rowOff>
    </xdr:from>
    <xdr:to>
      <xdr:col>14</xdr:col>
      <xdr:colOff>517357</xdr:colOff>
      <xdr:row>6</xdr:row>
      <xdr:rowOff>176463</xdr:rowOff>
    </xdr:to>
    <xdr:sp macro="" textlink="">
      <xdr:nvSpPr>
        <xdr:cNvPr id="26" name="TextBox 25">
          <a:extLst>
            <a:ext uri="{FF2B5EF4-FFF2-40B4-BE49-F238E27FC236}">
              <a16:creationId xmlns:a16="http://schemas.microsoft.com/office/drawing/2014/main" id="{00000000-0008-0000-0300-00001A000000}"/>
            </a:ext>
          </a:extLst>
        </xdr:cNvPr>
        <xdr:cNvSpPr txBox="1"/>
      </xdr:nvSpPr>
      <xdr:spPr>
        <a:xfrm>
          <a:off x="7996989" y="1108909"/>
          <a:ext cx="1082842" cy="210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bg1">
                  <a:lumMod val="75000"/>
                </a:schemeClr>
              </a:solidFill>
            </a:rPr>
            <a:t>Profit Margin</a:t>
          </a:r>
          <a:endParaRPr lang="en-TV" sz="1100">
            <a:solidFill>
              <a:schemeClr val="bg1">
                <a:lumMod val="75000"/>
              </a:schemeClr>
            </a:solidFill>
          </a:endParaRPr>
        </a:p>
      </xdr:txBody>
    </xdr:sp>
    <xdr:clientData/>
  </xdr:twoCellAnchor>
  <xdr:twoCellAnchor>
    <xdr:from>
      <xdr:col>13</xdr:col>
      <xdr:colOff>76199</xdr:colOff>
      <xdr:row>3</xdr:row>
      <xdr:rowOff>110291</xdr:rowOff>
    </xdr:from>
    <xdr:to>
      <xdr:col>14</xdr:col>
      <xdr:colOff>489282</xdr:colOff>
      <xdr:row>5</xdr:row>
      <xdr:rowOff>130343</xdr:rowOff>
    </xdr:to>
    <xdr:sp macro="" textlink="'KPIs &amp; Analyses'!$D$2">
      <xdr:nvSpPr>
        <xdr:cNvPr id="30" name="TextBox 29">
          <a:extLst>
            <a:ext uri="{FF2B5EF4-FFF2-40B4-BE49-F238E27FC236}">
              <a16:creationId xmlns:a16="http://schemas.microsoft.com/office/drawing/2014/main" id="{00000000-0008-0000-0300-00001E000000}"/>
            </a:ext>
          </a:extLst>
        </xdr:cNvPr>
        <xdr:cNvSpPr txBox="1"/>
      </xdr:nvSpPr>
      <xdr:spPr>
        <a:xfrm>
          <a:off x="8027067" y="681791"/>
          <a:ext cx="1024689" cy="401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6A4701-406B-4D67-9E12-C2AD35BBAB31}" type="TxLink">
            <a:rPr lang="en-US" sz="2000" b="0" i="0" u="none" strike="noStrike">
              <a:solidFill>
                <a:schemeClr val="bg1"/>
              </a:solidFill>
              <a:latin typeface="Calibri"/>
              <a:cs typeface="Calibri"/>
            </a:rPr>
            <a:pPr/>
            <a:t>42.2%</a:t>
          </a:fld>
          <a:endParaRPr lang="en-TV" sz="2000">
            <a:solidFill>
              <a:schemeClr val="bg1"/>
            </a:solidFill>
          </a:endParaRPr>
        </a:p>
      </xdr:txBody>
    </xdr:sp>
    <xdr:clientData/>
  </xdr:twoCellAnchor>
  <xdr:twoCellAnchor>
    <xdr:from>
      <xdr:col>17</xdr:col>
      <xdr:colOff>80211</xdr:colOff>
      <xdr:row>2</xdr:row>
      <xdr:rowOff>80211</xdr:rowOff>
    </xdr:from>
    <xdr:to>
      <xdr:col>22</xdr:col>
      <xdr:colOff>150395</xdr:colOff>
      <xdr:row>30</xdr:row>
      <xdr:rowOff>50132</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10477500" y="461211"/>
          <a:ext cx="3128211" cy="5303921"/>
          <a:chOff x="10477500" y="541422"/>
          <a:chExt cx="3128211" cy="5173578"/>
        </a:xfrm>
        <a:solidFill>
          <a:srgbClr val="014993"/>
        </a:solidFill>
      </xdr:grpSpPr>
      <xdr:sp macro="" textlink="">
        <xdr:nvSpPr>
          <xdr:cNvPr id="8" name="Rectangle: Diagonal Corners Rounded 7">
            <a:extLst>
              <a:ext uri="{FF2B5EF4-FFF2-40B4-BE49-F238E27FC236}">
                <a16:creationId xmlns:a16="http://schemas.microsoft.com/office/drawing/2014/main" id="{00000000-0008-0000-0300-000008000000}"/>
              </a:ext>
            </a:extLst>
          </xdr:cNvPr>
          <xdr:cNvSpPr/>
        </xdr:nvSpPr>
        <xdr:spPr>
          <a:xfrm>
            <a:off x="10477500" y="541422"/>
            <a:ext cx="2546684" cy="5173578"/>
          </a:xfrm>
          <a:prstGeom prst="round2Diag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H="1">
            <a:off x="12623132" y="882317"/>
            <a:ext cx="531394" cy="4201026"/>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sp macro="" textlink="">
        <xdr:nvSpPr>
          <xdr:cNvPr id="17" name="Rectangle 16">
            <a:extLst>
              <a:ext uri="{FF2B5EF4-FFF2-40B4-BE49-F238E27FC236}">
                <a16:creationId xmlns:a16="http://schemas.microsoft.com/office/drawing/2014/main" id="{00000000-0008-0000-0300-000011000000}"/>
              </a:ext>
            </a:extLst>
          </xdr:cNvPr>
          <xdr:cNvSpPr/>
        </xdr:nvSpPr>
        <xdr:spPr>
          <a:xfrm flipH="1">
            <a:off x="12823658" y="1223212"/>
            <a:ext cx="561474" cy="3499184"/>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sp macro="" textlink="">
        <xdr:nvSpPr>
          <xdr:cNvPr id="19" name="Rectangle 18">
            <a:extLst>
              <a:ext uri="{FF2B5EF4-FFF2-40B4-BE49-F238E27FC236}">
                <a16:creationId xmlns:a16="http://schemas.microsoft.com/office/drawing/2014/main" id="{00000000-0008-0000-0300-000013000000}"/>
              </a:ext>
            </a:extLst>
          </xdr:cNvPr>
          <xdr:cNvSpPr/>
        </xdr:nvSpPr>
        <xdr:spPr>
          <a:xfrm flipH="1">
            <a:off x="13064289" y="1604211"/>
            <a:ext cx="541422" cy="2697078"/>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grpSp>
    <xdr:clientData/>
  </xdr:twoCellAnchor>
  <xdr:twoCellAnchor>
    <xdr:from>
      <xdr:col>10</xdr:col>
      <xdr:colOff>381000</xdr:colOff>
      <xdr:row>19</xdr:row>
      <xdr:rowOff>82216</xdr:rowOff>
    </xdr:from>
    <xdr:to>
      <xdr:col>16</xdr:col>
      <xdr:colOff>541421</xdr:colOff>
      <xdr:row>30</xdr:row>
      <xdr:rowOff>32084</xdr:rowOff>
    </xdr:to>
    <xdr:sp macro="" textlink="">
      <xdr:nvSpPr>
        <xdr:cNvPr id="33" name="Rectangle 32">
          <a:extLst>
            <a:ext uri="{FF2B5EF4-FFF2-40B4-BE49-F238E27FC236}">
              <a16:creationId xmlns:a16="http://schemas.microsoft.com/office/drawing/2014/main" id="{00000000-0008-0000-0300-000021000000}"/>
            </a:ext>
          </a:extLst>
        </xdr:cNvPr>
        <xdr:cNvSpPr/>
      </xdr:nvSpPr>
      <xdr:spPr>
        <a:xfrm>
          <a:off x="6497053" y="3701716"/>
          <a:ext cx="3830052" cy="204536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0</xdr:col>
      <xdr:colOff>294774</xdr:colOff>
      <xdr:row>7</xdr:row>
      <xdr:rowOff>150395</xdr:rowOff>
    </xdr:from>
    <xdr:to>
      <xdr:col>1</xdr:col>
      <xdr:colOff>130343</xdr:colOff>
      <xdr:row>18</xdr:row>
      <xdr:rowOff>160424</xdr:rowOff>
    </xdr:to>
    <xdr:grpSp>
      <xdr:nvGrpSpPr>
        <xdr:cNvPr id="52" name="Group 51">
          <a:extLst>
            <a:ext uri="{FF2B5EF4-FFF2-40B4-BE49-F238E27FC236}">
              <a16:creationId xmlns:a16="http://schemas.microsoft.com/office/drawing/2014/main" id="{00000000-0008-0000-0300-000034000000}"/>
            </a:ext>
          </a:extLst>
        </xdr:cNvPr>
        <xdr:cNvGrpSpPr/>
      </xdr:nvGrpSpPr>
      <xdr:grpSpPr>
        <a:xfrm>
          <a:off x="294774" y="1483895"/>
          <a:ext cx="447174" cy="2105529"/>
          <a:chOff x="294773" y="1483895"/>
          <a:chExt cx="607595" cy="2105529"/>
        </a:xfrm>
      </xdr:grpSpPr>
      <xdr:sp macro="" textlink="">
        <xdr:nvSpPr>
          <xdr:cNvPr id="43" name="Rectangle 42">
            <a:extLst>
              <a:ext uri="{FF2B5EF4-FFF2-40B4-BE49-F238E27FC236}">
                <a16:creationId xmlns:a16="http://schemas.microsoft.com/office/drawing/2014/main" id="{00000000-0008-0000-0300-00002B000000}"/>
              </a:ext>
            </a:extLst>
          </xdr:cNvPr>
          <xdr:cNvSpPr/>
        </xdr:nvSpPr>
        <xdr:spPr>
          <a:xfrm>
            <a:off x="294773" y="1528011"/>
            <a:ext cx="607595" cy="2045368"/>
          </a:xfrm>
          <a:prstGeom prst="rect">
            <a:avLst/>
          </a:prstGeom>
          <a:gradFill flip="none" rotWithShape="1">
            <a:gsLst>
              <a:gs pos="0">
                <a:schemeClr val="accent1">
                  <a:lumMod val="5000"/>
                  <a:lumOff val="95000"/>
                </a:schemeClr>
              </a:gs>
              <a:gs pos="12000">
                <a:srgbClr val="70C3D5"/>
              </a:gs>
              <a:gs pos="28000">
                <a:srgbClr val="014993"/>
              </a:gs>
              <a:gs pos="100000">
                <a:srgbClr val="014993"/>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sp macro="" textlink="">
        <xdr:nvSpPr>
          <xdr:cNvPr id="45" name="TextBox 44">
            <a:extLst>
              <a:ext uri="{FF2B5EF4-FFF2-40B4-BE49-F238E27FC236}">
                <a16:creationId xmlns:a16="http://schemas.microsoft.com/office/drawing/2014/main" id="{00000000-0008-0000-0300-00002D000000}"/>
              </a:ext>
            </a:extLst>
          </xdr:cNvPr>
          <xdr:cNvSpPr txBox="1"/>
        </xdr:nvSpPr>
        <xdr:spPr>
          <a:xfrm rot="16200000">
            <a:off x="-466223" y="2301041"/>
            <a:ext cx="2105529" cy="471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0">
                <a:solidFill>
                  <a:schemeClr val="bg1"/>
                </a:solidFill>
              </a:rPr>
              <a:t>Customer</a:t>
            </a:r>
            <a:r>
              <a:rPr lang="en-US" sz="2000" b="0" baseline="0">
                <a:solidFill>
                  <a:schemeClr val="bg1"/>
                </a:solidFill>
              </a:rPr>
              <a:t> Analysis</a:t>
            </a:r>
            <a:endParaRPr lang="en-TV" sz="2000" b="0">
              <a:solidFill>
                <a:schemeClr val="bg1"/>
              </a:solidFill>
            </a:endParaRPr>
          </a:p>
        </xdr:txBody>
      </xdr:sp>
    </xdr:grpSp>
    <xdr:clientData/>
  </xdr:twoCellAnchor>
  <xdr:twoCellAnchor>
    <xdr:from>
      <xdr:col>10</xdr:col>
      <xdr:colOff>80210</xdr:colOff>
      <xdr:row>7</xdr:row>
      <xdr:rowOff>174458</xdr:rowOff>
    </xdr:from>
    <xdr:to>
      <xdr:col>16</xdr:col>
      <xdr:colOff>531395</xdr:colOff>
      <xdr:row>18</xdr:row>
      <xdr:rowOff>124326</xdr:rowOff>
    </xdr:to>
    <xdr:sp macro="" textlink="">
      <xdr:nvSpPr>
        <xdr:cNvPr id="31" name="Rectangle 30">
          <a:extLst>
            <a:ext uri="{FF2B5EF4-FFF2-40B4-BE49-F238E27FC236}">
              <a16:creationId xmlns:a16="http://schemas.microsoft.com/office/drawing/2014/main" id="{00000000-0008-0000-0300-00001F000000}"/>
            </a:ext>
          </a:extLst>
        </xdr:cNvPr>
        <xdr:cNvSpPr/>
      </xdr:nvSpPr>
      <xdr:spPr>
        <a:xfrm>
          <a:off x="6196263" y="1507958"/>
          <a:ext cx="4120816" cy="204536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10</xdr:col>
      <xdr:colOff>108195</xdr:colOff>
      <xdr:row>12</xdr:row>
      <xdr:rowOff>40105</xdr:rowOff>
    </xdr:from>
    <xdr:to>
      <xdr:col>16</xdr:col>
      <xdr:colOff>511341</xdr:colOff>
      <xdr:row>18</xdr:row>
      <xdr:rowOff>126328</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171450</xdr:colOff>
          <xdr:row>8</xdr:row>
          <xdr:rowOff>66675</xdr:rowOff>
        </xdr:from>
        <xdr:to>
          <xdr:col>11</xdr:col>
          <xdr:colOff>219075</xdr:colOff>
          <xdr:row>9</xdr:row>
          <xdr:rowOff>104775</xdr:rowOff>
        </xdr:to>
        <xdr:sp macro="" textlink="">
          <xdr:nvSpPr>
            <xdr:cNvPr id="5121" name="Option 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TV" sz="800" b="0" i="0" u="none" strike="noStrike" baseline="0">
                  <a:solidFill>
                    <a:srgbClr val="000000"/>
                  </a:solidFill>
                  <a:latin typeface="Segoe UI"/>
                  <a:cs typeface="Segoe UI"/>
                </a:rPr>
                <a:t>Top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8</xdr:row>
          <xdr:rowOff>66675</xdr:rowOff>
        </xdr:from>
        <xdr:to>
          <xdr:col>12</xdr:col>
          <xdr:colOff>85725</xdr:colOff>
          <xdr:row>9</xdr:row>
          <xdr:rowOff>104775</xdr:rowOff>
        </xdr:to>
        <xdr:sp macro="" textlink="">
          <xdr:nvSpPr>
            <xdr:cNvPr id="5122" name="Option 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TV" sz="800" b="0" i="0" u="none" strike="noStrike" baseline="0">
                  <a:solidFill>
                    <a:srgbClr val="000000"/>
                  </a:solidFill>
                  <a:latin typeface="Segoe UI"/>
                  <a:cs typeface="Segoe UI"/>
                </a:rPr>
                <a:t>Bottom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8</xdr:row>
          <xdr:rowOff>76200</xdr:rowOff>
        </xdr:from>
        <xdr:to>
          <xdr:col>16</xdr:col>
          <xdr:colOff>466725</xdr:colOff>
          <xdr:row>9</xdr:row>
          <xdr:rowOff>123825</xdr:rowOff>
        </xdr:to>
        <xdr:sp macro="" textlink="">
          <xdr:nvSpPr>
            <xdr:cNvPr id="5123" name="Drop Dow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551447</xdr:colOff>
      <xdr:row>8</xdr:row>
      <xdr:rowOff>30078</xdr:rowOff>
    </xdr:from>
    <xdr:to>
      <xdr:col>15</xdr:col>
      <xdr:colOff>270710</xdr:colOff>
      <xdr:row>9</xdr:row>
      <xdr:rowOff>120315</xdr:rowOff>
    </xdr:to>
    <xdr:sp macro="" textlink="'KPIs &amp; Analyses'!E70">
      <xdr:nvSpPr>
        <xdr:cNvPr id="39" name="TextBox 38">
          <a:extLst>
            <a:ext uri="{FF2B5EF4-FFF2-40B4-BE49-F238E27FC236}">
              <a16:creationId xmlns:a16="http://schemas.microsoft.com/office/drawing/2014/main" id="{00000000-0008-0000-0300-000027000000}"/>
            </a:ext>
          </a:extLst>
        </xdr:cNvPr>
        <xdr:cNvSpPr txBox="1"/>
      </xdr:nvSpPr>
      <xdr:spPr>
        <a:xfrm>
          <a:off x="7279105" y="1554078"/>
          <a:ext cx="2165684" cy="2807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5BFDB63-27B3-4759-9F2C-ED17D7830826}" type="TxLink">
            <a:rPr lang="en-US" sz="1300" b="1" i="0" u="none" strike="noStrike">
              <a:solidFill>
                <a:srgbClr val="0070C0"/>
              </a:solidFill>
              <a:latin typeface="Calibri"/>
              <a:cs typeface="Calibri"/>
            </a:rPr>
            <a:pPr/>
            <a:t>5 Top Profitable Customers</a:t>
          </a:fld>
          <a:endParaRPr lang="en-TV" sz="1300" b="1">
            <a:solidFill>
              <a:srgbClr val="0070C0"/>
            </a:solidFill>
          </a:endParaRPr>
        </a:p>
      </xdr:txBody>
    </xdr:sp>
    <xdr:clientData/>
  </xdr:twoCellAnchor>
  <xdr:twoCellAnchor>
    <xdr:from>
      <xdr:col>10</xdr:col>
      <xdr:colOff>341406</xdr:colOff>
      <xdr:row>10</xdr:row>
      <xdr:rowOff>30078</xdr:rowOff>
    </xdr:from>
    <xdr:to>
      <xdr:col>10</xdr:col>
      <xdr:colOff>383943</xdr:colOff>
      <xdr:row>12</xdr:row>
      <xdr:rowOff>23478</xdr:rowOff>
    </xdr:to>
    <xdr:sp macro="" textlink="">
      <xdr:nvSpPr>
        <xdr:cNvPr id="40" name="Rectangle 39">
          <a:extLst>
            <a:ext uri="{FF2B5EF4-FFF2-40B4-BE49-F238E27FC236}">
              <a16:creationId xmlns:a16="http://schemas.microsoft.com/office/drawing/2014/main" id="{00000000-0008-0000-0300-000028000000}"/>
            </a:ext>
          </a:extLst>
        </xdr:cNvPr>
        <xdr:cNvSpPr/>
      </xdr:nvSpPr>
      <xdr:spPr>
        <a:xfrm>
          <a:off x="6457459" y="1935078"/>
          <a:ext cx="42537" cy="37440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10</xdr:col>
      <xdr:colOff>388049</xdr:colOff>
      <xdr:row>9</xdr:row>
      <xdr:rowOff>160421</xdr:rowOff>
    </xdr:from>
    <xdr:to>
      <xdr:col>12</xdr:col>
      <xdr:colOff>51039</xdr:colOff>
      <xdr:row>12</xdr:row>
      <xdr:rowOff>150394</xdr:rowOff>
    </xdr:to>
    <xdr:sp macro="" textlink="'KPIs &amp; Analyses'!E71">
      <xdr:nvSpPr>
        <xdr:cNvPr id="41" name="TextBox 40">
          <a:extLst>
            <a:ext uri="{FF2B5EF4-FFF2-40B4-BE49-F238E27FC236}">
              <a16:creationId xmlns:a16="http://schemas.microsoft.com/office/drawing/2014/main" id="{00000000-0008-0000-0300-000029000000}"/>
            </a:ext>
          </a:extLst>
        </xdr:cNvPr>
        <xdr:cNvSpPr txBox="1"/>
      </xdr:nvSpPr>
      <xdr:spPr>
        <a:xfrm>
          <a:off x="6504102" y="1874921"/>
          <a:ext cx="886200" cy="5614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A56AE-679F-40A0-9C3A-37EBE7DA2952}" type="TxLink">
            <a:rPr lang="en-US" sz="1300" b="0" i="0" u="none" strike="noStrike">
              <a:solidFill>
                <a:srgbClr val="000000"/>
              </a:solidFill>
              <a:latin typeface="Calibri"/>
              <a:cs typeface="Calibri"/>
            </a:rPr>
            <a:pPr/>
            <a:t>Total Customers</a:t>
          </a:fld>
          <a:endParaRPr lang="en-TV" sz="1300"/>
        </a:p>
      </xdr:txBody>
    </xdr:sp>
    <xdr:clientData/>
  </xdr:twoCellAnchor>
  <xdr:twoCellAnchor>
    <xdr:from>
      <xdr:col>11</xdr:col>
      <xdr:colOff>588017</xdr:colOff>
      <xdr:row>9</xdr:row>
      <xdr:rowOff>170447</xdr:rowOff>
    </xdr:from>
    <xdr:to>
      <xdr:col>13</xdr:col>
      <xdr:colOff>167052</xdr:colOff>
      <xdr:row>12</xdr:row>
      <xdr:rowOff>50132</xdr:rowOff>
    </xdr:to>
    <xdr:sp macro="" textlink="'KPIs &amp; Analyses'!G52">
      <xdr:nvSpPr>
        <xdr:cNvPr id="42" name="TextBox 41">
          <a:extLst>
            <a:ext uri="{FF2B5EF4-FFF2-40B4-BE49-F238E27FC236}">
              <a16:creationId xmlns:a16="http://schemas.microsoft.com/office/drawing/2014/main" id="{00000000-0008-0000-0300-00002A000000}"/>
            </a:ext>
          </a:extLst>
        </xdr:cNvPr>
        <xdr:cNvSpPr txBox="1"/>
      </xdr:nvSpPr>
      <xdr:spPr>
        <a:xfrm>
          <a:off x="7315675" y="1884947"/>
          <a:ext cx="802245" cy="4511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20A88-3FC1-4839-94EC-3F6A47E1BEB7}" type="TxLink">
            <a:rPr lang="en-US" sz="2200" b="0" i="0" u="none" strike="noStrike">
              <a:solidFill>
                <a:srgbClr val="0070C0"/>
              </a:solidFill>
              <a:latin typeface="Calibri"/>
              <a:cs typeface="Calibri"/>
            </a:rPr>
            <a:pPr/>
            <a:t>600</a:t>
          </a:fld>
          <a:endParaRPr lang="en-TV" sz="2200" b="0">
            <a:solidFill>
              <a:srgbClr val="0070C0"/>
            </a:solidFill>
          </a:endParaRPr>
        </a:p>
      </xdr:txBody>
    </xdr:sp>
    <xdr:clientData/>
  </xdr:twoCellAnchor>
  <xdr:twoCellAnchor>
    <xdr:from>
      <xdr:col>0</xdr:col>
      <xdr:colOff>294774</xdr:colOff>
      <xdr:row>19</xdr:row>
      <xdr:rowOff>22058</xdr:rowOff>
    </xdr:from>
    <xdr:to>
      <xdr:col>1</xdr:col>
      <xdr:colOff>130342</xdr:colOff>
      <xdr:row>30</xdr:row>
      <xdr:rowOff>32087</xdr:rowOff>
    </xdr:to>
    <xdr:grpSp>
      <xdr:nvGrpSpPr>
        <xdr:cNvPr id="51" name="Group 50">
          <a:extLst>
            <a:ext uri="{FF2B5EF4-FFF2-40B4-BE49-F238E27FC236}">
              <a16:creationId xmlns:a16="http://schemas.microsoft.com/office/drawing/2014/main" id="{00000000-0008-0000-0300-000033000000}"/>
            </a:ext>
          </a:extLst>
        </xdr:cNvPr>
        <xdr:cNvGrpSpPr/>
      </xdr:nvGrpSpPr>
      <xdr:grpSpPr>
        <a:xfrm>
          <a:off x="294774" y="3641558"/>
          <a:ext cx="447173" cy="2105529"/>
          <a:chOff x="294773" y="3641558"/>
          <a:chExt cx="607595" cy="2105529"/>
        </a:xfrm>
      </xdr:grpSpPr>
      <xdr:sp macro="" textlink="">
        <xdr:nvSpPr>
          <xdr:cNvPr id="44" name="Rectangle 43">
            <a:extLst>
              <a:ext uri="{FF2B5EF4-FFF2-40B4-BE49-F238E27FC236}">
                <a16:creationId xmlns:a16="http://schemas.microsoft.com/office/drawing/2014/main" id="{00000000-0008-0000-0300-00002C000000}"/>
              </a:ext>
            </a:extLst>
          </xdr:cNvPr>
          <xdr:cNvSpPr/>
        </xdr:nvSpPr>
        <xdr:spPr>
          <a:xfrm>
            <a:off x="294773" y="3675647"/>
            <a:ext cx="607595" cy="2045368"/>
          </a:xfrm>
          <a:prstGeom prst="rect">
            <a:avLst/>
          </a:prstGeom>
          <a:gradFill flip="none" rotWithShape="1">
            <a:gsLst>
              <a:gs pos="0">
                <a:schemeClr val="accent1">
                  <a:lumMod val="5000"/>
                  <a:lumOff val="95000"/>
                </a:schemeClr>
              </a:gs>
              <a:gs pos="12000">
                <a:srgbClr val="70C3D5"/>
              </a:gs>
              <a:gs pos="28000">
                <a:srgbClr val="014993"/>
              </a:gs>
              <a:gs pos="100000">
                <a:srgbClr val="014993"/>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sp macro="" textlink="">
        <xdr:nvSpPr>
          <xdr:cNvPr id="46" name="TextBox 45">
            <a:extLst>
              <a:ext uri="{FF2B5EF4-FFF2-40B4-BE49-F238E27FC236}">
                <a16:creationId xmlns:a16="http://schemas.microsoft.com/office/drawing/2014/main" id="{00000000-0008-0000-0300-00002E000000}"/>
              </a:ext>
            </a:extLst>
          </xdr:cNvPr>
          <xdr:cNvSpPr txBox="1"/>
        </xdr:nvSpPr>
        <xdr:spPr>
          <a:xfrm rot="16200000">
            <a:off x="-464217" y="4458704"/>
            <a:ext cx="2105529" cy="471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0">
                <a:solidFill>
                  <a:schemeClr val="bg1"/>
                </a:solidFill>
              </a:rPr>
              <a:t>Time</a:t>
            </a:r>
            <a:r>
              <a:rPr lang="en-US" sz="2000" b="0" baseline="0">
                <a:solidFill>
                  <a:schemeClr val="bg1"/>
                </a:solidFill>
              </a:rPr>
              <a:t> Frame</a:t>
            </a:r>
            <a:endParaRPr lang="en-TV" sz="2000" b="0">
              <a:solidFill>
                <a:schemeClr val="bg1"/>
              </a:solidFill>
            </a:endParaRPr>
          </a:p>
        </xdr:txBody>
      </xdr:sp>
    </xdr:grpSp>
    <xdr:clientData/>
  </xdr:twoCellAnchor>
  <xdr:twoCellAnchor>
    <xdr:from>
      <xdr:col>4</xdr:col>
      <xdr:colOff>411079</xdr:colOff>
      <xdr:row>7</xdr:row>
      <xdr:rowOff>174458</xdr:rowOff>
    </xdr:from>
    <xdr:to>
      <xdr:col>9</xdr:col>
      <xdr:colOff>571500</xdr:colOff>
      <xdr:row>18</xdr:row>
      <xdr:rowOff>120316</xdr:rowOff>
    </xdr:to>
    <xdr:sp macro="" textlink="">
      <xdr:nvSpPr>
        <xdr:cNvPr id="47" name="Rectangle 46">
          <a:extLst>
            <a:ext uri="{FF2B5EF4-FFF2-40B4-BE49-F238E27FC236}">
              <a16:creationId xmlns:a16="http://schemas.microsoft.com/office/drawing/2014/main" id="{00000000-0008-0000-0300-00002F000000}"/>
            </a:ext>
          </a:extLst>
        </xdr:cNvPr>
        <xdr:cNvSpPr/>
      </xdr:nvSpPr>
      <xdr:spPr>
        <a:xfrm>
          <a:off x="2857500" y="1507958"/>
          <a:ext cx="3218447" cy="204135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4</xdr:col>
      <xdr:colOff>441158</xdr:colOff>
      <xdr:row>11</xdr:row>
      <xdr:rowOff>120316</xdr:rowOff>
    </xdr:from>
    <xdr:to>
      <xdr:col>9</xdr:col>
      <xdr:colOff>501316</xdr:colOff>
      <xdr:row>18</xdr:row>
      <xdr:rowOff>130341</xdr:rowOff>
    </xdr:to>
    <xdr:graphicFrame macro="">
      <xdr:nvGraphicFramePr>
        <xdr:cNvPr id="53" name="Chart 52">
          <a:extLst>
            <a:ext uri="{FF2B5EF4-FFF2-40B4-BE49-F238E27FC236}">
              <a16:creationId xmlns:a16="http://schemas.microsoft.com/office/drawing/2014/main" id="{00000000-0008-0000-03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521368</xdr:colOff>
      <xdr:row>7</xdr:row>
      <xdr:rowOff>160422</xdr:rowOff>
    </xdr:from>
    <xdr:to>
      <xdr:col>8</xdr:col>
      <xdr:colOff>481263</xdr:colOff>
      <xdr:row>9</xdr:row>
      <xdr:rowOff>90237</xdr:rowOff>
    </xdr:to>
    <xdr:sp macro="" textlink="">
      <xdr:nvSpPr>
        <xdr:cNvPr id="54" name="TextBox 53">
          <a:extLst>
            <a:ext uri="{FF2B5EF4-FFF2-40B4-BE49-F238E27FC236}">
              <a16:creationId xmlns:a16="http://schemas.microsoft.com/office/drawing/2014/main" id="{00000000-0008-0000-0300-000036000000}"/>
            </a:ext>
          </a:extLst>
        </xdr:cNvPr>
        <xdr:cNvSpPr txBox="1"/>
      </xdr:nvSpPr>
      <xdr:spPr>
        <a:xfrm>
          <a:off x="3579394" y="1493922"/>
          <a:ext cx="1794711" cy="310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i="0" u="none" strike="noStrike">
              <a:solidFill>
                <a:srgbClr val="0070C0"/>
              </a:solidFill>
              <a:latin typeface="Calibri"/>
              <a:cs typeface="Calibri"/>
            </a:rPr>
            <a:t>Profit</a:t>
          </a:r>
          <a:r>
            <a:rPr lang="en-US" sz="1300" b="1" i="0" u="none" strike="noStrike" baseline="0">
              <a:solidFill>
                <a:srgbClr val="0070C0"/>
              </a:solidFill>
              <a:latin typeface="Calibri"/>
              <a:cs typeface="Calibri"/>
            </a:rPr>
            <a:t> by Customer Age</a:t>
          </a:r>
          <a:endParaRPr lang="en-US" sz="1300" b="1" i="0" u="none" strike="noStrike">
            <a:solidFill>
              <a:srgbClr val="0070C0"/>
            </a:solidFill>
            <a:latin typeface="Calibri"/>
            <a:cs typeface="Calibri"/>
          </a:endParaRPr>
        </a:p>
      </xdr:txBody>
    </xdr:sp>
    <xdr:clientData/>
  </xdr:twoCellAnchor>
  <xdr:twoCellAnchor>
    <xdr:from>
      <xdr:col>5</xdr:col>
      <xdr:colOff>62675</xdr:colOff>
      <xdr:row>9</xdr:row>
      <xdr:rowOff>112293</xdr:rowOff>
    </xdr:from>
    <xdr:to>
      <xdr:col>5</xdr:col>
      <xdr:colOff>105212</xdr:colOff>
      <xdr:row>11</xdr:row>
      <xdr:rowOff>105693</xdr:rowOff>
    </xdr:to>
    <xdr:sp macro="" textlink="">
      <xdr:nvSpPr>
        <xdr:cNvPr id="55" name="Rectangle 54">
          <a:extLst>
            <a:ext uri="{FF2B5EF4-FFF2-40B4-BE49-F238E27FC236}">
              <a16:creationId xmlns:a16="http://schemas.microsoft.com/office/drawing/2014/main" id="{00000000-0008-0000-0300-000037000000}"/>
            </a:ext>
          </a:extLst>
        </xdr:cNvPr>
        <xdr:cNvSpPr/>
      </xdr:nvSpPr>
      <xdr:spPr>
        <a:xfrm>
          <a:off x="3120701" y="1826793"/>
          <a:ext cx="42537" cy="37440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5</xdr:col>
      <xdr:colOff>109317</xdr:colOff>
      <xdr:row>9</xdr:row>
      <xdr:rowOff>52138</xdr:rowOff>
    </xdr:from>
    <xdr:to>
      <xdr:col>7</xdr:col>
      <xdr:colOff>70184</xdr:colOff>
      <xdr:row>12</xdr:row>
      <xdr:rowOff>32084</xdr:rowOff>
    </xdr:to>
    <xdr:sp macro="" textlink="'KPIs &amp; Analyses'!E71">
      <xdr:nvSpPr>
        <xdr:cNvPr id="56" name="TextBox 55">
          <a:extLst>
            <a:ext uri="{FF2B5EF4-FFF2-40B4-BE49-F238E27FC236}">
              <a16:creationId xmlns:a16="http://schemas.microsoft.com/office/drawing/2014/main" id="{00000000-0008-0000-0300-000038000000}"/>
            </a:ext>
          </a:extLst>
        </xdr:cNvPr>
        <xdr:cNvSpPr txBox="1"/>
      </xdr:nvSpPr>
      <xdr:spPr>
        <a:xfrm>
          <a:off x="3167343" y="1766638"/>
          <a:ext cx="1184078" cy="5514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a:t>Average Customer</a:t>
          </a:r>
          <a:r>
            <a:rPr lang="en-US" sz="1300" baseline="0"/>
            <a:t> Age</a:t>
          </a:r>
          <a:endParaRPr lang="en-TV" sz="1300"/>
        </a:p>
      </xdr:txBody>
    </xdr:sp>
    <xdr:clientData/>
  </xdr:twoCellAnchor>
  <xdr:twoCellAnchor>
    <xdr:from>
      <xdr:col>6</xdr:col>
      <xdr:colOff>610073</xdr:colOff>
      <xdr:row>9</xdr:row>
      <xdr:rowOff>102267</xdr:rowOff>
    </xdr:from>
    <xdr:to>
      <xdr:col>8</xdr:col>
      <xdr:colOff>189108</xdr:colOff>
      <xdr:row>11</xdr:row>
      <xdr:rowOff>172452</xdr:rowOff>
    </xdr:to>
    <xdr:sp macro="" textlink="'KPIs &amp; Analyses'!G67">
      <xdr:nvSpPr>
        <xdr:cNvPr id="57" name="TextBox 56">
          <a:extLst>
            <a:ext uri="{FF2B5EF4-FFF2-40B4-BE49-F238E27FC236}">
              <a16:creationId xmlns:a16="http://schemas.microsoft.com/office/drawing/2014/main" id="{00000000-0008-0000-0300-000039000000}"/>
            </a:ext>
          </a:extLst>
        </xdr:cNvPr>
        <xdr:cNvSpPr txBox="1"/>
      </xdr:nvSpPr>
      <xdr:spPr>
        <a:xfrm>
          <a:off x="4279705" y="1816767"/>
          <a:ext cx="802245" cy="4511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F62E966-E58C-4B38-80D2-04CAB4B6E561}" type="TxLink">
            <a:rPr lang="en-US" sz="2200" b="0" i="0" u="none" strike="noStrike">
              <a:solidFill>
                <a:srgbClr val="0070C0"/>
              </a:solidFill>
              <a:latin typeface="Calibri"/>
              <a:ea typeface="+mn-ea"/>
              <a:cs typeface="Calibri"/>
            </a:rPr>
            <a:pPr marL="0" indent="0"/>
            <a:t>45</a:t>
          </a:fld>
          <a:endParaRPr lang="en-TV" sz="2200" b="0" i="0" u="none" strike="noStrike">
            <a:solidFill>
              <a:srgbClr val="0070C0"/>
            </a:solidFill>
            <a:latin typeface="Calibri"/>
            <a:ea typeface="+mn-ea"/>
            <a:cs typeface="Calibri"/>
          </a:endParaRPr>
        </a:p>
      </xdr:txBody>
    </xdr:sp>
    <xdr:clientData/>
  </xdr:twoCellAnchor>
  <xdr:twoCellAnchor>
    <xdr:from>
      <xdr:col>1</xdr:col>
      <xdr:colOff>252663</xdr:colOff>
      <xdr:row>7</xdr:row>
      <xdr:rowOff>174458</xdr:rowOff>
    </xdr:from>
    <xdr:to>
      <xdr:col>4</xdr:col>
      <xdr:colOff>270711</xdr:colOff>
      <xdr:row>18</xdr:row>
      <xdr:rowOff>124326</xdr:rowOff>
    </xdr:to>
    <xdr:sp macro="" textlink="">
      <xdr:nvSpPr>
        <xdr:cNvPr id="58" name="Rectangle 57">
          <a:extLst>
            <a:ext uri="{FF2B5EF4-FFF2-40B4-BE49-F238E27FC236}">
              <a16:creationId xmlns:a16="http://schemas.microsoft.com/office/drawing/2014/main" id="{00000000-0008-0000-0300-00003A000000}"/>
            </a:ext>
          </a:extLst>
        </xdr:cNvPr>
        <xdr:cNvSpPr/>
      </xdr:nvSpPr>
      <xdr:spPr>
        <a:xfrm>
          <a:off x="864268" y="1507958"/>
          <a:ext cx="1852864" cy="204536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xdr:col>
      <xdr:colOff>511341</xdr:colOff>
      <xdr:row>7</xdr:row>
      <xdr:rowOff>162427</xdr:rowOff>
    </xdr:from>
    <xdr:to>
      <xdr:col>4</xdr:col>
      <xdr:colOff>30079</xdr:colOff>
      <xdr:row>9</xdr:row>
      <xdr:rowOff>92242</xdr:rowOff>
    </xdr:to>
    <xdr:sp macro="" textlink="">
      <xdr:nvSpPr>
        <xdr:cNvPr id="59" name="TextBox 58">
          <a:extLst>
            <a:ext uri="{FF2B5EF4-FFF2-40B4-BE49-F238E27FC236}">
              <a16:creationId xmlns:a16="http://schemas.microsoft.com/office/drawing/2014/main" id="{00000000-0008-0000-0300-00003B000000}"/>
            </a:ext>
          </a:extLst>
        </xdr:cNvPr>
        <xdr:cNvSpPr txBox="1"/>
      </xdr:nvSpPr>
      <xdr:spPr>
        <a:xfrm>
          <a:off x="1122946" y="1495927"/>
          <a:ext cx="1353554" cy="310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i="0" u="none" strike="noStrike">
              <a:solidFill>
                <a:srgbClr val="0070C0"/>
              </a:solidFill>
              <a:latin typeface="Calibri"/>
              <a:cs typeface="Calibri"/>
            </a:rPr>
            <a:t>Profit</a:t>
          </a:r>
          <a:r>
            <a:rPr lang="en-US" sz="1300" b="1" i="0" u="none" strike="noStrike" baseline="0">
              <a:solidFill>
                <a:srgbClr val="0070C0"/>
              </a:solidFill>
              <a:latin typeface="Calibri"/>
              <a:cs typeface="Calibri"/>
            </a:rPr>
            <a:t> by Gender</a:t>
          </a:r>
          <a:endParaRPr lang="en-US" sz="1300" b="1" i="0" u="none" strike="noStrike">
            <a:solidFill>
              <a:srgbClr val="0070C0"/>
            </a:solidFill>
            <a:latin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xdr:col>
          <xdr:colOff>380999</xdr:colOff>
          <xdr:row>9</xdr:row>
          <xdr:rowOff>80210</xdr:rowOff>
        </xdr:from>
        <xdr:to>
          <xdr:col>4</xdr:col>
          <xdr:colOff>100263</xdr:colOff>
          <xdr:row>17</xdr:row>
          <xdr:rowOff>10026</xdr:rowOff>
        </xdr:to>
        <xdr:pic>
          <xdr:nvPicPr>
            <xdr:cNvPr id="5120" name="Picture 5119">
              <a:extLst>
                <a:ext uri="{FF2B5EF4-FFF2-40B4-BE49-F238E27FC236}">
                  <a16:creationId xmlns:a16="http://schemas.microsoft.com/office/drawing/2014/main" id="{00000000-0008-0000-0300-000000140000}"/>
                </a:ext>
              </a:extLst>
            </xdr:cNvPr>
            <xdr:cNvPicPr>
              <a:picLocks noChangeAspect="1" noChangeArrowheads="1"/>
              <a:extLst>
                <a:ext uri="{84589F7E-364E-4C9E-8A38-B11213B215E9}">
                  <a14:cameraTool cellRange="'KPIs &amp; Analyses'!$AN$20:$AW$29" spid="_x0000_s5247"/>
                </a:ext>
              </a:extLst>
            </xdr:cNvPicPr>
          </xdr:nvPicPr>
          <xdr:blipFill>
            <a:blip xmlns:r="http://schemas.openxmlformats.org/officeDocument/2006/relationships" r:embed="rId7"/>
            <a:srcRect/>
            <a:stretch>
              <a:fillRect/>
            </a:stretch>
          </xdr:blipFill>
          <xdr:spPr bwMode="auto">
            <a:xfrm>
              <a:off x="992604" y="1794710"/>
              <a:ext cx="1554080" cy="145381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360948</xdr:colOff>
      <xdr:row>17</xdr:row>
      <xdr:rowOff>10026</xdr:rowOff>
    </xdr:from>
    <xdr:to>
      <xdr:col>1</xdr:col>
      <xdr:colOff>581527</xdr:colOff>
      <xdr:row>18</xdr:row>
      <xdr:rowOff>67177</xdr:rowOff>
    </xdr:to>
    <xdr:pic>
      <xdr:nvPicPr>
        <xdr:cNvPr id="5129" name="Picture 5128">
          <a:extLst>
            <a:ext uri="{FF2B5EF4-FFF2-40B4-BE49-F238E27FC236}">
              <a16:creationId xmlns:a16="http://schemas.microsoft.com/office/drawing/2014/main" id="{00000000-0008-0000-0300-00000914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72553" y="3248526"/>
          <a:ext cx="220579" cy="2476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543425</xdr:colOff>
      <xdr:row>17</xdr:row>
      <xdr:rowOff>110289</xdr:rowOff>
    </xdr:from>
    <xdr:to>
      <xdr:col>3</xdr:col>
      <xdr:colOff>109286</xdr:colOff>
      <xdr:row>18</xdr:row>
      <xdr:rowOff>97255</xdr:rowOff>
    </xdr:to>
    <xdr:pic>
      <xdr:nvPicPr>
        <xdr:cNvPr id="5131" name="Picture 5130">
          <a:extLst>
            <a:ext uri="{FF2B5EF4-FFF2-40B4-BE49-F238E27FC236}">
              <a16:creationId xmlns:a16="http://schemas.microsoft.com/office/drawing/2014/main" id="{00000000-0008-0000-0300-00000B14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766636" y="3348789"/>
          <a:ext cx="177466" cy="1774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531394</xdr:colOff>
      <xdr:row>17</xdr:row>
      <xdr:rowOff>40106</xdr:rowOff>
    </xdr:from>
    <xdr:to>
      <xdr:col>2</xdr:col>
      <xdr:colOff>421105</xdr:colOff>
      <xdr:row>18</xdr:row>
      <xdr:rowOff>100264</xdr:rowOff>
    </xdr:to>
    <xdr:sp macro="" textlink="">
      <xdr:nvSpPr>
        <xdr:cNvPr id="5132" name="TextBox 5131">
          <a:extLst>
            <a:ext uri="{FF2B5EF4-FFF2-40B4-BE49-F238E27FC236}">
              <a16:creationId xmlns:a16="http://schemas.microsoft.com/office/drawing/2014/main" id="{00000000-0008-0000-0300-00000C140000}"/>
            </a:ext>
          </a:extLst>
        </xdr:cNvPr>
        <xdr:cNvSpPr txBox="1"/>
      </xdr:nvSpPr>
      <xdr:spPr>
        <a:xfrm>
          <a:off x="1142999" y="3278606"/>
          <a:ext cx="501317" cy="25065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Men</a:t>
          </a:r>
          <a:endParaRPr lang="en-TV" sz="1100"/>
        </a:p>
      </xdr:txBody>
    </xdr:sp>
    <xdr:clientData/>
  </xdr:twoCellAnchor>
  <xdr:twoCellAnchor>
    <xdr:from>
      <xdr:col>3</xdr:col>
      <xdr:colOff>102267</xdr:colOff>
      <xdr:row>17</xdr:row>
      <xdr:rowOff>42111</xdr:rowOff>
    </xdr:from>
    <xdr:to>
      <xdr:col>4</xdr:col>
      <xdr:colOff>160421</xdr:colOff>
      <xdr:row>18</xdr:row>
      <xdr:rowOff>102269</xdr:rowOff>
    </xdr:to>
    <xdr:sp macro="" textlink="">
      <xdr:nvSpPr>
        <xdr:cNvPr id="5133" name="TextBox 5132">
          <a:extLst>
            <a:ext uri="{FF2B5EF4-FFF2-40B4-BE49-F238E27FC236}">
              <a16:creationId xmlns:a16="http://schemas.microsoft.com/office/drawing/2014/main" id="{00000000-0008-0000-0300-00000D140000}"/>
            </a:ext>
          </a:extLst>
        </xdr:cNvPr>
        <xdr:cNvSpPr txBox="1"/>
      </xdr:nvSpPr>
      <xdr:spPr>
        <a:xfrm>
          <a:off x="1937083" y="3280611"/>
          <a:ext cx="669759" cy="25065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Women</a:t>
          </a:r>
          <a:endParaRPr lang="en-TV" sz="1100"/>
        </a:p>
      </xdr:txBody>
    </xdr:sp>
    <xdr:clientData/>
  </xdr:twoCellAnchor>
  <xdr:twoCellAnchor>
    <xdr:from>
      <xdr:col>1</xdr:col>
      <xdr:colOff>252663</xdr:colOff>
      <xdr:row>19</xdr:row>
      <xdr:rowOff>82216</xdr:rowOff>
    </xdr:from>
    <xdr:to>
      <xdr:col>10</xdr:col>
      <xdr:colOff>206541</xdr:colOff>
      <xdr:row>30</xdr:row>
      <xdr:rowOff>32084</xdr:rowOff>
    </xdr:to>
    <xdr:sp macro="" textlink="">
      <xdr:nvSpPr>
        <xdr:cNvPr id="5134" name="Rectangle 5133">
          <a:extLst>
            <a:ext uri="{FF2B5EF4-FFF2-40B4-BE49-F238E27FC236}">
              <a16:creationId xmlns:a16="http://schemas.microsoft.com/office/drawing/2014/main" id="{00000000-0008-0000-0300-00000E140000}"/>
            </a:ext>
          </a:extLst>
        </xdr:cNvPr>
        <xdr:cNvSpPr/>
      </xdr:nvSpPr>
      <xdr:spPr>
        <a:xfrm>
          <a:off x="864268" y="3701716"/>
          <a:ext cx="5458326" cy="204536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xdr:col>
      <xdr:colOff>250658</xdr:colOff>
      <xdr:row>20</xdr:row>
      <xdr:rowOff>140368</xdr:rowOff>
    </xdr:from>
    <xdr:to>
      <xdr:col>10</xdr:col>
      <xdr:colOff>200525</xdr:colOff>
      <xdr:row>30</xdr:row>
      <xdr:rowOff>18298</xdr:rowOff>
    </xdr:to>
    <xdr:graphicFrame macro="">
      <xdr:nvGraphicFramePr>
        <xdr:cNvPr id="5136" name="Chart 5135">
          <a:extLst>
            <a:ext uri="{FF2B5EF4-FFF2-40B4-BE49-F238E27FC236}">
              <a16:creationId xmlns:a16="http://schemas.microsoft.com/office/drawing/2014/main" id="{00000000-0008-0000-0300-000010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332874</xdr:colOff>
      <xdr:row>19</xdr:row>
      <xdr:rowOff>62164</xdr:rowOff>
    </xdr:from>
    <xdr:to>
      <xdr:col>7</xdr:col>
      <xdr:colOff>40105</xdr:colOff>
      <xdr:row>20</xdr:row>
      <xdr:rowOff>182479</xdr:rowOff>
    </xdr:to>
    <xdr:sp macro="" textlink="">
      <xdr:nvSpPr>
        <xdr:cNvPr id="5137" name="TextBox 5136">
          <a:extLst>
            <a:ext uri="{FF2B5EF4-FFF2-40B4-BE49-F238E27FC236}">
              <a16:creationId xmlns:a16="http://schemas.microsoft.com/office/drawing/2014/main" id="{00000000-0008-0000-0300-000011140000}"/>
            </a:ext>
          </a:extLst>
        </xdr:cNvPr>
        <xdr:cNvSpPr txBox="1"/>
      </xdr:nvSpPr>
      <xdr:spPr>
        <a:xfrm>
          <a:off x="944479" y="3681664"/>
          <a:ext cx="3376863" cy="310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i="0" u="none" strike="noStrike">
              <a:solidFill>
                <a:srgbClr val="0070C0"/>
              </a:solidFill>
              <a:latin typeface="Calibri"/>
              <a:cs typeface="Calibri"/>
            </a:rPr>
            <a:t>Profit</a:t>
          </a:r>
          <a:r>
            <a:rPr lang="en-US" sz="1300" b="1" i="0" u="none" strike="noStrike" baseline="0">
              <a:solidFill>
                <a:srgbClr val="0070C0"/>
              </a:solidFill>
              <a:latin typeface="Calibri"/>
              <a:cs typeface="Calibri"/>
            </a:rPr>
            <a:t> Trend and </a:t>
          </a:r>
          <a:r>
            <a:rPr lang="en-US" sz="1300" b="1" i="0" u="none" strike="noStrike" baseline="0">
              <a:solidFill>
                <a:srgbClr val="002060"/>
              </a:solidFill>
              <a:latin typeface="Calibri"/>
              <a:cs typeface="Calibri"/>
            </a:rPr>
            <a:t>MoM Growth Rate</a:t>
          </a:r>
          <a:endParaRPr lang="en-US" sz="1300" b="1" i="0" u="none" strike="noStrike">
            <a:solidFill>
              <a:srgbClr val="002060"/>
            </a:solidFill>
            <a:latin typeface="Calibri"/>
            <a:cs typeface="Calibri"/>
          </a:endParaRPr>
        </a:p>
      </xdr:txBody>
    </xdr:sp>
    <xdr:clientData/>
  </xdr:twoCellAnchor>
  <xdr:twoCellAnchor>
    <xdr:from>
      <xdr:col>10</xdr:col>
      <xdr:colOff>381000</xdr:colOff>
      <xdr:row>20</xdr:row>
      <xdr:rowOff>130343</xdr:rowOff>
    </xdr:from>
    <xdr:to>
      <xdr:col>16</xdr:col>
      <xdr:colOff>421105</xdr:colOff>
      <xdr:row>30</xdr:row>
      <xdr:rowOff>22309</xdr:rowOff>
    </xdr:to>
    <xdr:graphicFrame macro="">
      <xdr:nvGraphicFramePr>
        <xdr:cNvPr id="5138" name="Chart 5137">
          <a:extLst>
            <a:ext uri="{FF2B5EF4-FFF2-40B4-BE49-F238E27FC236}">
              <a16:creationId xmlns:a16="http://schemas.microsoft.com/office/drawing/2014/main" id="{00000000-0008-0000-0300-000012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34091</xdr:colOff>
      <xdr:row>19</xdr:row>
      <xdr:rowOff>44117</xdr:rowOff>
    </xdr:from>
    <xdr:to>
      <xdr:col>16</xdr:col>
      <xdr:colOff>160422</xdr:colOff>
      <xdr:row>20</xdr:row>
      <xdr:rowOff>164432</xdr:rowOff>
    </xdr:to>
    <xdr:sp macro="" textlink="">
      <xdr:nvSpPr>
        <xdr:cNvPr id="5139" name="TextBox 5138">
          <a:extLst>
            <a:ext uri="{FF2B5EF4-FFF2-40B4-BE49-F238E27FC236}">
              <a16:creationId xmlns:a16="http://schemas.microsoft.com/office/drawing/2014/main" id="{00000000-0008-0000-0300-000013140000}"/>
            </a:ext>
          </a:extLst>
        </xdr:cNvPr>
        <xdr:cNvSpPr txBox="1"/>
      </xdr:nvSpPr>
      <xdr:spPr>
        <a:xfrm>
          <a:off x="7373354" y="3663617"/>
          <a:ext cx="2572752" cy="310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i="0" u="none" strike="noStrike">
              <a:solidFill>
                <a:srgbClr val="0070C0"/>
              </a:solidFill>
              <a:latin typeface="Calibri"/>
              <a:cs typeface="Calibri"/>
            </a:rPr>
            <a:t>Profit</a:t>
          </a:r>
          <a:r>
            <a:rPr lang="en-US" sz="1300" b="1" i="0" u="none" strike="noStrike" baseline="0">
              <a:solidFill>
                <a:srgbClr val="0070C0"/>
              </a:solidFill>
              <a:latin typeface="Calibri"/>
              <a:cs typeface="Calibri"/>
            </a:rPr>
            <a:t> Trend by Weekday</a:t>
          </a:r>
          <a:endParaRPr lang="en-US" sz="1300" b="1" i="0" u="none" strike="noStrike">
            <a:solidFill>
              <a:srgbClr val="002060"/>
            </a:solidFill>
            <a:latin typeface="Calibri"/>
            <a:cs typeface="Calibri"/>
          </a:endParaRPr>
        </a:p>
      </xdr:txBody>
    </xdr:sp>
    <xdr:clientData/>
  </xdr:twoCellAnchor>
  <xdr:twoCellAnchor>
    <xdr:from>
      <xdr:col>21</xdr:col>
      <xdr:colOff>591552</xdr:colOff>
      <xdr:row>10</xdr:row>
      <xdr:rowOff>60157</xdr:rowOff>
    </xdr:from>
    <xdr:to>
      <xdr:col>22</xdr:col>
      <xdr:colOff>320842</xdr:colOff>
      <xdr:row>20</xdr:row>
      <xdr:rowOff>10026</xdr:rowOff>
    </xdr:to>
    <xdr:sp macro="" textlink="">
      <xdr:nvSpPr>
        <xdr:cNvPr id="32" name="Oval 31">
          <a:extLst>
            <a:ext uri="{FF2B5EF4-FFF2-40B4-BE49-F238E27FC236}">
              <a16:creationId xmlns:a16="http://schemas.microsoft.com/office/drawing/2014/main" id="{00000000-0008-0000-0300-000020000000}"/>
            </a:ext>
          </a:extLst>
        </xdr:cNvPr>
        <xdr:cNvSpPr/>
      </xdr:nvSpPr>
      <xdr:spPr>
        <a:xfrm>
          <a:off x="13435263" y="1965157"/>
          <a:ext cx="340895" cy="1854869"/>
        </a:xfrm>
        <a:prstGeom prst="ellipse">
          <a:avLst/>
        </a:prstGeom>
        <a:solidFill>
          <a:srgbClr val="01499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solidFill>
              <a:srgbClr val="014993"/>
            </a:solidFill>
          </a:endParaRPr>
        </a:p>
      </xdr:txBody>
    </xdr:sp>
    <xdr:clientData/>
  </xdr:twoCellAnchor>
  <xdr:twoCellAnchor>
    <xdr:from>
      <xdr:col>17</xdr:col>
      <xdr:colOff>336881</xdr:colOff>
      <xdr:row>3</xdr:row>
      <xdr:rowOff>69775</xdr:rowOff>
    </xdr:from>
    <xdr:to>
      <xdr:col>17</xdr:col>
      <xdr:colOff>466481</xdr:colOff>
      <xdr:row>4</xdr:row>
      <xdr:rowOff>2681</xdr:rowOff>
    </xdr:to>
    <xdr:sp macro="" textlink="">
      <xdr:nvSpPr>
        <xdr:cNvPr id="37" name="Flowchart: Connector 36">
          <a:extLst>
            <a:ext uri="{FF2B5EF4-FFF2-40B4-BE49-F238E27FC236}">
              <a16:creationId xmlns:a16="http://schemas.microsoft.com/office/drawing/2014/main" id="{00000000-0008-0000-0300-000025000000}"/>
            </a:ext>
          </a:extLst>
        </xdr:cNvPr>
        <xdr:cNvSpPr/>
      </xdr:nvSpPr>
      <xdr:spPr>
        <a:xfrm>
          <a:off x="10734170" y="641275"/>
          <a:ext cx="129600" cy="123406"/>
        </a:xfrm>
        <a:prstGeom prst="flowChartConnector">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17</xdr:col>
      <xdr:colOff>501316</xdr:colOff>
      <xdr:row>3</xdr:row>
      <xdr:rowOff>12817</xdr:rowOff>
    </xdr:from>
    <xdr:to>
      <xdr:col>19</xdr:col>
      <xdr:colOff>240631</xdr:colOff>
      <xdr:row>4</xdr:row>
      <xdr:rowOff>59637</xdr:rowOff>
    </xdr:to>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10898605" y="584317"/>
          <a:ext cx="962526" cy="237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chemeClr val="bg1">
                  <a:lumMod val="95000"/>
                </a:schemeClr>
              </a:solidFill>
            </a:rPr>
            <a:t>Products Sold</a:t>
          </a:r>
          <a:endParaRPr lang="en-TV" sz="1100">
            <a:solidFill>
              <a:schemeClr val="bg1">
                <a:lumMod val="95000"/>
              </a:schemeClr>
            </a:solidFill>
          </a:endParaRPr>
        </a:p>
      </xdr:txBody>
    </xdr:sp>
    <xdr:clientData/>
  </xdr:twoCellAnchor>
  <xdr:twoCellAnchor>
    <xdr:from>
      <xdr:col>19</xdr:col>
      <xdr:colOff>432133</xdr:colOff>
      <xdr:row>2</xdr:row>
      <xdr:rowOff>110288</xdr:rowOff>
    </xdr:from>
    <xdr:to>
      <xdr:col>20</xdr:col>
      <xdr:colOff>572502</xdr:colOff>
      <xdr:row>4</xdr:row>
      <xdr:rowOff>109002</xdr:rowOff>
    </xdr:to>
    <xdr:sp macro="" textlink="'KPIs &amp; Analyses'!$H$67">
      <xdr:nvSpPr>
        <xdr:cNvPr id="49" name="TextBox 48">
          <a:extLst>
            <a:ext uri="{FF2B5EF4-FFF2-40B4-BE49-F238E27FC236}">
              <a16:creationId xmlns:a16="http://schemas.microsoft.com/office/drawing/2014/main" id="{00000000-0008-0000-0300-000031000000}"/>
            </a:ext>
          </a:extLst>
        </xdr:cNvPr>
        <xdr:cNvSpPr txBox="1"/>
      </xdr:nvSpPr>
      <xdr:spPr>
        <a:xfrm>
          <a:off x="12052633" y="491288"/>
          <a:ext cx="751974" cy="379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CA30789-7B9E-4C95-BE63-4F30FDA38DF3}" type="TxLink">
            <a:rPr lang="en-US" sz="2000" b="0" i="0" u="none" strike="noStrike">
              <a:solidFill>
                <a:schemeClr val="bg1"/>
              </a:solidFill>
              <a:latin typeface="Calibri"/>
              <a:ea typeface="+mn-ea"/>
              <a:cs typeface="Calibri"/>
            </a:rPr>
            <a:pPr marL="0" indent="0"/>
            <a:t>100</a:t>
          </a:fld>
          <a:endParaRPr lang="en-TV" sz="2000" b="0" i="0" u="none" strike="noStrike">
            <a:solidFill>
              <a:schemeClr val="bg1"/>
            </a:solidFill>
            <a:latin typeface="Calibri"/>
            <a:ea typeface="+mn-ea"/>
            <a:cs typeface="Calibri"/>
          </a:endParaRPr>
        </a:p>
      </xdr:txBody>
    </xdr:sp>
    <xdr:clientData/>
  </xdr:twoCellAnchor>
  <xdr:twoCellAnchor>
    <xdr:from>
      <xdr:col>17</xdr:col>
      <xdr:colOff>336881</xdr:colOff>
      <xdr:row>4</xdr:row>
      <xdr:rowOff>165957</xdr:rowOff>
    </xdr:from>
    <xdr:to>
      <xdr:col>17</xdr:col>
      <xdr:colOff>382600</xdr:colOff>
      <xdr:row>6</xdr:row>
      <xdr:rowOff>48860</xdr:rowOff>
    </xdr:to>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34170" y="927957"/>
          <a:ext cx="45719" cy="263903"/>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17</xdr:col>
      <xdr:colOff>501316</xdr:colOff>
      <xdr:row>4</xdr:row>
      <xdr:rowOff>184944</xdr:rowOff>
    </xdr:from>
    <xdr:to>
      <xdr:col>19</xdr:col>
      <xdr:colOff>292769</xdr:colOff>
      <xdr:row>6</xdr:row>
      <xdr:rowOff>41264</xdr:rowOff>
    </xdr:to>
    <xdr:sp macro="" textlink="">
      <xdr:nvSpPr>
        <xdr:cNvPr id="60" name="TextBox 59">
          <a:extLst>
            <a:ext uri="{FF2B5EF4-FFF2-40B4-BE49-F238E27FC236}">
              <a16:creationId xmlns:a16="http://schemas.microsoft.com/office/drawing/2014/main" id="{00000000-0008-0000-0300-00003C000000}"/>
            </a:ext>
          </a:extLst>
        </xdr:cNvPr>
        <xdr:cNvSpPr txBox="1"/>
      </xdr:nvSpPr>
      <xdr:spPr>
        <a:xfrm>
          <a:off x="10898605" y="946944"/>
          <a:ext cx="1014664" cy="237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chemeClr val="bg1">
                  <a:lumMod val="95000"/>
                </a:schemeClr>
              </a:solidFill>
            </a:rPr>
            <a:t>Rate</a:t>
          </a:r>
          <a:r>
            <a:rPr lang="en-US" sz="1100" baseline="0">
              <a:solidFill>
                <a:schemeClr val="bg1">
                  <a:lumMod val="95000"/>
                </a:schemeClr>
              </a:solidFill>
            </a:rPr>
            <a:t> of Return</a:t>
          </a:r>
          <a:endParaRPr lang="en-TV" sz="1100">
            <a:solidFill>
              <a:schemeClr val="bg1">
                <a:lumMod val="95000"/>
              </a:schemeClr>
            </a:solidFill>
          </a:endParaRPr>
        </a:p>
      </xdr:txBody>
    </xdr:sp>
    <xdr:clientData/>
  </xdr:twoCellAnchor>
  <xdr:twoCellAnchor>
    <xdr:from>
      <xdr:col>19</xdr:col>
      <xdr:colOff>393031</xdr:colOff>
      <xdr:row>4</xdr:row>
      <xdr:rowOff>129886</xdr:rowOff>
    </xdr:from>
    <xdr:to>
      <xdr:col>21</xdr:col>
      <xdr:colOff>-1</xdr:colOff>
      <xdr:row>6</xdr:row>
      <xdr:rowOff>128600</xdr:rowOff>
    </xdr:to>
    <xdr:sp macro="" textlink="'KPIs &amp; Analyses'!$A$98">
      <xdr:nvSpPr>
        <xdr:cNvPr id="61" name="TextBox 60">
          <a:extLst>
            <a:ext uri="{FF2B5EF4-FFF2-40B4-BE49-F238E27FC236}">
              <a16:creationId xmlns:a16="http://schemas.microsoft.com/office/drawing/2014/main" id="{00000000-0008-0000-0300-00003D000000}"/>
            </a:ext>
          </a:extLst>
        </xdr:cNvPr>
        <xdr:cNvSpPr txBox="1"/>
      </xdr:nvSpPr>
      <xdr:spPr>
        <a:xfrm>
          <a:off x="12013531" y="891886"/>
          <a:ext cx="830179" cy="379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5736DCE-6A00-408E-9586-7439687014F8}" type="TxLink">
            <a:rPr lang="en-US" sz="2000" b="0" i="0" u="none" strike="noStrike">
              <a:solidFill>
                <a:schemeClr val="bg1"/>
              </a:solidFill>
              <a:latin typeface="Calibri"/>
              <a:ea typeface="+mn-ea"/>
              <a:cs typeface="Calibri"/>
            </a:rPr>
            <a:pPr marL="0" indent="0"/>
            <a:t>8.03%</a:t>
          </a:fld>
          <a:endParaRPr lang="en-TV" sz="2000" b="0" i="0" u="none" strike="noStrike">
            <a:solidFill>
              <a:schemeClr val="bg1"/>
            </a:solidFill>
            <a:latin typeface="Calibri"/>
            <a:ea typeface="+mn-ea"/>
            <a:cs typeface="Calibri"/>
          </a:endParaRPr>
        </a:p>
      </xdr:txBody>
    </xdr:sp>
    <xdr:clientData/>
  </xdr:twoCellAnchor>
  <xdr:twoCellAnchor>
    <xdr:from>
      <xdr:col>17</xdr:col>
      <xdr:colOff>336881</xdr:colOff>
      <xdr:row>6</xdr:row>
      <xdr:rowOff>176063</xdr:rowOff>
    </xdr:from>
    <xdr:to>
      <xdr:col>17</xdr:col>
      <xdr:colOff>382600</xdr:colOff>
      <xdr:row>8</xdr:row>
      <xdr:rowOff>58966</xdr:rowOff>
    </xdr:to>
    <xdr:sp macro="" textlink="">
      <xdr:nvSpPr>
        <xdr:cNvPr id="62" name="Rectangle 61">
          <a:extLst>
            <a:ext uri="{FF2B5EF4-FFF2-40B4-BE49-F238E27FC236}">
              <a16:creationId xmlns:a16="http://schemas.microsoft.com/office/drawing/2014/main" id="{00000000-0008-0000-0300-00003E000000}"/>
            </a:ext>
          </a:extLst>
        </xdr:cNvPr>
        <xdr:cNvSpPr/>
      </xdr:nvSpPr>
      <xdr:spPr>
        <a:xfrm>
          <a:off x="10734170" y="1319063"/>
          <a:ext cx="45719" cy="263903"/>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clientData/>
  </xdr:twoCellAnchor>
  <xdr:twoCellAnchor>
    <xdr:from>
      <xdr:col>17</xdr:col>
      <xdr:colOff>501316</xdr:colOff>
      <xdr:row>7</xdr:row>
      <xdr:rowOff>4550</xdr:rowOff>
    </xdr:from>
    <xdr:to>
      <xdr:col>19</xdr:col>
      <xdr:colOff>308810</xdr:colOff>
      <xdr:row>8</xdr:row>
      <xdr:rowOff>51370</xdr:rowOff>
    </xdr:to>
    <xdr:sp macro="" textlink="">
      <xdr:nvSpPr>
        <xdr:cNvPr id="63" name="TextBox 62">
          <a:extLst>
            <a:ext uri="{FF2B5EF4-FFF2-40B4-BE49-F238E27FC236}">
              <a16:creationId xmlns:a16="http://schemas.microsoft.com/office/drawing/2014/main" id="{00000000-0008-0000-0300-00003F000000}"/>
            </a:ext>
          </a:extLst>
        </xdr:cNvPr>
        <xdr:cNvSpPr txBox="1"/>
      </xdr:nvSpPr>
      <xdr:spPr>
        <a:xfrm>
          <a:off x="10898605" y="1338050"/>
          <a:ext cx="1030705" cy="237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chemeClr val="bg1">
                  <a:lumMod val="95000"/>
                </a:schemeClr>
              </a:solidFill>
            </a:rPr>
            <a:t>Rate</a:t>
          </a:r>
          <a:r>
            <a:rPr lang="en-US" sz="1100" baseline="0">
              <a:solidFill>
                <a:schemeClr val="bg1">
                  <a:lumMod val="95000"/>
                </a:schemeClr>
              </a:solidFill>
            </a:rPr>
            <a:t> of Refund</a:t>
          </a:r>
          <a:endParaRPr lang="en-TV" sz="1100">
            <a:solidFill>
              <a:schemeClr val="bg1">
                <a:lumMod val="95000"/>
              </a:schemeClr>
            </a:solidFill>
          </a:endParaRPr>
        </a:p>
      </xdr:txBody>
    </xdr:sp>
    <xdr:clientData/>
  </xdr:twoCellAnchor>
  <xdr:twoCellAnchor>
    <xdr:from>
      <xdr:col>19</xdr:col>
      <xdr:colOff>383004</xdr:colOff>
      <xdr:row>6</xdr:row>
      <xdr:rowOff>139992</xdr:rowOff>
    </xdr:from>
    <xdr:to>
      <xdr:col>21</xdr:col>
      <xdr:colOff>10025</xdr:colOff>
      <xdr:row>8</xdr:row>
      <xdr:rowOff>138706</xdr:rowOff>
    </xdr:to>
    <xdr:sp macro="" textlink="'KPIs &amp; Analyses'!$B$98">
      <xdr:nvSpPr>
        <xdr:cNvPr id="5124" name="TextBox 5123">
          <a:extLst>
            <a:ext uri="{FF2B5EF4-FFF2-40B4-BE49-F238E27FC236}">
              <a16:creationId xmlns:a16="http://schemas.microsoft.com/office/drawing/2014/main" id="{00000000-0008-0000-0300-000004140000}"/>
            </a:ext>
          </a:extLst>
        </xdr:cNvPr>
        <xdr:cNvSpPr txBox="1"/>
      </xdr:nvSpPr>
      <xdr:spPr>
        <a:xfrm>
          <a:off x="12003504" y="1282992"/>
          <a:ext cx="850232" cy="379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233FA48-6F1A-42E9-A4B9-05FBB2229D06}" type="TxLink">
            <a:rPr lang="en-US" sz="2000" b="0" i="0" u="none" strike="noStrike">
              <a:solidFill>
                <a:schemeClr val="bg1"/>
              </a:solidFill>
              <a:latin typeface="Calibri"/>
              <a:ea typeface="+mn-ea"/>
              <a:cs typeface="Calibri"/>
            </a:rPr>
            <a:pPr marL="0" indent="0"/>
            <a:t>8.05%</a:t>
          </a:fld>
          <a:endParaRPr lang="en-TV" sz="2000" b="0" i="0" u="none" strike="noStrike">
            <a:solidFill>
              <a:schemeClr val="bg1"/>
            </a:solidFill>
            <a:latin typeface="Calibri"/>
            <a:ea typeface="+mn-ea"/>
            <a:cs typeface="Calibri"/>
          </a:endParaRPr>
        </a:p>
      </xdr:txBody>
    </xdr:sp>
    <xdr:clientData/>
  </xdr:twoCellAnchor>
  <xdr:twoCellAnchor>
    <xdr:from>
      <xdr:col>17</xdr:col>
      <xdr:colOff>601580</xdr:colOff>
      <xdr:row>8</xdr:row>
      <xdr:rowOff>150396</xdr:rowOff>
    </xdr:from>
    <xdr:to>
      <xdr:col>20</xdr:col>
      <xdr:colOff>280738</xdr:colOff>
      <xdr:row>8</xdr:row>
      <xdr:rowOff>150396</xdr:rowOff>
    </xdr:to>
    <xdr:cxnSp macro="">
      <xdr:nvCxnSpPr>
        <xdr:cNvPr id="5130" name="Straight Connector 5129">
          <a:extLst>
            <a:ext uri="{FF2B5EF4-FFF2-40B4-BE49-F238E27FC236}">
              <a16:creationId xmlns:a16="http://schemas.microsoft.com/office/drawing/2014/main" id="{00000000-0008-0000-0300-00000A140000}"/>
            </a:ext>
          </a:extLst>
        </xdr:cNvPr>
        <xdr:cNvCxnSpPr/>
      </xdr:nvCxnSpPr>
      <xdr:spPr>
        <a:xfrm>
          <a:off x="10998869" y="1674396"/>
          <a:ext cx="1513974" cy="0"/>
        </a:xfrm>
        <a:prstGeom prst="line">
          <a:avLst/>
        </a:prstGeom>
        <a:ln w="22225">
          <a:gradFill>
            <a:gsLst>
              <a:gs pos="0">
                <a:srgbClr val="014993"/>
              </a:gs>
              <a:gs pos="93000">
                <a:srgbClr val="014993"/>
              </a:gs>
              <a:gs pos="53000">
                <a:schemeClr val="accent1">
                  <a:lumMod val="40000"/>
                  <a:lumOff val="60000"/>
                </a:schemeClr>
              </a:gs>
              <a:gs pos="0">
                <a:srgbClr val="014993"/>
              </a:gs>
            </a:gsLst>
            <a:lin ang="0" scaled="0"/>
          </a:gra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17</xdr:col>
          <xdr:colOff>133350</xdr:colOff>
          <xdr:row>10</xdr:row>
          <xdr:rowOff>171450</xdr:rowOff>
        </xdr:from>
        <xdr:to>
          <xdr:col>20</xdr:col>
          <xdr:colOff>409575</xdr:colOff>
          <xdr:row>12</xdr:row>
          <xdr:rowOff>85725</xdr:rowOff>
        </xdr:to>
        <xdr:sp macro="" textlink="">
          <xdr:nvSpPr>
            <xdr:cNvPr id="5183" name="Group Box 63" hidden="1">
              <a:extLst>
                <a:ext uri="{63B3BB69-23CF-44E3-9099-C40C66FF867C}">
                  <a14:compatExt spid="_x0000_s5183"/>
                </a:ext>
                <a:ext uri="{FF2B5EF4-FFF2-40B4-BE49-F238E27FC236}">
                  <a16:creationId xmlns:a16="http://schemas.microsoft.com/office/drawing/2014/main" id="{00000000-0008-0000-0300-00003F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18</xdr:col>
      <xdr:colOff>202531</xdr:colOff>
      <xdr:row>18</xdr:row>
      <xdr:rowOff>142374</xdr:rowOff>
    </xdr:from>
    <xdr:to>
      <xdr:col>20</xdr:col>
      <xdr:colOff>493295</xdr:colOff>
      <xdr:row>18</xdr:row>
      <xdr:rowOff>142374</xdr:rowOff>
    </xdr:to>
    <xdr:cxnSp macro="">
      <xdr:nvCxnSpPr>
        <xdr:cNvPr id="5141" name="Straight Connector 5140">
          <a:extLst>
            <a:ext uri="{FF2B5EF4-FFF2-40B4-BE49-F238E27FC236}">
              <a16:creationId xmlns:a16="http://schemas.microsoft.com/office/drawing/2014/main" id="{00000000-0008-0000-0300-000015140000}"/>
            </a:ext>
          </a:extLst>
        </xdr:cNvPr>
        <xdr:cNvCxnSpPr/>
      </xdr:nvCxnSpPr>
      <xdr:spPr>
        <a:xfrm>
          <a:off x="11211426" y="3571374"/>
          <a:ext cx="1513974" cy="0"/>
        </a:xfrm>
        <a:prstGeom prst="line">
          <a:avLst/>
        </a:prstGeom>
        <a:ln w="22225">
          <a:gradFill>
            <a:gsLst>
              <a:gs pos="0">
                <a:srgbClr val="014993"/>
              </a:gs>
              <a:gs pos="93000">
                <a:srgbClr val="014993"/>
              </a:gs>
              <a:gs pos="53000">
                <a:schemeClr val="accent1">
                  <a:lumMod val="40000"/>
                  <a:lumOff val="60000"/>
                </a:schemeClr>
              </a:gs>
              <a:gs pos="0">
                <a:srgbClr val="014993"/>
              </a:gs>
            </a:gsLst>
            <a:lin ang="0" scaled="0"/>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90236</xdr:colOff>
      <xdr:row>19</xdr:row>
      <xdr:rowOff>120316</xdr:rowOff>
    </xdr:from>
    <xdr:to>
      <xdr:col>21</xdr:col>
      <xdr:colOff>220578</xdr:colOff>
      <xdr:row>30</xdr:row>
      <xdr:rowOff>120316</xdr:rowOff>
    </xdr:to>
    <xdr:graphicFrame macro="">
      <xdr:nvGraphicFramePr>
        <xdr:cNvPr id="5144" name="Chart 5143">
          <a:extLst>
            <a:ext uri="{FF2B5EF4-FFF2-40B4-BE49-F238E27FC236}">
              <a16:creationId xmlns:a16="http://schemas.microsoft.com/office/drawing/2014/main" id="{00000000-0008-0000-0300-000018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23</xdr:col>
      <xdr:colOff>182478</xdr:colOff>
      <xdr:row>0</xdr:row>
      <xdr:rowOff>132349</xdr:rowOff>
    </xdr:from>
    <xdr:to>
      <xdr:col>24</xdr:col>
      <xdr:colOff>603583</xdr:colOff>
      <xdr:row>2</xdr:row>
      <xdr:rowOff>62165</xdr:rowOff>
    </xdr:to>
    <xdr:sp macro="[0]!HideShow" textlink="">
      <xdr:nvSpPr>
        <xdr:cNvPr id="5157" name="Rectangle: Rounded Corners 5156">
          <a:extLst>
            <a:ext uri="{FF2B5EF4-FFF2-40B4-BE49-F238E27FC236}">
              <a16:creationId xmlns:a16="http://schemas.microsoft.com/office/drawing/2014/main" id="{00000000-0008-0000-0300-000025140000}"/>
            </a:ext>
          </a:extLst>
        </xdr:cNvPr>
        <xdr:cNvSpPr/>
      </xdr:nvSpPr>
      <xdr:spPr>
        <a:xfrm>
          <a:off x="14249399" y="132349"/>
          <a:ext cx="1032710" cy="310816"/>
        </a:xfrm>
        <a:prstGeom prst="roundRect">
          <a:avLst/>
        </a:prstGeom>
        <a:solidFill>
          <a:srgbClr val="333F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aseline="0"/>
            <a:t>Open Filter</a:t>
          </a:r>
          <a:endParaRPr lang="en-TV" sz="1300"/>
        </a:p>
      </xdr:txBody>
    </xdr:sp>
    <xdr:clientData/>
  </xdr:twoCellAnchor>
  <xdr:twoCellAnchor>
    <xdr:from>
      <xdr:col>22</xdr:col>
      <xdr:colOff>220579</xdr:colOff>
      <xdr:row>0</xdr:row>
      <xdr:rowOff>120317</xdr:rowOff>
    </xdr:from>
    <xdr:to>
      <xdr:col>26</xdr:col>
      <xdr:colOff>50132</xdr:colOff>
      <xdr:row>29</xdr:row>
      <xdr:rowOff>170449</xdr:rowOff>
    </xdr:to>
    <xdr:grpSp>
      <xdr:nvGrpSpPr>
        <xdr:cNvPr id="5158" name="Group 5157" hidden="1">
          <a:extLst>
            <a:ext uri="{FF2B5EF4-FFF2-40B4-BE49-F238E27FC236}">
              <a16:creationId xmlns:a16="http://schemas.microsoft.com/office/drawing/2014/main" id="{00000000-0008-0000-0300-000026140000}"/>
            </a:ext>
          </a:extLst>
        </xdr:cNvPr>
        <xdr:cNvGrpSpPr/>
      </xdr:nvGrpSpPr>
      <xdr:grpSpPr>
        <a:xfrm>
          <a:off x="13675895" y="120317"/>
          <a:ext cx="2275974" cy="5574632"/>
          <a:chOff x="12613105" y="70184"/>
          <a:chExt cx="2275974" cy="5574632"/>
        </a:xfrm>
      </xdr:grpSpPr>
      <xdr:sp macro="" textlink="">
        <xdr:nvSpPr>
          <xdr:cNvPr id="5154" name="Rectangle: Diagonal Corners Rounded 5153" hidden="1">
            <a:extLst>
              <a:ext uri="{FF2B5EF4-FFF2-40B4-BE49-F238E27FC236}">
                <a16:creationId xmlns:a16="http://schemas.microsoft.com/office/drawing/2014/main" id="{00000000-0008-0000-0300-000022140000}"/>
              </a:ext>
            </a:extLst>
          </xdr:cNvPr>
          <xdr:cNvSpPr/>
        </xdr:nvSpPr>
        <xdr:spPr>
          <a:xfrm>
            <a:off x="12613105" y="481263"/>
            <a:ext cx="2275974" cy="5163553"/>
          </a:xfrm>
          <a:prstGeom prst="round2DiagRect">
            <a:avLst/>
          </a:prstGeom>
          <a:solidFill>
            <a:schemeClr val="bg2">
              <a:lumMod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mc:AlternateContent xmlns:mc="http://schemas.openxmlformats.org/markup-compatibility/2006" xmlns:a14="http://schemas.microsoft.com/office/drawing/2010/main">
        <mc:Choice Requires="a14">
          <xdr:graphicFrame macro="">
            <xdr:nvGraphicFramePr>
              <xdr:cNvPr id="5153" name="Category" hidden="1">
                <a:extLst>
                  <a:ext uri="{FF2B5EF4-FFF2-40B4-BE49-F238E27FC236}">
                    <a16:creationId xmlns:a16="http://schemas.microsoft.com/office/drawing/2014/main" id="{00000000-0008-0000-0300-000021140000}"/>
                  </a:ext>
                </a:extLst>
              </xdr:cNvPr>
              <xdr:cNvGraphicFramePr/>
            </xdr:nvGraphicFramePr>
            <xdr:xfrm>
              <a:off x="12802604" y="2887579"/>
              <a:ext cx="1828800" cy="2696077"/>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865394" y="2937712"/>
                <a:ext cx="1828800" cy="2696077"/>
              </a:xfrm>
              <a:prstGeom prst="rect">
                <a:avLst/>
              </a:prstGeom>
              <a:solidFill>
                <a:prstClr val="white"/>
              </a:solidFill>
              <a:ln w="1">
                <a:solidFill>
                  <a:prstClr val="green"/>
                </a:solidFill>
              </a:ln>
            </xdr:spPr>
            <xdr:txBody>
              <a:bodyPr vertOverflow="clip" horzOverflow="clip"/>
              <a:lstStyle/>
              <a:p>
                <a:r>
                  <a:rPr lang="en-TV"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152" name="Month 1" hidden="1">
                <a:extLst>
                  <a:ext uri="{FF2B5EF4-FFF2-40B4-BE49-F238E27FC236}">
                    <a16:creationId xmlns:a16="http://schemas.microsoft.com/office/drawing/2014/main" id="{00000000-0008-0000-0300-000020140000}"/>
                  </a:ext>
                </a:extLst>
              </xdr:cNvPr>
              <xdr:cNvGraphicFramePr/>
            </xdr:nvGraphicFramePr>
            <xdr:xfrm>
              <a:off x="12803605" y="571499"/>
              <a:ext cx="1975183" cy="2225843"/>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3866395" y="621632"/>
                <a:ext cx="1975183" cy="2225843"/>
              </a:xfrm>
              <a:prstGeom prst="rect">
                <a:avLst/>
              </a:prstGeom>
              <a:solidFill>
                <a:prstClr val="white"/>
              </a:solidFill>
              <a:ln w="1">
                <a:solidFill>
                  <a:prstClr val="green"/>
                </a:solidFill>
              </a:ln>
            </xdr:spPr>
            <xdr:txBody>
              <a:bodyPr vertOverflow="clip" horzOverflow="clip"/>
              <a:lstStyle/>
              <a:p>
                <a:r>
                  <a:rPr lang="en-TV"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HideShow" textlink="">
        <xdr:nvSpPr>
          <xdr:cNvPr id="5155" name="Rectangle: Rounded Corners 5154" hidden="1">
            <a:extLst>
              <a:ext uri="{FF2B5EF4-FFF2-40B4-BE49-F238E27FC236}">
                <a16:creationId xmlns:a16="http://schemas.microsoft.com/office/drawing/2014/main" id="{00000000-0008-0000-0300-000023140000}"/>
              </a:ext>
            </a:extLst>
          </xdr:cNvPr>
          <xdr:cNvSpPr/>
        </xdr:nvSpPr>
        <xdr:spPr>
          <a:xfrm>
            <a:off x="13164554" y="70184"/>
            <a:ext cx="1080000" cy="324000"/>
          </a:xfrm>
          <a:prstGeom prst="roundRect">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a:t>Close</a:t>
            </a:r>
            <a:r>
              <a:rPr lang="en-US" sz="1300" baseline="0"/>
              <a:t> Filter</a:t>
            </a:r>
            <a:endParaRPr lang="en-TV" sz="1300"/>
          </a:p>
        </xdr:txBody>
      </xdr:sp>
    </xdr:grpSp>
    <xdr:clientData/>
  </xdr:twoCellAnchor>
  <xdr:twoCellAnchor>
    <xdr:from>
      <xdr:col>7</xdr:col>
      <xdr:colOff>250658</xdr:colOff>
      <xdr:row>0</xdr:row>
      <xdr:rowOff>90237</xdr:rowOff>
    </xdr:from>
    <xdr:to>
      <xdr:col>9</xdr:col>
      <xdr:colOff>10027</xdr:colOff>
      <xdr:row>2</xdr:row>
      <xdr:rowOff>15237</xdr:rowOff>
    </xdr:to>
    <xdr:sp macro="" textlink="">
      <xdr:nvSpPr>
        <xdr:cNvPr id="5159" name="Rectangle: Rounded Corners 5158">
          <a:hlinkClick xmlns:r="http://schemas.openxmlformats.org/officeDocument/2006/relationships" r:id="rId13"/>
          <a:extLst>
            <a:ext uri="{FF2B5EF4-FFF2-40B4-BE49-F238E27FC236}">
              <a16:creationId xmlns:a16="http://schemas.microsoft.com/office/drawing/2014/main" id="{00000000-0008-0000-0300-000027140000}"/>
            </a:ext>
          </a:extLst>
        </xdr:cNvPr>
        <xdr:cNvSpPr/>
      </xdr:nvSpPr>
      <xdr:spPr>
        <a:xfrm>
          <a:off x="4531895" y="90237"/>
          <a:ext cx="982579" cy="30600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a:solidFill>
                <a:schemeClr val="tx1"/>
              </a:solidFill>
            </a:rPr>
            <a:t>Store</a:t>
          </a:r>
          <a:endParaRPr lang="en-TV" sz="1300">
            <a:solidFill>
              <a:schemeClr val="tx1"/>
            </a:solidFill>
          </a:endParaRPr>
        </a:p>
      </xdr:txBody>
    </xdr:sp>
    <xdr:clientData/>
  </xdr:twoCellAnchor>
  <xdr:twoCellAnchor>
    <xdr:from>
      <xdr:col>9</xdr:col>
      <xdr:colOff>102269</xdr:colOff>
      <xdr:row>0</xdr:row>
      <xdr:rowOff>90237</xdr:rowOff>
    </xdr:from>
    <xdr:to>
      <xdr:col>10</xdr:col>
      <xdr:colOff>473242</xdr:colOff>
      <xdr:row>2</xdr:row>
      <xdr:rowOff>15237</xdr:rowOff>
    </xdr:to>
    <xdr:sp macro="" textlink="">
      <xdr:nvSpPr>
        <xdr:cNvPr id="5160" name="Rectangle: Rounded Corners 5159">
          <a:hlinkClick xmlns:r="http://schemas.openxmlformats.org/officeDocument/2006/relationships" r:id="rId14"/>
          <a:extLst>
            <a:ext uri="{FF2B5EF4-FFF2-40B4-BE49-F238E27FC236}">
              <a16:creationId xmlns:a16="http://schemas.microsoft.com/office/drawing/2014/main" id="{00000000-0008-0000-0300-000028140000}"/>
            </a:ext>
          </a:extLst>
        </xdr:cNvPr>
        <xdr:cNvSpPr/>
      </xdr:nvSpPr>
      <xdr:spPr>
        <a:xfrm>
          <a:off x="5606716" y="90237"/>
          <a:ext cx="982579" cy="30600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a:solidFill>
                <a:schemeClr val="tx1"/>
              </a:solidFill>
            </a:rPr>
            <a:t>Timeframe</a:t>
          </a:r>
          <a:endParaRPr lang="en-TV" sz="1300">
            <a:solidFill>
              <a:schemeClr val="tx1"/>
            </a:solidFill>
          </a:endParaRPr>
        </a:p>
      </xdr:txBody>
    </xdr:sp>
    <xdr:clientData/>
  </xdr:twoCellAnchor>
  <xdr:twoCellAnchor>
    <xdr:from>
      <xdr:col>10</xdr:col>
      <xdr:colOff>565484</xdr:colOff>
      <xdr:row>0</xdr:row>
      <xdr:rowOff>90237</xdr:rowOff>
    </xdr:from>
    <xdr:to>
      <xdr:col>12</xdr:col>
      <xdr:colOff>324853</xdr:colOff>
      <xdr:row>2</xdr:row>
      <xdr:rowOff>15237</xdr:rowOff>
    </xdr:to>
    <xdr:sp macro="" textlink="">
      <xdr:nvSpPr>
        <xdr:cNvPr id="5161" name="Rectangle: Rounded Corners 5160">
          <a:hlinkClick xmlns:r="http://schemas.openxmlformats.org/officeDocument/2006/relationships" r:id="rId15"/>
          <a:extLst>
            <a:ext uri="{FF2B5EF4-FFF2-40B4-BE49-F238E27FC236}">
              <a16:creationId xmlns:a16="http://schemas.microsoft.com/office/drawing/2014/main" id="{00000000-0008-0000-0300-000029140000}"/>
            </a:ext>
          </a:extLst>
        </xdr:cNvPr>
        <xdr:cNvSpPr/>
      </xdr:nvSpPr>
      <xdr:spPr>
        <a:xfrm>
          <a:off x="6681537" y="90237"/>
          <a:ext cx="982579" cy="306000"/>
        </a:xfrm>
        <a:prstGeom prst="round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a:solidFill>
                <a:schemeClr val="bg1"/>
              </a:solidFill>
            </a:rPr>
            <a:t>Profit</a:t>
          </a:r>
          <a:r>
            <a:rPr lang="en-US" sz="1300" baseline="0">
              <a:solidFill>
                <a:schemeClr val="bg1"/>
              </a:solidFill>
            </a:rPr>
            <a:t> View</a:t>
          </a:r>
          <a:endParaRPr lang="en-TV" sz="1300">
            <a:solidFill>
              <a:schemeClr val="bg1"/>
            </a:solidFill>
          </a:endParaRPr>
        </a:p>
      </xdr:txBody>
    </xdr:sp>
    <xdr:clientData/>
  </xdr:twoCellAnchor>
  <xdr:twoCellAnchor>
    <xdr:from>
      <xdr:col>17</xdr:col>
      <xdr:colOff>142375</xdr:colOff>
      <xdr:row>9</xdr:row>
      <xdr:rowOff>10026</xdr:rowOff>
    </xdr:from>
    <xdr:to>
      <xdr:col>18</xdr:col>
      <xdr:colOff>60159</xdr:colOff>
      <xdr:row>10</xdr:row>
      <xdr:rowOff>160421</xdr:rowOff>
    </xdr:to>
    <xdr:sp macro="" textlink="">
      <xdr:nvSpPr>
        <xdr:cNvPr id="5125" name="TextBox 5124">
          <a:extLst>
            <a:ext uri="{FF2B5EF4-FFF2-40B4-BE49-F238E27FC236}">
              <a16:creationId xmlns:a16="http://schemas.microsoft.com/office/drawing/2014/main" id="{00000000-0008-0000-0300-000005140000}"/>
            </a:ext>
          </a:extLst>
        </xdr:cNvPr>
        <xdr:cNvSpPr txBox="1"/>
      </xdr:nvSpPr>
      <xdr:spPr>
        <a:xfrm>
          <a:off x="10539664" y="1724526"/>
          <a:ext cx="529390" cy="3408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chemeClr val="bg1">
                  <a:lumMod val="95000"/>
                </a:schemeClr>
              </a:solidFill>
            </a:rPr>
            <a:t>Profit</a:t>
          </a:r>
          <a:endParaRPr lang="en-TV" sz="1100">
            <a:solidFill>
              <a:schemeClr val="bg1">
                <a:lumMod val="95000"/>
              </a:schemeClr>
            </a:solidFill>
          </a:endParaRPr>
        </a:p>
      </xdr:txBody>
    </xdr:sp>
    <xdr:clientData/>
  </xdr:twoCellAnchor>
  <xdr:twoCellAnchor>
    <xdr:from>
      <xdr:col>19</xdr:col>
      <xdr:colOff>94248</xdr:colOff>
      <xdr:row>9</xdr:row>
      <xdr:rowOff>10026</xdr:rowOff>
    </xdr:from>
    <xdr:to>
      <xdr:col>20</xdr:col>
      <xdr:colOff>210553</xdr:colOff>
      <xdr:row>10</xdr:row>
      <xdr:rowOff>160421</xdr:rowOff>
    </xdr:to>
    <xdr:sp macro="" textlink="">
      <xdr:nvSpPr>
        <xdr:cNvPr id="5126" name="TextBox 5125">
          <a:extLst>
            <a:ext uri="{FF2B5EF4-FFF2-40B4-BE49-F238E27FC236}">
              <a16:creationId xmlns:a16="http://schemas.microsoft.com/office/drawing/2014/main" id="{00000000-0008-0000-0300-000006140000}"/>
            </a:ext>
          </a:extLst>
        </xdr:cNvPr>
        <xdr:cNvSpPr txBox="1"/>
      </xdr:nvSpPr>
      <xdr:spPr>
        <a:xfrm>
          <a:off x="11714748" y="1724526"/>
          <a:ext cx="727910" cy="3408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chemeClr val="bg1">
                  <a:lumMod val="95000"/>
                </a:schemeClr>
              </a:solidFill>
            </a:rPr>
            <a:t>Quantity</a:t>
          </a:r>
          <a:endParaRPr lang="en-TV" sz="1100">
            <a:solidFill>
              <a:schemeClr val="bg1">
                <a:lumMod val="95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17</xdr:col>
          <xdr:colOff>609600</xdr:colOff>
          <xdr:row>9</xdr:row>
          <xdr:rowOff>38100</xdr:rowOff>
        </xdr:from>
        <xdr:to>
          <xdr:col>18</xdr:col>
          <xdr:colOff>266700</xdr:colOff>
          <xdr:row>10</xdr:row>
          <xdr:rowOff>133350</xdr:rowOff>
        </xdr:to>
        <xdr:sp macro="" textlink="">
          <xdr:nvSpPr>
            <xdr:cNvPr id="5172" name="Option Button 52" hidden="1">
              <a:extLst>
                <a:ext uri="{63B3BB69-23CF-44E3-9099-C40C66FF867C}">
                  <a14:compatExt spid="_x0000_s5172"/>
                </a:ext>
                <a:ext uri="{FF2B5EF4-FFF2-40B4-BE49-F238E27FC236}">
                  <a16:creationId xmlns:a16="http://schemas.microsoft.com/office/drawing/2014/main" id="{00000000-0008-0000-0300-00003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9</xdr:row>
          <xdr:rowOff>47625</xdr:rowOff>
        </xdr:from>
        <xdr:to>
          <xdr:col>20</xdr:col>
          <xdr:colOff>390525</xdr:colOff>
          <xdr:row>10</xdr:row>
          <xdr:rowOff>123825</xdr:rowOff>
        </xdr:to>
        <xdr:sp macro="" textlink="">
          <xdr:nvSpPr>
            <xdr:cNvPr id="5173" name="Option Button 53" hidden="1">
              <a:extLst>
                <a:ext uri="{63B3BB69-23CF-44E3-9099-C40C66FF867C}">
                  <a14:compatExt spid="_x0000_s5173"/>
                </a:ext>
                <a:ext uri="{FF2B5EF4-FFF2-40B4-BE49-F238E27FC236}">
                  <a16:creationId xmlns:a16="http://schemas.microsoft.com/office/drawing/2014/main" id="{00000000-0008-0000-0300-00003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17</xdr:col>
      <xdr:colOff>30079</xdr:colOff>
      <xdr:row>10</xdr:row>
      <xdr:rowOff>140370</xdr:rowOff>
    </xdr:from>
    <xdr:to>
      <xdr:col>21</xdr:col>
      <xdr:colOff>401052</xdr:colOff>
      <xdr:row>20</xdr:row>
      <xdr:rowOff>66264</xdr:rowOff>
    </xdr:to>
    <xdr:grpSp>
      <xdr:nvGrpSpPr>
        <xdr:cNvPr id="5147" name="Group 5146">
          <a:extLst>
            <a:ext uri="{FF2B5EF4-FFF2-40B4-BE49-F238E27FC236}">
              <a16:creationId xmlns:a16="http://schemas.microsoft.com/office/drawing/2014/main" id="{00000000-0008-0000-0300-00001B140000}"/>
            </a:ext>
          </a:extLst>
        </xdr:cNvPr>
        <xdr:cNvGrpSpPr/>
      </xdr:nvGrpSpPr>
      <xdr:grpSpPr>
        <a:xfrm>
          <a:off x="10427368" y="2045370"/>
          <a:ext cx="2817395" cy="1830894"/>
          <a:chOff x="10427368" y="2350972"/>
          <a:chExt cx="2817395" cy="1611186"/>
        </a:xfrm>
      </xdr:grpSpPr>
      <xdr:graphicFrame macro="">
        <xdr:nvGraphicFramePr>
          <xdr:cNvPr id="5140" name="Chart 5139">
            <a:extLst>
              <a:ext uri="{FF2B5EF4-FFF2-40B4-BE49-F238E27FC236}">
                <a16:creationId xmlns:a16="http://schemas.microsoft.com/office/drawing/2014/main" id="{00000000-0008-0000-0300-000014140000}"/>
              </a:ext>
            </a:extLst>
          </xdr:cNvPr>
          <xdr:cNvGraphicFramePr>
            <a:graphicFrameLocks/>
          </xdr:cNvGraphicFramePr>
        </xdr:nvGraphicFramePr>
        <xdr:xfrm>
          <a:off x="10427368" y="2476500"/>
          <a:ext cx="2817395" cy="1233237"/>
        </xdr:xfrm>
        <a:graphic>
          <a:graphicData uri="http://schemas.openxmlformats.org/drawingml/2006/chart">
            <c:chart xmlns:c="http://schemas.openxmlformats.org/drawingml/2006/chart" xmlns:r="http://schemas.openxmlformats.org/officeDocument/2006/relationships" r:id="rId16"/>
          </a:graphicData>
        </a:graphic>
      </xdr:graphicFrame>
      <xdr:sp macro="" textlink="'KPIs &amp; Analyses'!I98">
        <xdr:nvSpPr>
          <xdr:cNvPr id="5142" name="TextBox 5141">
            <a:extLst>
              <a:ext uri="{FF2B5EF4-FFF2-40B4-BE49-F238E27FC236}">
                <a16:creationId xmlns:a16="http://schemas.microsoft.com/office/drawing/2014/main" id="{00000000-0008-0000-0300-000016140000}"/>
              </a:ext>
            </a:extLst>
          </xdr:cNvPr>
          <xdr:cNvSpPr txBox="1"/>
        </xdr:nvSpPr>
        <xdr:spPr>
          <a:xfrm>
            <a:off x="10728158" y="2350972"/>
            <a:ext cx="1905000" cy="250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56374970-0038-4F7B-9BBC-2BF32991BA1B}" type="TxLink">
              <a:rPr lang="en-US" sz="1100">
                <a:solidFill>
                  <a:schemeClr val="bg1">
                    <a:lumMod val="95000"/>
                  </a:schemeClr>
                </a:solidFill>
                <a:latin typeface="+mn-lt"/>
                <a:ea typeface="+mn-ea"/>
                <a:cs typeface="+mn-cs"/>
              </a:rPr>
              <a:pPr marL="0" indent="0"/>
              <a:t>Quantity Sold</a:t>
            </a:fld>
            <a:endParaRPr lang="en-TV" sz="1100">
              <a:solidFill>
                <a:schemeClr val="bg1">
                  <a:lumMod val="95000"/>
                </a:schemeClr>
              </a:solidFill>
              <a:latin typeface="+mn-lt"/>
              <a:ea typeface="+mn-ea"/>
              <a:cs typeface="+mn-cs"/>
            </a:endParaRPr>
          </a:p>
        </xdr:txBody>
      </xdr:sp>
      <xdr:sp macro="" textlink="">
        <xdr:nvSpPr>
          <xdr:cNvPr id="5143" name="Flowchart: Connector 5142">
            <a:extLst>
              <a:ext uri="{FF2B5EF4-FFF2-40B4-BE49-F238E27FC236}">
                <a16:creationId xmlns:a16="http://schemas.microsoft.com/office/drawing/2014/main" id="{00000000-0008-0000-0300-000017140000}"/>
              </a:ext>
            </a:extLst>
          </xdr:cNvPr>
          <xdr:cNvSpPr/>
        </xdr:nvSpPr>
        <xdr:spPr>
          <a:xfrm>
            <a:off x="10615859" y="2408322"/>
            <a:ext cx="129600" cy="130341"/>
          </a:xfrm>
          <a:prstGeom prst="flowChartConnector">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sp macro="" textlink="">
        <xdr:nvSpPr>
          <xdr:cNvPr id="5148" name="TextBox 5147">
            <a:extLst>
              <a:ext uri="{FF2B5EF4-FFF2-40B4-BE49-F238E27FC236}">
                <a16:creationId xmlns:a16="http://schemas.microsoft.com/office/drawing/2014/main" id="{00000000-0008-0000-0300-00001C140000}"/>
              </a:ext>
            </a:extLst>
          </xdr:cNvPr>
          <xdr:cNvSpPr txBox="1"/>
        </xdr:nvSpPr>
        <xdr:spPr>
          <a:xfrm>
            <a:off x="10639926" y="3727384"/>
            <a:ext cx="1905000" cy="234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0" i="0" u="none" strike="noStrike">
                <a:solidFill>
                  <a:schemeClr val="bg1">
                    <a:lumMod val="95000"/>
                  </a:schemeClr>
                </a:solidFill>
                <a:latin typeface="+mn-lt"/>
                <a:ea typeface="+mn-ea"/>
                <a:cs typeface="+mn-cs"/>
              </a:rPr>
              <a:t>Profits</a:t>
            </a:r>
            <a:r>
              <a:rPr lang="en-US" sz="1100" b="0" i="0" u="none" strike="noStrike" baseline="0">
                <a:solidFill>
                  <a:schemeClr val="bg1">
                    <a:lumMod val="95000"/>
                  </a:schemeClr>
                </a:solidFill>
                <a:latin typeface="+mn-lt"/>
                <a:ea typeface="+mn-ea"/>
                <a:cs typeface="+mn-cs"/>
              </a:rPr>
              <a:t> by Category</a:t>
            </a:r>
            <a:endParaRPr lang="en-US" sz="1100" b="0" i="0" u="none" strike="noStrike">
              <a:solidFill>
                <a:schemeClr val="bg1">
                  <a:lumMod val="95000"/>
                </a:schemeClr>
              </a:solidFill>
              <a:latin typeface="+mn-lt"/>
              <a:ea typeface="+mn-ea"/>
              <a:cs typeface="+mn-cs"/>
            </a:endParaRPr>
          </a:p>
        </xdr:txBody>
      </xdr:sp>
      <xdr:sp macro="" textlink="">
        <xdr:nvSpPr>
          <xdr:cNvPr id="5149" name="Flowchart: Connector 5148">
            <a:extLst>
              <a:ext uri="{FF2B5EF4-FFF2-40B4-BE49-F238E27FC236}">
                <a16:creationId xmlns:a16="http://schemas.microsoft.com/office/drawing/2014/main" id="{00000000-0008-0000-0300-00001D140000}"/>
              </a:ext>
            </a:extLst>
          </xdr:cNvPr>
          <xdr:cNvSpPr/>
        </xdr:nvSpPr>
        <xdr:spPr>
          <a:xfrm>
            <a:off x="10537653" y="3777676"/>
            <a:ext cx="129600" cy="130341"/>
          </a:xfrm>
          <a:prstGeom prst="flowChartConnector">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TV" sz="1100"/>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68.546469328707" backgroundQuery="1" createdVersion="8" refreshedVersion="8" minRefreshableVersion="3" recordCount="0" supportSubquery="1" supportAdvancedDrill="1" xr:uid="{92A1AE50-50C3-4441-B8D1-3F2DB4D613C8}">
  <cacheSource type="external" connectionId="8"/>
  <cacheFields count="1">
    <cacheField name="[Measures].[Total Locations]" caption="Total Locations" numFmtId="0" hierarchy="48" level="32767"/>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0"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oneField="1">
      <fieldsUsage count="1">
        <fieldUsage x="0"/>
      </fieldsUsage>
    </cacheHierarchy>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68.546473032409" backgroundQuery="1" createdVersion="8" refreshedVersion="8" minRefreshableVersion="3" recordCount="0" supportSubquery="1" supportAdvancedDrill="1" xr:uid="{9026F07B-1329-46E0-9879-4123DF33A3C8}">
  <cacheSource type="external" connectionId="8"/>
  <cacheFields count="1">
    <cacheField name="[Measures].[Average Customer Age]" caption="Average Customer Age" numFmtId="0" hierarchy="49" level="32767"/>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0"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oneField="1">
      <fieldsUsage count="1">
        <fieldUsage x="0"/>
      </fieldsUsage>
    </cacheHierarchy>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68.546476504627" backgroundQuery="1" createdVersion="8" refreshedVersion="8" minRefreshableVersion="3" recordCount="0" supportSubquery="1" supportAdvancedDrill="1" xr:uid="{A00F60C4-1AF3-43D6-BD63-D5B6A672CE3B}">
  <cacheSource type="external" connectionId="8"/>
  <cacheFields count="1">
    <cacheField name="[Measures].[Total Customers]" caption="Total Customers" numFmtId="0" hierarchy="47" level="32767"/>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0"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oneField="1">
      <fieldsUsage count="1">
        <fieldUsage x="0"/>
      </fieldsUsage>
    </cacheHierarchy>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68.546516435184" backgroundQuery="1" createdVersion="8" refreshedVersion="8" minRefreshableVersion="3" recordCount="0" supportSubquery="1" supportAdvancedDrill="1" xr:uid="{B6984EE2-678E-461D-996C-AC1C8098F3C5}">
  <cacheSource type="external" connectionId="8"/>
  <cacheFields count="1">
    <cacheField name="[Measures].[Total Products]" caption="Total Products" numFmtId="0" hierarchy="50" level="32767"/>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0"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oneField="1">
      <fieldsUsage count="1">
        <fieldUsage x="0"/>
      </fieldsUsage>
    </cacheHierarchy>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68.54651990741" backgroundQuery="1" createdVersion="8" refreshedVersion="8" minRefreshableVersion="3" recordCount="0" supportSubquery="1" supportAdvancedDrill="1" xr:uid="{FBB539CF-FECD-4D75-B26C-06A2AC3D0142}">
  <cacheSource type="external" connectionId="8"/>
  <cacheFields count="1">
    <cacheField name="[Measures].[Rate of Return]" caption="Rate of Return" numFmtId="0" hierarchy="51" level="32767"/>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0"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oneField="1">
      <fieldsUsage count="1">
        <fieldUsage x="0"/>
      </fieldsUsage>
    </cacheHierarchy>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68.546523032404" backgroundQuery="1" createdVersion="8" refreshedVersion="8" minRefreshableVersion="3" recordCount="0" supportSubquery="1" supportAdvancedDrill="1" xr:uid="{F4636D76-9A37-44F0-9B07-5A094CFCCC37}">
  <cacheSource type="external" connectionId="8"/>
  <cacheFields count="1">
    <cacheField name="[Measures].[Rate of Refund]" caption="Rate of Refund" numFmtId="0" hierarchy="52" level="32767"/>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0"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oneField="1">
      <fieldsUsage count="1">
        <fieldUsage x="0"/>
      </fieldsUsage>
    </cacheHierarchy>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2339120371" backgroundQuery="1" createdVersion="8" refreshedVersion="8" minRefreshableVersion="3" recordCount="0" supportSubquery="1" supportAdvancedDrill="1" xr:uid="{3CA3D837-6033-41E0-8720-08FF57E5BF38}">
  <cacheSource type="external" connectionId="8"/>
  <cacheFields count="5">
    <cacheField name="[Measures].[Total Revenue]" caption="Total Revenue" numFmtId="0" hierarchy="36" level="32767"/>
    <cacheField name="[Measures].[Target Revenue]" caption="Target Revenue" numFmtId="0" hierarchy="46" level="32767"/>
    <cacheField name="[sales_persons_table].[Store Name].[Store Name]" caption="Store Name" numFmtId="0" hierarchy="33" level="1">
      <sharedItems count="10">
        <s v="Barron-Fleming"/>
        <s v="Berg-Trujillo"/>
        <s v="Lee-Myers"/>
        <s v="Lopez"/>
        <s v="Martinez"/>
        <s v="Miller"/>
        <s v="Myers-Lopez"/>
        <s v="Novak PLC"/>
        <s v="Thomas"/>
        <s v="Valdez"/>
      </sharedItems>
    </cacheField>
    <cacheField name="[Dates].[Day Name].[Day Name]" caption="Day Name" numFmtId="0" hierarchy="13" level="1">
      <sharedItems containsSemiMixedTypes="0" containsNonDate="0" containsString="0"/>
    </cacheField>
    <cacheField name="[Dates].[Month].[Month]" caption="Month" numFmtId="0" hierarchy="10"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fieldsUsage count="2">
        <fieldUsage x="-1"/>
        <fieldUsage x="4"/>
      </fieldsUsage>
    </cacheHierarchy>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2" memberValueDatatype="130" unbalanced="0">
      <fieldsUsage count="2">
        <fieldUsage x="-1"/>
        <fieldUsage x="3"/>
      </fieldsUsage>
    </cacheHierarchy>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oneField="1">
      <fieldsUsage count="1">
        <fieldUsage x="0"/>
      </fieldsUsage>
    </cacheHierarchy>
    <cacheHierarchy uniqueName="[Measures].[Cost of Goods Sold]" caption="Cost of Goods Sold"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oneField="1">
      <fieldsUsage count="1">
        <fieldUsage x="1"/>
      </fieldsUsage>
    </cacheHierarchy>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2714004628" backgroundQuery="1" createdVersion="8" refreshedVersion="8" minRefreshableVersion="3" recordCount="0" supportSubquery="1" supportAdvancedDrill="1" xr:uid="{28BB70C1-7C87-4EC6-8E26-59E77C9B7FEB}">
  <cacheSource type="external" connectionId="8"/>
  <cacheFields count="12">
    <cacheField name="[Measures].[Total Revenue]" caption="Total Revenue" numFmtId="0" hierarchy="36" level="32767"/>
    <cacheField name="[Measures].[Cost of Goods Sold]" caption="Cost of Goods Sold" numFmtId="0" hierarchy="37" level="32767"/>
    <cacheField name="[Measures].[Profit]" caption="Profit" numFmtId="0" hierarchy="38" level="32767"/>
    <cacheField name="[Measures].[Profit Margin]" caption="Profit Margin" numFmtId="0" hierarchy="39" level="32767"/>
    <cacheField name="[Measures].[Total Transactions]" caption="Total Transactions" numFmtId="0" hierarchy="40" level="32767"/>
    <cacheField name="[Measures].[Refund Amount]" caption="Refund Amount" numFmtId="0" hierarchy="41" level="32767"/>
    <cacheField name="[Measures].[Refund Rate]" caption="Refund Rate" numFmtId="0" hierarchy="42" level="32767"/>
    <cacheField name="[Measures].[Number of Products Sold]" caption="Number of Products Sold" numFmtId="0" hierarchy="43" level="32767"/>
    <cacheField name="[Measures].[Total Items Sold]" caption="Total Items Sold" numFmtId="0" hierarchy="45" level="32767"/>
    <cacheField name="[Measures].[Total Items Returned]" caption="Total Items Returned" numFmtId="0" hierarchy="44" level="32767"/>
    <cacheField name="[Measures].[Target Revenue]" caption="Target Revenue" numFmtId="0" hierarchy="46" level="32767"/>
    <cacheField name="[sales_persons_table].[Store Name].[Store Name]" caption="Store Name" numFmtId="0" hierarchy="33"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1"/>
      </fieldsUsage>
    </cacheHierarchy>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oneField="1">
      <fieldsUsage count="1">
        <fieldUsage x="0"/>
      </fieldsUsage>
    </cacheHierarchy>
    <cacheHierarchy uniqueName="[Measures].[Cost of Goods Sold]" caption="Cost of Goods Sold" measure="1" displayFolder="" measureGroup="Calculations" count="0" oneField="1">
      <fieldsUsage count="1">
        <fieldUsage x="1"/>
      </fieldsUsage>
    </cacheHierarchy>
    <cacheHierarchy uniqueName="[Measures].[Profit]" caption="Profit" measure="1" displayFolder="" measureGroup="Calculations" count="0" oneField="1">
      <fieldsUsage count="1">
        <fieldUsage x="2"/>
      </fieldsUsage>
    </cacheHierarchy>
    <cacheHierarchy uniqueName="[Measures].[Profit Margin]" caption="Profit Margin" measure="1" displayFolder="" measureGroup="Calculations" count="0" oneField="1">
      <fieldsUsage count="1">
        <fieldUsage x="3"/>
      </fieldsUsage>
    </cacheHierarchy>
    <cacheHierarchy uniqueName="[Measures].[Total Transactions]" caption="Total Transactions" measure="1" displayFolder="" measureGroup="Calculations" count="0" oneField="1">
      <fieldsUsage count="1">
        <fieldUsage x="4"/>
      </fieldsUsage>
    </cacheHierarchy>
    <cacheHierarchy uniqueName="[Measures].[Refund Amount]" caption="Refund Amount" measure="1" displayFolder="" measureGroup="Calculations" count="0" oneField="1">
      <fieldsUsage count="1">
        <fieldUsage x="5"/>
      </fieldsUsage>
    </cacheHierarchy>
    <cacheHierarchy uniqueName="[Measures].[Refund Rate]" caption="Refund Rate" measure="1" displayFolder="" measureGroup="Calculations" count="0" oneField="1">
      <fieldsUsage count="1">
        <fieldUsage x="6"/>
      </fieldsUsage>
    </cacheHierarchy>
    <cacheHierarchy uniqueName="[Measures].[Number of Products Sold]" caption="Number of Products Sold" measure="1" displayFolder="" measureGroup="Calculations" count="0" oneField="1">
      <fieldsUsage count="1">
        <fieldUsage x="7"/>
      </fieldsUsage>
    </cacheHierarchy>
    <cacheHierarchy uniqueName="[Measures].[Total Items Returned]" caption="Total Items Returned" measure="1" displayFolder="" measureGroup="Calculations" count="0" oneField="1">
      <fieldsUsage count="1">
        <fieldUsage x="9"/>
      </fieldsUsage>
    </cacheHierarchy>
    <cacheHierarchy uniqueName="[Measures].[Total Items Sold]" caption="Total Items Sold" measure="1" displayFolder="" measureGroup="Calculations" count="0" oneField="1">
      <fieldsUsage count="1">
        <fieldUsage x="8"/>
      </fieldsUsage>
    </cacheHierarchy>
    <cacheHierarchy uniqueName="[Measures].[Target Revenue]" caption="Target Revenue" measure="1" displayFolder="" measureGroup="Calculations" count="0" oneField="1">
      <fieldsUsage count="1">
        <fieldUsage x="10"/>
      </fieldsUsage>
    </cacheHierarchy>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3192708331" backgroundQuery="1" createdVersion="8" refreshedVersion="8" minRefreshableVersion="3" recordCount="0" supportSubquery="1" supportAdvancedDrill="1" xr:uid="{2587654A-E436-4E94-AF8B-23C0294614B3}">
  <cacheSource type="external" connectionId="8"/>
  <cacheFields count="3">
    <cacheField name="[products_table].[Category].[Category]" caption="Category" numFmtId="0" hierarchy="28" level="1">
      <sharedItems count="8">
        <s v="Alcoholic Beverage"/>
        <s v="Coffee"/>
        <s v="Energy Drink"/>
        <s v="Juice"/>
        <s v="Soft Drink"/>
        <s v="Sports Drink"/>
        <s v="Tea"/>
        <s v="Water"/>
      </sharedItems>
    </cacheField>
    <cacheField name="[Measures].[Profit]" caption="Profit" numFmtId="0" hierarchy="38" level="32767"/>
    <cacheField name="[Dates].[Month].[Month]" caption="Month" numFmtId="0" hierarchy="10"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fieldsUsage count="2">
        <fieldUsage x="-1"/>
        <fieldUsage x="2"/>
      </fieldsUsage>
    </cacheHierarchy>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0"/>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3384722221" backgroundQuery="1" createdVersion="8" refreshedVersion="8" minRefreshableVersion="3" recordCount="0" supportSubquery="1" supportAdvancedDrill="1" xr:uid="{B600C0C9-BF6F-4E64-87CB-FBFB84F35715}">
  <cacheSource type="external" connectionId="8"/>
  <cacheFields count="3">
    <cacheField name="[customers_table].[Full Name].[Full Name]" caption="Full Name" numFmtId="0" hierarchy="2" level="1">
      <sharedItems count="5">
        <s v="Bobby Abbott"/>
        <s v="Christine Hawkins"/>
        <s v="Jeffery Powell"/>
        <s v="Lisa West"/>
        <s v="Travis Ewing"/>
      </sharedItems>
    </cacheField>
    <cacheField name="[Measures].[Profit]" caption="Profit" numFmtId="0" hierarchy="38" level="32767"/>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3389004631" backgroundQuery="1" createdVersion="8" refreshedVersion="8" minRefreshableVersion="3" recordCount="0" supportSubquery="1" supportAdvancedDrill="1" xr:uid="{5AFC3C1A-A4B3-485E-BCD3-A1CC73DCDD30}">
  <cacheSource type="external" connectionId="8"/>
  <cacheFields count="4">
    <cacheField name="[customers_table].[Full Name].[Full Name]" caption="Full Name" numFmtId="0" hierarchy="2" level="1">
      <sharedItems count="5">
        <s v="John Brown"/>
        <s v="Judith Simmons"/>
        <s v="Kristine Barrett"/>
        <s v="Laura Gross"/>
        <s v="Paul Noble"/>
      </sharedItems>
    </cacheField>
    <cacheField name="[Measures].[Profit]" caption="Profit" numFmtId="0" hierarchy="38" level="32767"/>
    <cacheField name="[customers_table].[Location].[Location]" caption="Location" numFmtId="0" hierarchy="4" level="1">
      <sharedItems count="5">
        <s v="Florida"/>
        <s v="Indiana"/>
        <s v="Maryland"/>
        <s v="New York"/>
        <s v="Wisconsin"/>
      </sharedItems>
    </cacheField>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3392129633" backgroundQuery="1" createdVersion="8" refreshedVersion="8" minRefreshableVersion="3" recordCount="0" supportSubquery="1" supportAdvancedDrill="1" xr:uid="{7759C5FB-1791-4257-AAAA-92F8C9225FFB}">
  <cacheSource type="external" connectionId="8"/>
  <cacheFields count="3">
    <cacheField name="[customers_table].[Age Category].[Age Category]" caption="Age Category" numFmtId="0" hierarchy="7" level="1">
      <sharedItems count="5">
        <s v="0-20"/>
        <s v="21-30"/>
        <s v="31-40"/>
        <s v="41-50"/>
        <s v="50+"/>
      </sharedItems>
    </cacheField>
    <cacheField name="[Measures].[Profit]" caption="Profit" numFmtId="0" hierarchy="38" level="32767"/>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2" memberValueDatatype="130" unbalanced="0">
      <fieldsUsage count="2">
        <fieldUsage x="-1"/>
        <fieldUsage x="0"/>
      </fieldsUsage>
    </cacheHierarchy>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3395486112" backgroundQuery="1" createdVersion="8" refreshedVersion="8" minRefreshableVersion="3" recordCount="0" supportSubquery="1" supportAdvancedDrill="1" xr:uid="{73F75BE9-5DAC-4D63-8DF6-2E4E1BCFD802}">
  <cacheSource type="external" connectionId="8"/>
  <cacheFields count="4">
    <cacheField name="[Dates].[Month].[Month]" caption="Month" numFmtId="0" hierarchy="10" level="1">
      <sharedItems count="12">
        <s v="Jan"/>
        <s v="Feb"/>
        <s v="Mar"/>
        <s v="Apr"/>
        <s v="May"/>
        <s v="Jun"/>
        <s v="Jul"/>
        <s v="Aug"/>
        <s v="Sep"/>
        <s v="Oct"/>
        <s v="Nov"/>
        <s v="Dec"/>
      </sharedItems>
    </cacheField>
    <cacheField name="[Measures].[Profit]" caption="Profit" numFmtId="0" hierarchy="38" level="32767"/>
    <cacheField name="[products_table].[Category].[Category]" caption="Category" numFmtId="0" hierarchy="28" level="1">
      <sharedItems containsSemiMixedTypes="0" containsNonDate="0" containsString="0"/>
    </cacheField>
    <cacheField name="Dummy0" numFmtId="0" hierarchy="61" level="32767">
      <extLst>
        <ext xmlns:x14="http://schemas.microsoft.com/office/spreadsheetml/2009/9/main" uri="{63CAB8AC-B538-458d-9737-405883B0398D}">
          <x14:cacheField ignore="1"/>
        </ext>
      </extLst>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fieldsUsage count="2">
        <fieldUsage x="-1"/>
        <fieldUsage x="0"/>
      </fieldsUsage>
    </cacheHierarchy>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3399074076" backgroundQuery="1" createdVersion="8" refreshedVersion="8" minRefreshableVersion="3" recordCount="0" supportSubquery="1" supportAdvancedDrill="1" xr:uid="{EB3B02FA-1C30-45BE-ADF0-F1E5E6AB979F}">
  <cacheSource type="external" connectionId="8"/>
  <cacheFields count="3">
    <cacheField name="[Dates].[Day Name].[Day Name]" caption="Day Name" numFmtId="0" hierarchy="13" level="1">
      <sharedItems count="7">
        <s v="Mon"/>
        <s v="Tue"/>
        <s v="Wed"/>
        <s v="Thu"/>
        <s v="Fri"/>
        <s v="Sat"/>
        <s v="Sun"/>
      </sharedItems>
    </cacheField>
    <cacheField name="[Measures].[Profit]" caption="Profit" numFmtId="0" hierarchy="38" level="32767"/>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0"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2" memberValueDatatype="130" unbalanced="0">
      <fieldsUsage count="2">
        <fieldUsage x="-1"/>
        <fieldUsage x="0"/>
      </fieldsUsage>
    </cacheHierarchy>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3402546294" backgroundQuery="1" createdVersion="8" refreshedVersion="8" minRefreshableVersion="3" recordCount="0" supportSubquery="1" supportAdvancedDrill="1" xr:uid="{30A05C13-7440-4B72-B59E-BC4683B0E684}">
  <cacheSource type="external" connectionId="8"/>
  <cacheFields count="3">
    <cacheField name="[customers_table].[Gender].[Gender]" caption="Gender" numFmtId="0" hierarchy="3" level="1">
      <sharedItems count="2">
        <s v="Female"/>
        <s v="Male"/>
      </sharedItems>
    </cacheField>
    <cacheField name="[Measures].[Profit]" caption="Profit" numFmtId="0" hierarchy="38" level="32767"/>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0"/>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3406249997" backgroundQuery="1" createdVersion="8" refreshedVersion="8" minRefreshableVersion="3" recordCount="0" supportSubquery="1" supportAdvancedDrill="1" xr:uid="{562D910D-FDEA-44E2-AE3E-73489A2A524C}">
  <cacheSource type="external" connectionId="8"/>
  <cacheFields count="5">
    <cacheField name="[Measures].[Total Revenue]" caption="Total Revenue" numFmtId="0" hierarchy="36" level="32767"/>
    <cacheField name="[Measures].[Target Revenue]" caption="Target Revenue" numFmtId="0" hierarchy="46" level="32767"/>
    <cacheField name="[Dates].[Day Name].[Day Name]" caption="Day Name" numFmtId="0" hierarchy="13" level="1">
      <sharedItems containsSemiMixedTypes="0" containsNonDate="0" containsString="0"/>
    </cacheField>
    <cacheField name="[Dates].[Month].[Month]" caption="Month" numFmtId="0" hierarchy="10" level="1">
      <sharedItems count="12">
        <s v="Jan"/>
        <s v="Feb"/>
        <s v="Mar"/>
        <s v="Apr"/>
        <s v="May"/>
        <s v="Jun"/>
        <s v="Jul"/>
        <s v="Aug"/>
        <s v="Sep"/>
        <s v="Oct"/>
        <s v="Nov"/>
        <s v="Dec"/>
      </sharedItems>
    </cacheField>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fieldsUsage count="2">
        <fieldUsage x="-1"/>
        <fieldUsage x="3"/>
      </fieldsUsage>
    </cacheHierarchy>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2" memberValueDatatype="130" unbalanced="0">
      <fieldsUsage count="2">
        <fieldUsage x="-1"/>
        <fieldUsage x="2"/>
      </fieldsUsage>
    </cacheHierarchy>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oneField="1">
      <fieldsUsage count="1">
        <fieldUsage x="0"/>
      </fieldsUsage>
    </cacheHierarchy>
    <cacheHierarchy uniqueName="[Measures].[Cost of Goods Sold]" caption="Cost of Goods Sold"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oneField="1">
      <fieldsUsage count="1">
        <fieldUsage x="1"/>
      </fieldsUsage>
    </cacheHierarchy>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3409722222" backgroundQuery="1" createdVersion="8" refreshedVersion="8" minRefreshableVersion="3" recordCount="0" supportSubquery="1" supportAdvancedDrill="1" xr:uid="{600908F8-D1A3-4B8A-8D7B-03D96469B269}">
  <cacheSource type="external" connectionId="8"/>
  <cacheFields count="5">
    <cacheField name="[Measures].[Total Revenue]" caption="Total Revenue" numFmtId="0" hierarchy="36" level="32767"/>
    <cacheField name="[Dates].[Quarter].[Quarter]" caption="Quarter" numFmtId="0" hierarchy="15" level="1">
      <sharedItems count="4">
        <s v="Q-1"/>
        <s v="Q-2"/>
        <s v="Q-3"/>
        <s v="Q-4"/>
      </sharedItems>
    </cacheField>
    <cacheField name="[Dates].[Month].[Month]" caption="Month" numFmtId="0" hierarchy="10" level="1">
      <sharedItems containsSemiMixedTypes="0" containsNonDate="0" containsString="0"/>
    </cacheField>
    <cacheField name="[products_table].[Category].[Category]" caption="Category" numFmtId="0" hierarchy="28" level="1">
      <sharedItems containsSemiMixedTypes="0" containsNonDate="0" containsString="0"/>
    </cacheField>
    <cacheField name="Dummy0" numFmtId="0" hierarchy="61" level="32767">
      <extLst>
        <ext xmlns:x14="http://schemas.microsoft.com/office/spreadsheetml/2009/9/main" uri="{63CAB8AC-B538-458d-9737-405883B0398D}">
          <x14:cacheField ignore="1"/>
        </ext>
      </extLst>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fieldsUsage count="2">
        <fieldUsage x="-1"/>
        <fieldUsage x="2"/>
      </fieldsUsage>
    </cacheHierarchy>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2" memberValueDatatype="130" unbalanced="0">
      <fieldsUsage count="2">
        <fieldUsage x="-1"/>
        <fieldUsage x="1"/>
      </fieldsUsage>
    </cacheHierarchy>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oneField="1">
      <fieldsUsage count="1">
        <fieldUsage x="0"/>
      </fieldsUsage>
    </cacheHierarchy>
    <cacheHierarchy uniqueName="[Measures].[Cost of Goods Sold]" caption="Cost of Goods Sold"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3413078701" backgroundQuery="1" createdVersion="8" refreshedVersion="8" minRefreshableVersion="3" recordCount="0" supportSubquery="1" supportAdvancedDrill="1" xr:uid="{91F17C39-EC39-4396-B5A3-3186EDC9A44C}">
  <cacheSource type="external" connectionId="8"/>
  <cacheFields count="5">
    <cacheField name="[Measures].[Total Revenue]" caption="Total Revenue" numFmtId="0" hierarchy="36" level="32767"/>
    <cacheField name="[Dates].[Day Name].[Day Name]" caption="Day Name" numFmtId="0" hierarchy="13" level="1">
      <sharedItems count="7">
        <s v="Mon"/>
        <s v="Tue"/>
        <s v="Wed"/>
        <s v="Thu"/>
        <s v="Fri"/>
        <s v="Sat"/>
        <s v="Sun"/>
      </sharedItems>
    </cacheField>
    <cacheField name="[Dates].[Month].[Month]" caption="Month" numFmtId="0" hierarchy="10" level="1">
      <sharedItems containsSemiMixedTypes="0" containsNonDate="0" containsString="0"/>
    </cacheField>
    <cacheField name="[products_table].[Category].[Category]" caption="Category" numFmtId="0" hierarchy="28" level="1">
      <sharedItems containsSemiMixedTypes="0" containsNonDate="0" containsString="0"/>
    </cacheField>
    <cacheField name="Dummy0" numFmtId="0" hierarchy="61" level="32767">
      <extLst>
        <ext xmlns:x14="http://schemas.microsoft.com/office/spreadsheetml/2009/9/main" uri="{63CAB8AC-B538-458d-9737-405883B0398D}">
          <x14:cacheField ignore="1"/>
        </ext>
      </extLst>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fieldsUsage count="2">
        <fieldUsage x="-1"/>
        <fieldUsage x="2"/>
      </fieldsUsage>
    </cacheHierarchy>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2" memberValueDatatype="130" unbalanced="0">
      <fieldsUsage count="2">
        <fieldUsage x="-1"/>
        <fieldUsage x="1"/>
      </fieldsUsage>
    </cacheHierarchy>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oneField="1">
      <fieldsUsage count="1">
        <fieldUsage x="0"/>
      </fieldsUsage>
    </cacheHierarchy>
    <cacheHierarchy uniqueName="[Measures].[Cost of Goods Sold]" caption="Cost of Goods Sold"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3416666665" backgroundQuery="1" createdVersion="8" refreshedVersion="8" minRefreshableVersion="3" recordCount="0" supportSubquery="1" supportAdvancedDrill="1" xr:uid="{5B555DE6-5551-4A26-8C1B-2F55A9163109}">
  <cacheSource type="external" connectionId="8"/>
  <cacheFields count="3">
    <cacheField name="[customers_table].[Full Name].[Full Name]" caption="Full Name" numFmtId="0" hierarchy="2" level="1">
      <sharedItems count="5">
        <s v="John Brown"/>
        <s v="Judith Simmons"/>
        <s v="Kristine Barrett"/>
        <s v="Laura Gross"/>
        <s v="Paul Noble"/>
      </sharedItems>
    </cacheField>
    <cacheField name="[Measures].[Profit]" caption="Profit" numFmtId="0" hierarchy="38" level="32767"/>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342013889" backgroundQuery="1" createdVersion="8" refreshedVersion="8" minRefreshableVersion="3" recordCount="0" supportSubquery="1" supportAdvancedDrill="1" xr:uid="{5F12D04F-881C-45E5-8D85-5BFCE4B9C312}">
  <cacheSource type="external" connectionId="8"/>
  <cacheFields count="4">
    <cacheField name="[customers_table].[Full Name].[Full Name]" caption="Full Name" numFmtId="0" hierarchy="2" level="1">
      <sharedItems count="5">
        <s v="John Brown"/>
        <s v="Judith Simmons"/>
        <s v="Kristine Barrett"/>
        <s v="Laura Gross"/>
        <s v="Paul Noble"/>
      </sharedItems>
    </cacheField>
    <cacheField name="[Measures].[Profit]" caption="Profit" numFmtId="0" hierarchy="38" level="32767"/>
    <cacheField name="[customers_table].[Location].[Location]" caption="Location" numFmtId="0" hierarchy="4" level="1">
      <sharedItems count="5">
        <s v="California"/>
        <s v="Michigan"/>
        <s v="Missouri"/>
        <s v="Virginia"/>
        <s v="Washington"/>
      </sharedItems>
    </cacheField>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0"/>
      </fieldsUsage>
    </cacheHierarchy>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2"/>
      </fieldsUsage>
    </cacheHierarchy>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3423611108" backgroundQuery="1" createdVersion="8" refreshedVersion="8" minRefreshableVersion="3" recordCount="0" supportSubquery="1" supportAdvancedDrill="1" xr:uid="{2CE6C59E-EF5B-4362-AAC7-88B84D399B47}">
  <cacheSource type="external" connectionId="8"/>
  <cacheFields count="4">
    <cacheField name="[products_table].[Product Name].[Product Name]" caption="Product Name" numFmtId="0" hierarchy="27" level="1">
      <sharedItems count="5">
        <s v="Attorney Mist"/>
        <s v="Begin Brew"/>
        <s v="Common Splash"/>
        <s v="Eight Brew"/>
        <s v="Onto Dew"/>
      </sharedItems>
    </cacheField>
    <cacheField name="[Measures].[Profit]" caption="Profit" numFmtId="0" hierarchy="38" level="32767"/>
    <cacheField name="[Measures].[Total Items Sold]" caption="Total Items Sold" numFmtId="0" hierarchy="45" level="32767"/>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oneField="1">
      <fieldsUsage count="1">
        <fieldUsage x="1"/>
      </fieldsUsage>
    </cacheHierarchy>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oneField="1">
      <fieldsUsage count="1">
        <fieldUsage x="2"/>
      </fieldsUsage>
    </cacheHierarchy>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97.853426851849" backgroundQuery="1" createdVersion="8" refreshedVersion="8" minRefreshableVersion="3" recordCount="0" supportSubquery="1" supportAdvancedDrill="1" xr:uid="{0BA569B7-AA7E-45EF-9DD4-346FFAEFB9D4}">
  <cacheSource type="external" connectionId="8"/>
  <cacheFields count="4">
    <cacheField name="[Measures].[Total Revenue]" caption="Total Revenue" numFmtId="0" hierarchy="36" level="32767"/>
    <cacheField name="[Measures].[Target Revenue]" caption="Target Revenue" numFmtId="0" hierarchy="46" level="32767"/>
    <cacheField name="[Dates].[Day Type].[Day Type]" caption="Day Type" numFmtId="0" hierarchy="14" level="1">
      <sharedItems count="2">
        <s v="Weekday"/>
        <s v="Weekend"/>
      </sharedItems>
    </cacheField>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2" memberValueDatatype="130" unbalanced="0">
      <fieldsUsage count="2">
        <fieldUsage x="-1"/>
        <fieldUsage x="2"/>
      </fieldsUsage>
    </cacheHierarchy>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oneField="1">
      <fieldsUsage count="1">
        <fieldUsage x="0"/>
      </fieldsUsage>
    </cacheHierarchy>
    <cacheHierarchy uniqueName="[Measures].[Cost of Goods Sold]" caption="Cost of Goods Sold"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oneField="1">
      <fieldsUsage count="1">
        <fieldUsage x="1"/>
      </fieldsUsage>
    </cacheHierarchy>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68.546483564816" backgroundQuery="1" createdVersion="3" refreshedVersion="8" minRefreshableVersion="3" recordCount="0" supportSubquery="1" supportAdvancedDrill="1" xr:uid="{DC0E436D-B645-43BE-B48A-37A8BC309294}">
  <cacheSource type="external" connectionId="8">
    <extLst>
      <ext xmlns:x14="http://schemas.microsoft.com/office/spreadsheetml/2009/9/main" uri="{F057638F-6D5F-4e77-A914-E7F072B9BCA8}">
        <x14:sourceConnection name="ThisWorkbookDataModel"/>
      </ext>
    </extLst>
  </cacheSource>
  <cacheFields count="0"/>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Year of Birth]" caption="Year of Birth" attribute="1" defaultMemberUniqueName="[customers_table].[Year of Birth].[All]" allUniqueName="[customers_table].[Year of Birth].[All]" dimensionUniqueName="[customers_table]" displayFolder="" count="0" memberValueDatatype="20"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Age Category]" caption="Age Category" attribute="1" defaultMemberUniqueName="[customers_table].[Age Category].[All]" allUniqueName="[customers_table].[Age Category].[All]" dimensionUniqueName="[customers_table]" displayFolder="" count="0" memberValueDatatype="130" unbalanced="0"/>
    <cacheHierarchy uniqueName="[Dates].[Order Date]" caption="Order Date" attribute="1" time="1" defaultMemberUniqueName="[Dates].[Order Date].[All]" allUniqueName="[Dates].[Order Date].[All]" dimensionUniqueName="[Dates]" displayFolder="" count="0" memberValueDatatype="7" unbalanced="0"/>
    <cacheHierarchy uniqueName="[Dates].[Year]" caption="Year" attribute="1" defaultMemberUniqueName="[Dates].[Year].[All]" allUniqueName="[Dates].[Year].[All]" dimensionUniqueName="[Dates]" displayFolder="" count="0" memberValueDatatype="20" unbalanced="0"/>
    <cacheHierarchy uniqueName="[Dates].[Month]" caption="Month" attribute="1" defaultMemberUniqueName="[Dates].[Month].[All]" allUniqueName="[Dates].[Month].[All]" dimensionUniqueName="[Dates]" displayFolder="" count="2" memberValueDatatype="130" unbalanced="0"/>
    <cacheHierarchy uniqueName="[Dates].[Month Number]" caption="Month Number" attribute="1" defaultMemberUniqueName="[Dates].[Month Number].[All]" allUniqueName="[Dates].[Month Number].[All]" dimensionUniqueName="[Dates]" displayFolder="" count="0" memberValueDatatype="20" unbalanced="0"/>
    <cacheHierarchy uniqueName="[Dates].[Day of Week]" caption="Day of Week" attribute="1" defaultMemberUniqueName="[Dates].[Day of Week].[All]" allUniqueName="[Dates].[Day of Week].[All]" dimensionUniqueName="[Dates]" displayFolder="" count="0" memberValueDatatype="20" unbalanced="0"/>
    <cacheHierarchy uniqueName="[Dates].[Day Name]" caption="Day Name" attribute="1" defaultMemberUniqueName="[Dates].[Day Name].[All]" allUniqueName="[Dates].[Day Name].[All]" dimensionUniqueName="[Dates]" displayFolder="" count="0" memberValueDatatype="130" unbalanced="0"/>
    <cacheHierarchy uniqueName="[Dates].[Day Type]" caption="Day Type" attribute="1" defaultMemberUniqueName="[Dates].[Day Type].[All]" allUniqueName="[Dates].[Day Type].[All]" dimensionUniqueName="[Dates]" displayFolder="" count="0" memberValueDatatype="130" unbalanced="0"/>
    <cacheHierarchy uniqueName="[Dates].[Quarter]" caption="Quarter" attribute="1" defaultMemberUniqueName="[Dates].[Quarter].[All]" allUniqueName="[Dates].[Quarter].[All]" dimensionUniqueName="[Dates]"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ull Name]" caption="Full Name" attribute="1" defaultMemberUniqueName="[sales_persons_table].[Full Name].[All]" allUniqueName="[sales_persons_table].[Full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Age]" caption="Age" attribute="1" defaultMemberUniqueName="[sales_persons_table].[Age].[All]" allUniqueName="[sales_persons_table].[Age].[All]" dimensionUniqueName="[sales_persons_table]" displayFolder="" count="0"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859357500"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meez" refreshedDate="45468.895070601851" backgroundQuery="1" createdVersion="3" refreshedVersion="8" minRefreshableVersion="3" recordCount="0" supportSubquery="1" supportAdvancedDrill="1" xr:uid="{0FD0816A-4BB0-4347-B5C8-0EDB0B0BB082}">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Calculations].[Measures]" caption="Measures" attribute="1" defaultMemberUniqueName="[Calculations].[Measures].[All]" allUniqueName="[Calculations].[Measures].[All]" dimensionUniqueName="[Calculations]" displayFolder="" count="2" memberValueDatatype="130" unbalanced="0"/>
    <cacheHierarchy uniqueName="[customers_table].[Customer ID]" caption="Customer ID" attribute="1" defaultMemberUniqueName="[customers_table].[Customer ID].[All]" allUniqueName="[customers_table].[Customer ID].[All]" dimensionUniqueName="[customers_table]" displayFolder="" count="2"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cacheHierarchy uniqueName="[customers_table].[Location]" caption="Location" attribute="1" defaultMemberUniqueName="[customers_table].[Location].[All]" allUniqueName="[customers_table].[Location].[All]" dimensionUniqueName="[customers_table]" displayFolder="" count="2" memberValueDatatype="130" unbalanced="0"/>
    <cacheHierarchy uniqueName="[customers_table].[Year of Birth]" caption="Year of Birth" attribute="1" defaultMemberUniqueName="[customers_table].[Year of Birth].[All]" allUniqueName="[customers_table].[Year of Birth].[All]" dimensionUniqueName="[customers_table]" displayFolder="" count="2" memberValueDatatype="20" unbalanced="0"/>
    <cacheHierarchy uniqueName="[customers_table].[Customer Age]" caption="Customer Age" attribute="1" defaultMemberUniqueName="[customers_table].[Customer Age].[All]" allUniqueName="[customers_table].[Customer Age].[All]" dimensionUniqueName="[customers_table]" displayFolder="" count="2" memberValueDatatype="20" unbalanced="0"/>
    <cacheHierarchy uniqueName="[customers_table].[Age Category]" caption="Age Category" attribute="1" defaultMemberUniqueName="[customers_table].[Age Category].[All]" allUniqueName="[customers_table].[Age Category].[All]" dimensionUniqueName="[customers_table]" displayFolder="" count="2" memberValueDatatype="130" unbalanced="0"/>
    <cacheHierarchy uniqueName="[Dates].[Order Date]" caption="Order Date" attribute="1" time="1" defaultMemberUniqueName="[Dates].[Order Date].[All]" allUniqueName="[Dates].[Order Date].[All]" dimensionUniqueName="[Dates]" displayFolder="" count="2" memberValueDatatype="7" unbalanced="0"/>
    <cacheHierarchy uniqueName="[Dates].[Year]" caption="Year" attribute="1" defaultMemberUniqueName="[Dates].[Year].[All]" allUniqueName="[Dates].[Year].[All]" dimensionUniqueName="[Dates]" displayFolder="" count="2" memberValueDatatype="20" unbalanced="0"/>
    <cacheHierarchy uniqueName="[Dates].[Month]" caption="Month" attribute="1" defaultMemberUniqueName="[Dates].[Month].[All]" allUniqueName="[Dates].[Month].[All]" dimensionUniqueName="[Dates]" displayFolder="" count="2" memberValueDatatype="130" unbalanced="0"/>
    <cacheHierarchy uniqueName="[Dates].[Month Number]" caption="Month Number" attribute="1" defaultMemberUniqueName="[Dates].[Month Number].[All]" allUniqueName="[Dates].[Month Number].[All]" dimensionUniqueName="[Dates]" displayFolder="" count="2" memberValueDatatype="20" unbalanced="0"/>
    <cacheHierarchy uniqueName="[Dates].[Day of Week]" caption="Day of Week" attribute="1" defaultMemberUniqueName="[Dates].[Day of Week].[All]" allUniqueName="[Dates].[Day of Week].[All]" dimensionUniqueName="[Dates]" displayFolder="" count="2" memberValueDatatype="20" unbalanced="0"/>
    <cacheHierarchy uniqueName="[Dates].[Day Name]" caption="Day Name" attribute="1" defaultMemberUniqueName="[Dates].[Day Name].[All]" allUniqueName="[Dates].[Day Name].[All]" dimensionUniqueName="[Dates]" displayFolder="" count="2" memberValueDatatype="130" unbalanced="0"/>
    <cacheHierarchy uniqueName="[Dates].[Day Type]" caption="Day Type" attribute="1" defaultMemberUniqueName="[Dates].[Day Type].[All]" allUniqueName="[Dates].[Day Type].[All]" dimensionUniqueName="[Dates]" displayFolder="" count="2" memberValueDatatype="130" unbalanced="0"/>
    <cacheHierarchy uniqueName="[Dates].[Quarter]" caption="Quarter" attribute="1" defaultMemberUniqueName="[Dates].[Quarter].[All]" allUniqueName="[Dates].[Quarter].[All]" dimensionUniqueName="[Dates]" displayFolder="" count="2" memberValueDatatype="13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easures]" caption="Measures" attribute="1" keyAttribute="1" defaultMemberUniqueName="[Measures].[__No measures defined]" dimensionUniqueName="[Measures]" displayFolder="" measures="1" count="1" memberValueDatatype="130"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2" memberValueDatatype="5" unbalanced="0"/>
    <cacheHierarchy uniqueName="[products_table].[Cost Price]" caption="Cost Price" attribute="1" defaultMemberUniqueName="[products_table].[Cost Price].[All]" allUniqueName="[products_table].[Cost Price].[All]" dimensionUniqueName="[products_table]" displayFolder="" count="2"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2" memberValueDatatype="20" unbalanced="0"/>
    <cacheHierarchy uniqueName="[sales_persons_table].[Full Name]" caption="Full Name" attribute="1" defaultMemberUniqueName="[sales_persons_table].[Full Name].[All]" allUniqueName="[sales_persons_table].[Full Name].[All]" dimensionUniqueName="[sales_persons_table]" displayFolder="" count="2"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Age]" caption="Age" attribute="1" defaultMemberUniqueName="[sales_persons_table].[Age].[All]" allUniqueName="[sales_persons_table].[Age].[All]" dimensionUniqueName="[sales_persons_table]" displayFolder="" count="2" memberValueDatatype="130" unbalanced="0"/>
    <cacheHierarchy uniqueName="[Measures].[Sum of Sales Person ID]" caption="Sum of Sales Person ID" measure="1" displayFolder="" measureGroup="sales_persons_table" count="0">
      <extLst>
        <ext xmlns:x15="http://schemas.microsoft.com/office/spreadsheetml/2010/11/main" uri="{B97F6D7D-B522-45F9-BDA1-12C45D357490}">
          <x15:cacheHierarchy aggregatedColumn="32"/>
        </ext>
      </extLst>
    </cacheHierarchy>
    <cacheHierarchy uniqueName="[Measures].[Total Revenue]" caption="Total Revenue" measure="1" displayFolder="" measureGroup="Calculations" count="0"/>
    <cacheHierarchy uniqueName="[Measures].[Cost of Goods Sold]" caption="Cost of Goods Sold" measure="1" displayFolder="" measureGroup="Calculations" count="0"/>
    <cacheHierarchy uniqueName="[Measures].[Profit]" caption="Profit" measure="1" displayFolder="" measureGroup="Calculations" count="0"/>
    <cacheHierarchy uniqueName="[Measures].[Profit Margin]" caption="Profit Margin" measure="1" displayFolder="" measureGroup="Calculations" count="0"/>
    <cacheHierarchy uniqueName="[Measures].[Total Transactions]" caption="Total Transactions" measure="1" displayFolder="" measureGroup="Calculations" count="0"/>
    <cacheHierarchy uniqueName="[Measures].[Refund Amount]" caption="Refund Amount" measure="1" displayFolder="" measureGroup="Calculations" count="0"/>
    <cacheHierarchy uniqueName="[Measures].[Refund Rate]" caption="Refund Rate" measure="1" displayFolder="" measureGroup="Calculations" count="0"/>
    <cacheHierarchy uniqueName="[Measures].[Number of Products Sold]" caption="Number of Products Sold" measure="1" displayFolder="" measureGroup="Calculations" count="0"/>
    <cacheHierarchy uniqueName="[Measures].[Total Items Returned]" caption="Total Items Returned" measure="1" displayFolder="" measureGroup="Calculations" count="0"/>
    <cacheHierarchy uniqueName="[Measures].[Total Items Sold]" caption="Total Items Sold" measure="1" displayFolder="" measureGroup="Calculations" count="0"/>
    <cacheHierarchy uniqueName="[Measures].[Target Revenue]" caption="Target Revenue" measure="1" displayFolder="" measureGroup="Calculations" count="0"/>
    <cacheHierarchy uniqueName="[Measures].[Total Customers]" caption="Total Customers" measure="1" displayFolder="" measureGroup="Calculations" count="0"/>
    <cacheHierarchy uniqueName="[Measures].[Total Locations]" caption="Total Locations" measure="1" displayFolder="" measureGroup="Calculations" count="0"/>
    <cacheHierarchy uniqueName="[Measures].[Average Customer Age]" caption="Average Customer Age" measure="1" displayFolder="" measureGroup="Calculations" count="0"/>
    <cacheHierarchy uniqueName="[Measures].[Total Products]" caption="Total Products" measure="1" displayFolder="" measureGroup="customers_table" count="0"/>
    <cacheHierarchy uniqueName="[Measures].[Rate of Return]" caption="Rate of Return" measure="1" displayFolder="" measureGroup="Calculations" count="0"/>
    <cacheHierarchy uniqueName="[Measures].[Rate of Refund]" caption="Rate of Refund"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s]" caption="__XL_Count Dates" measure="1" displayFolder="" measureGroup="Dates"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s" uniqueName="[Dates]" caption="Dates"/>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s" caption="Dates"/>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licerData="1" pivotCacheId="148421730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975BDE-26D9-4745-922C-5167075B4033}" name="Profit by Weekday" cacheId="317" applyNumberFormats="0" applyBorderFormats="0" applyFontFormats="0" applyPatternFormats="0" applyAlignmentFormats="0" applyWidthHeightFormats="1" dataCaption="Values" tag="8422fbb1-0670-481b-8fd9-4084adb2d0f1" updatedVersion="8" minRefreshableVersion="3" useAutoFormatting="1" itemPrintTitles="1" createdVersion="8" indent="0" outline="1" outlineData="1" multipleFieldFilters="0" chartFormat="6">
  <location ref="K82:L90"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fld="1" subtotal="count" baseField="0" baseItem="0"/>
  </dataFields>
  <formats count="1">
    <format dxfId="0">
      <pivotArea collapsedLevelsAreSubtotals="1" fieldPosition="0">
        <references count="1">
          <reference field="0" count="0"/>
        </references>
      </pivotArea>
    </format>
  </formats>
  <chartFormats count="1">
    <chartFormat chart="4"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A60D2CD-48C6-47BA-A1BE-E442F30F69AD}" name="Revenue by Weekday" cacheId="329" applyNumberFormats="0" applyBorderFormats="0" applyFontFormats="0" applyPatternFormats="0" applyAlignmentFormats="0" applyWidthHeightFormats="1" dataCaption="Values" tag="7c18f550-76c3-4b46-9820-47b6fb389376" updatedVersion="8" minRefreshableVersion="3" useAutoFormatting="1" subtotalHiddenItems="1" itemPrintTitles="1" createdVersion="8" indent="0" outline="1" outlineData="1" multipleFieldFilters="0" chartFormat="2">
  <location ref="A28:C36" firstHeaderRow="0" firstDataRow="1" firstDataCol="1"/>
  <pivotFields count="5">
    <pivotField dataField="1" subtotalTop="0" showAll="0" defaultSubtotal="0"/>
    <pivotField axis="axisRow" allDrilled="1" subtotalTop="0" showAll="0" dataSourceSort="1" defaultAttributeDrillState="1">
      <items count="8">
        <item x="0"/>
        <item x="1"/>
        <item x="2"/>
        <item x="3"/>
        <item x="4"/>
        <item x="5"/>
        <item x="6"/>
        <item t="default"/>
      </items>
    </pivotField>
    <pivotField allDrilled="1" subtotalTop="0" showAll="0" dataSourceSort="1" defaultAttributeDrillState="1"/>
    <pivotField allDrilled="1" subtotalTop="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8">
    <i>
      <x/>
    </i>
    <i>
      <x v="1"/>
    </i>
    <i>
      <x v="2"/>
    </i>
    <i>
      <x v="3"/>
    </i>
    <i>
      <x v="4"/>
    </i>
    <i>
      <x v="5"/>
    </i>
    <i>
      <x v="6"/>
    </i>
    <i t="grand">
      <x/>
    </i>
  </rowItems>
  <colFields count="1">
    <field x="-2"/>
  </colFields>
  <colItems count="2">
    <i>
      <x/>
    </i>
    <i i="1">
      <x v="1"/>
    </i>
  </colItems>
  <dataFields count="2">
    <dataField fld="0" subtotal="count" baseField="0" baseItem="0" numFmtId="169"/>
    <dataField name="Total Revenue2" fld="4" subtotal="count" showDataAs="percentDiff" baseField="1" baseItem="1048828" numFmtId="10">
      <extLst>
        <ext xmlns:x14="http://schemas.microsoft.com/office/spreadsheetml/2009/9/main" uri="{E15A36E0-9728-4e99-A89B-3F7291B0FE68}">
          <x14:dataField sourceField="0" uniqueName="[__Xl2].[Measures].[Total Revenue]"/>
        </ext>
      </extLst>
    </dataField>
  </dataFields>
  <formats count="11">
    <format dxfId="11">
      <pivotArea outline="0" collapsedLevelsAreSubtotals="1" fieldPosition="0">
        <references count="1">
          <reference field="4294967294" count="1" selected="0">
            <x v="0"/>
          </reference>
        </references>
      </pivotArea>
    </format>
    <format dxfId="10">
      <pivotArea type="all" dataOnly="0" outline="0" fieldPosition="0"/>
    </format>
    <format dxfId="9">
      <pivotArea dataOnly="0" labelOnly="1" grandRow="1" outline="0" fieldPosition="0"/>
    </format>
    <format dxfId="8">
      <pivotArea dataOnly="0" labelOnly="1" outline="0" fieldPosition="0">
        <references count="1">
          <reference field="4294967294" count="1">
            <x v="0"/>
          </reference>
        </references>
      </pivotArea>
    </format>
    <format dxfId="7">
      <pivotArea type="all" dataOnly="0" outline="0" fieldPosition="0"/>
    </format>
    <format dxfId="6">
      <pivotArea outline="0" collapsedLevelsAreSubtotals="1" fieldPosition="0"/>
    </format>
    <format dxfId="5">
      <pivotArea dataOnly="0" labelOnly="1" grandRow="1" outline="0" fieldPosition="0"/>
    </format>
    <format dxfId="4">
      <pivotArea dataOnly="0" labelOnly="1" outline="0" fieldPosition="0">
        <references count="1">
          <reference field="4294967294" count="1">
            <x v="0"/>
          </reference>
        </references>
      </pivotArea>
    </format>
    <format dxfId="3">
      <pivotArea outline="0" fieldPosition="0">
        <references count="1">
          <reference field="4294967294" count="1">
            <x v="0"/>
          </reference>
        </references>
      </pivotArea>
    </format>
    <format dxfId="2">
      <pivotArea outline="0" collapsedLevelsAreSubtotals="1" fieldPosition="0"/>
    </format>
    <format dxfId="1">
      <pivotArea outline="0" fieldPosition="0">
        <references count="1">
          <reference field="4294967294" count="1">
            <x v="1"/>
          </reference>
        </references>
      </pivotArea>
    </format>
  </formats>
  <chartFormats count="1">
    <chartFormat chart="1" format="0"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s].[Month].&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s]"/>
        <x15:activeTabTopLevelEntity name="[sales_persons_table]"/>
        <x15:activeTabTopLevelEntity name="[products_table]"/>
      </x15:pivotTableUISettings>
    </ext>
    <ext xmlns:xpdl="http://schemas.microsoft.com/office/spreadsheetml/2016/pivotdefaultlayout" uri="{747A6164-185A-40DC-8AA5-F01512510D54}">
      <xpdl:pivotTableDefinition16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3F77CC7-FD26-4450-B0ED-34C97381E3FA}" name="Total Customers" cacheId="2" applyNumberFormats="0" applyBorderFormats="0" applyFontFormats="0" applyPatternFormats="0" applyAlignmentFormats="0" applyWidthHeightFormats="1" dataCaption="Values" tag="7b57fc5c-beaf-4fcf-b772-dac88aa3699b" updatedVersion="8" minRefreshableVersion="3" useAutoFormatting="1" itemPrintTitles="1" createdVersion="8" indent="0" outline="1" outlineData="1" multipleFieldFilters="0">
  <location ref="E66:E67"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D236CED-1037-48EB-8DF7-42711B4EE1A4}" name="Profit by Month" cacheId="314" applyNumberFormats="0" applyBorderFormats="0" applyFontFormats="0" applyPatternFormats="0" applyAlignmentFormats="0" applyWidthHeightFormats="1" dataCaption="Values" tag="4670a43d-ae67-4f59-ada5-c1d9b5fa8cc3" updatedVersion="8" minRefreshableVersion="3" useAutoFormatting="1" subtotalHiddenItems="1" itemPrintTitles="1" createdVersion="8" indent="0" outline="1" outlineData="1" multipleFieldFilters="0" chartFormat="10">
  <location ref="A82:C95"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fld="1" subtotal="count" baseField="0" baseItem="0"/>
    <dataField name="Profit3" fld="3" subtotal="count" showDataAs="percentDiff" baseField="0" baseItem="1048828" numFmtId="10">
      <extLst>
        <ext xmlns:x14="http://schemas.microsoft.com/office/spreadsheetml/2009/9/main" uri="{E15A36E0-9728-4e99-A89B-3F7291B0FE68}">
          <x14:dataField sourceField="1" uniqueName="[__Xl3].[Measures].[Profit]"/>
        </ext>
      </extLst>
    </dataField>
  </dataFields>
  <formats count="2">
    <format dxfId="13">
      <pivotArea collapsedLevelsAreSubtotals="1" fieldPosition="0">
        <references count="2">
          <reference field="4294967294" count="1" selected="0">
            <x v="1"/>
          </reference>
          <reference field="0" count="0"/>
        </references>
      </pivotArea>
    </format>
    <format dxfId="12">
      <pivotArea collapsedLevelsAreSubtotals="1" fieldPosition="0">
        <references count="2">
          <reference field="4294967294" count="1" selected="0">
            <x v="1"/>
          </reference>
          <reference field="0" count="1">
            <x v="1"/>
          </reference>
        </references>
      </pivotArea>
    </format>
  </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s]"/>
        <x15:activeTabTopLevelEntity name="[Calculations]"/>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876231A-3E9A-448F-BE6D-1A507CEAC344}" name="Rate of Return" cacheId="4" applyNumberFormats="0" applyBorderFormats="0" applyFontFormats="0" applyPatternFormats="0" applyAlignmentFormats="0" applyWidthHeightFormats="1" dataCaption="Values" tag="22351ffb-51ea-4dca-baca-5e6533d859b7" updatedVersion="8" minRefreshableVersion="3" useAutoFormatting="1" itemPrintTitles="1" createdVersion="8" indent="0" outline="1" outlineData="1" multipleFieldFilters="0">
  <location ref="A97:A98"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6EF1F00-1990-45B6-9852-D1CB9C233B0E}" name="Profit by Category" cacheId="251" applyNumberFormats="0" applyBorderFormats="0" applyFontFormats="0" applyPatternFormats="0" applyAlignmentFormats="0" applyWidthHeightFormats="1" dataCaption="Values" tag="2b222ca7-a7a1-4c68-a0ca-a5f3c1080d17" updatedVersion="8" minRefreshableVersion="3" useAutoFormatting="1" rowGrandTotals="0" colGrandTotals="0" itemPrintTitles="1" createdVersion="8" indent="0" outline="1" outlineData="1" multipleFieldFilters="0" chartFormat="6">
  <location ref="I100:J108" firstHeaderRow="1" firstDataRow="1" firstDataCol="1"/>
  <pivotFields count="3">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3"/>
    </i>
    <i>
      <x/>
    </i>
    <i>
      <x v="1"/>
    </i>
    <i>
      <x v="2"/>
    </i>
    <i>
      <x v="7"/>
    </i>
    <i>
      <x v="6"/>
    </i>
    <i>
      <x v="5"/>
    </i>
    <i>
      <x v="4"/>
    </i>
  </rowItems>
  <colItems count="1">
    <i/>
  </colItems>
  <dataFields count="1">
    <dataField fld="1" subtotal="count" baseField="0" baseItem="0" numFmtId="169"/>
  </dataFields>
  <formats count="1">
    <format dxfId="14">
      <pivotArea outline="0" collapsedLevelsAreSubtotals="1" fieldPosition="0"/>
    </format>
  </formats>
  <chartFormats count="2">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4"/>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7D38194-5BAC-45E4-BE0F-81DFB24865A6}" name="KPIs" cacheId="143" applyNumberFormats="0" applyBorderFormats="0" applyFontFormats="0" applyPatternFormats="0" applyAlignmentFormats="0" applyWidthHeightFormats="1" dataCaption="Values" tag="5a4b6832-e1cf-4082-8f79-9226c7135737" updatedVersion="8" minRefreshableVersion="3" useAutoFormatting="1" subtotalHiddenItems="1" itemPrintTitles="1" createdVersion="8" indent="0" outline="1" outlineData="1" multipleFieldFilters="0">
  <location ref="A1:K2"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9"/>
    <dataField fld="1" subtotal="count" baseField="0" baseItem="0" numFmtId="169"/>
    <dataField fld="2" subtotal="count" baseField="0" baseItem="0" numFmtId="169"/>
    <dataField fld="3" subtotal="count" baseField="0" baseItem="0" numFmtId="165"/>
    <dataField fld="4" subtotal="count" baseField="0" baseItem="0" numFmtId="168"/>
    <dataField fld="5" subtotal="count" baseField="0" baseItem="0" numFmtId="169"/>
    <dataField fld="6" subtotal="count" baseField="0" baseItem="0"/>
    <dataField fld="7" subtotal="count" baseField="0" baseItem="0" numFmtId="168"/>
    <dataField fld="8" subtotal="count" baseField="0" baseItem="0" numFmtId="168"/>
    <dataField fld="9" subtotal="count" baseField="0" baseItem="0" numFmtId="168"/>
    <dataField fld="10" subtotal="count" baseField="0" baseItem="0" numFmtId="169"/>
  </dataFields>
  <formats count="11">
    <format dxfId="25">
      <pivotArea outline="0" collapsedLevelsAreSubtotals="1" fieldPosition="0">
        <references count="1">
          <reference field="4294967294" count="1" selected="0">
            <x v="9"/>
          </reference>
        </references>
      </pivotArea>
    </format>
    <format dxfId="24">
      <pivotArea outline="0" collapsedLevelsAreSubtotals="1" fieldPosition="0">
        <references count="1">
          <reference field="4294967294" count="1" selected="0">
            <x v="8"/>
          </reference>
        </references>
      </pivotArea>
    </format>
    <format dxfId="23">
      <pivotArea outline="0" collapsedLevelsAreSubtotals="1" fieldPosition="0">
        <references count="1">
          <reference field="4294967294" count="1" selected="0">
            <x v="7"/>
          </reference>
        </references>
      </pivotArea>
    </format>
    <format dxfId="22">
      <pivotArea outline="0" collapsedLevelsAreSubtotals="1" fieldPosition="0">
        <references count="1">
          <reference field="4294967294" count="1" selected="0">
            <x v="4"/>
          </reference>
        </references>
      </pivotArea>
    </format>
    <format dxfId="21">
      <pivotArea outline="0" collapsedLevelsAreSubtotals="1" fieldPosition="0">
        <references count="1">
          <reference field="4294967294" count="1" selected="0">
            <x v="5"/>
          </reference>
        </references>
      </pivotArea>
    </format>
    <format dxfId="20">
      <pivotArea outline="0" collapsedLevelsAreSubtotals="1" fieldPosition="0">
        <references count="1">
          <reference field="4294967294" count="1" selected="0">
            <x v="0"/>
          </reference>
        </references>
      </pivotArea>
    </format>
    <format dxfId="19">
      <pivotArea outline="0" collapsedLevelsAreSubtotals="1" fieldPosition="0">
        <references count="1">
          <reference field="4294967294" count="1" selected="0">
            <x v="10"/>
          </reference>
        </references>
      </pivotArea>
    </format>
    <format dxfId="18">
      <pivotArea outline="0" collapsedLevelsAreSubtotals="1" fieldPosition="0">
        <references count="1">
          <reference field="4294967294" count="1" selected="0">
            <x v="1"/>
          </reference>
        </references>
      </pivotArea>
    </format>
    <format dxfId="17">
      <pivotArea outline="0" collapsedLevelsAreSubtotals="1" fieldPosition="0"/>
    </format>
    <format dxfId="16">
      <pivotArea outline="0" collapsedLevelsAreSubtotals="1" fieldPosition="0">
        <references count="1">
          <reference field="4294967294" count="1" selected="0">
            <x v="2"/>
          </reference>
        </references>
      </pivotArea>
    </format>
    <format dxfId="15">
      <pivotArea outline="0" collapsedLevelsAreSubtotals="1" fieldPosition="0">
        <references count="1">
          <reference field="4294967294" count="1" selected="0">
            <x v="3"/>
          </reference>
        </references>
      </pivotArea>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s]"/>
        <x15:activeTabTopLevelEntity name="[sales_persons_table]"/>
      </x15:pivotTableUISettings>
    </ext>
    <ext xmlns:xpdl="http://schemas.microsoft.com/office/spreadsheetml/2016/pivotdefaultlayout" uri="{747A6164-185A-40DC-8AA5-F01512510D54}">
      <xpdl:pivotTableDefinition16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2088941-91A4-40D7-86AA-EAC36C03F745}" name="Average Customer Age" cacheId="1" applyNumberFormats="0" applyBorderFormats="0" applyFontFormats="0" applyPatternFormats="0" applyAlignmentFormats="0" applyWidthHeightFormats="1" dataCaption="Values" tag="b09b72b2-f031-4440-98c8-8a5ef5414842" updatedVersion="8" minRefreshableVersion="3" useAutoFormatting="1" itemPrintTitles="1" createdVersion="8" indent="0" outline="1" outlineData="1" multipleFieldFilters="0">
  <location ref="G66:G67"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A2D5EA1-37E0-4970-9AD3-83B4B60F1B41}" name="Bottom 5 Locations" cacheId="308" applyNumberFormats="0" applyBorderFormats="0" applyFontFormats="0" applyPatternFormats="0" applyAlignmentFormats="0" applyWidthHeightFormats="1" dataCaption="Values" tag="b3488eb5-c8de-42ea-bb76-a0fcef52c925" updatedVersion="8" minRefreshableVersion="3" useAutoFormatting="1" rowGrandTotals="0" colGrandTotals="0" itemPrintTitles="1" createdVersion="8" indent="0" outline="1" outlineData="1" multipleFieldFilters="0">
  <location ref="G57:H62" firstHeaderRow="1" firstDataRow="1" firstDataCol="1"/>
  <pivotFields count="4">
    <pivotField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5">
    <i>
      <x v="3"/>
    </i>
    <i>
      <x v="2"/>
    </i>
    <i>
      <x v="4"/>
    </i>
    <i>
      <x v="1"/>
    </i>
    <i>
      <x/>
    </i>
  </rowItems>
  <colItems count="1">
    <i/>
  </colItems>
  <dataFields count="1">
    <dataField fld="1"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38">
      <autoFilter ref="A1">
        <filterColumn colId="0">
          <top10 top="0" val="5" filterVal="5"/>
        </filterColumn>
      </autoFilter>
    </filter>
    <filter fld="0" type="count" id="2" iMeasureHier="38">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s]"/>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7AA6699-DE22-468E-823E-E7BF2895A143}" name="Bottom 5 Customers" cacheId="305" applyNumberFormats="0" applyBorderFormats="0" applyFontFormats="0" applyPatternFormats="0" applyAlignmentFormats="0" applyWidthHeightFormats="1" dataCaption="Values" tag="00ad5d0c-2fe0-4a49-8888-f5148fc0553a" updatedVersion="8" minRefreshableVersion="3" useAutoFormatting="1" rowGrandTotals="0" colGrandTotals="0" itemPrintTitles="1" createdVersion="8" indent="0" outline="1" outlineData="1" multipleFieldFilters="0">
  <location ref="A57:B62" firstHeaderRow="1" firstDataRow="1" firstDataCol="1"/>
  <pivotFields count="3">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v="4"/>
    </i>
    <i>
      <x v="3"/>
    </i>
    <i>
      <x/>
    </i>
    <i>
      <x v="1"/>
    </i>
    <i>
      <x v="2"/>
    </i>
  </rowItems>
  <colItems count="1">
    <i/>
  </colItems>
  <dataFields count="1">
    <dataField fld="1"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38">
      <autoFilter ref="A1">
        <filterColumn colId="0">
          <top10 top="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s]"/>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4516D58-7A0E-4387-87DF-9E8A4E402076}" name="Revenue by Quarter" cacheId="326" applyNumberFormats="0" applyBorderFormats="0" applyFontFormats="0" applyPatternFormats="0" applyAlignmentFormats="0" applyWidthHeightFormats="1" dataCaption="Values" tag="306ae48f-ba80-4f42-ab5c-00b52c4f0f01" updatedVersion="8" minRefreshableVersion="3" useAutoFormatting="1" subtotalHiddenItems="1" itemPrintTitles="1" createdVersion="8" indent="0" outline="1" outlineData="1" multipleFieldFilters="0" chartFormat="2">
  <location ref="A14:C19" firstHeaderRow="0" firstDataRow="1" firstDataCol="1"/>
  <pivotFields count="5">
    <pivotField dataField="1" subtotalTop="0" showAll="0" defaultSubtotal="0"/>
    <pivotField axis="axisRow" allDrilled="1" subtotalTop="0" showAll="0" dataSourceSort="1" defaultAttributeDrillState="1">
      <items count="5">
        <item x="0"/>
        <item x="1"/>
        <item x="2"/>
        <item x="3"/>
        <item t="default"/>
      </items>
    </pivotField>
    <pivotField allDrilled="1" subtotalTop="0" showAll="0" dataSourceSort="1" defaultAttributeDrillState="1"/>
    <pivotField allDrilled="1" subtotalTop="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5">
    <i>
      <x/>
    </i>
    <i>
      <x v="1"/>
    </i>
    <i>
      <x v="2"/>
    </i>
    <i>
      <x v="3"/>
    </i>
    <i t="grand">
      <x/>
    </i>
  </rowItems>
  <colFields count="1">
    <field x="-2"/>
  </colFields>
  <colItems count="2">
    <i>
      <x/>
    </i>
    <i i="1">
      <x v="1"/>
    </i>
  </colItems>
  <dataFields count="2">
    <dataField fld="0" subtotal="count" baseField="0" baseItem="0" numFmtId="169"/>
    <dataField name="Total Revenue2" fld="4" subtotal="count" showDataAs="percentDiff" baseField="1" baseItem="1048828" numFmtId="10">
      <extLst>
        <ext xmlns:x14="http://schemas.microsoft.com/office/spreadsheetml/2009/9/main" uri="{E15A36E0-9728-4e99-A89B-3F7291B0FE68}">
          <x14:dataField sourceField="0" uniqueName="[__Xl2].[Measures].[Total Revenue]"/>
        </ext>
      </extLst>
    </dataField>
  </dataFields>
  <formats count="11">
    <format dxfId="36">
      <pivotArea outline="0" collapsedLevelsAreSubtotals="1" fieldPosition="0">
        <references count="1">
          <reference field="4294967294" count="1" selected="0">
            <x v="0"/>
          </reference>
        </references>
      </pivotArea>
    </format>
    <format dxfId="35">
      <pivotArea type="all" dataOnly="0" outline="0" fieldPosition="0"/>
    </format>
    <format dxfId="34">
      <pivotArea dataOnly="0" labelOnly="1" grandRow="1" outline="0" fieldPosition="0"/>
    </format>
    <format dxfId="33">
      <pivotArea dataOnly="0" labelOnly="1" outline="0" fieldPosition="0">
        <references count="1">
          <reference field="4294967294" count="1">
            <x v="0"/>
          </reference>
        </references>
      </pivotArea>
    </format>
    <format dxfId="32">
      <pivotArea type="all" dataOnly="0" outline="0" fieldPosition="0"/>
    </format>
    <format dxfId="31">
      <pivotArea outline="0" collapsedLevelsAreSubtotals="1" fieldPosition="0"/>
    </format>
    <format dxfId="30">
      <pivotArea dataOnly="0" labelOnly="1" grandRow="1" outline="0" fieldPosition="0"/>
    </format>
    <format dxfId="29">
      <pivotArea dataOnly="0" labelOnly="1" outline="0" fieldPosition="0">
        <references count="1">
          <reference field="4294967294" count="1">
            <x v="0"/>
          </reference>
        </references>
      </pivotArea>
    </format>
    <format dxfId="28">
      <pivotArea outline="0" fieldPosition="0">
        <references count="1">
          <reference field="4294967294" count="1">
            <x v="0"/>
          </reference>
        </references>
      </pivotArea>
    </format>
    <format dxfId="27">
      <pivotArea outline="0" collapsedLevelsAreSubtotals="1" fieldPosition="0"/>
    </format>
    <format dxfId="26">
      <pivotArea outline="0" fieldPosition="0">
        <references count="1">
          <reference field="4294967294" count="1">
            <x v="1"/>
          </reference>
        </references>
      </pivotArea>
    </format>
  </format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s].[Month].&amp;[Ju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s]"/>
        <x15:activeTabTopLevelEntity name="[sales_persons_table]"/>
      </x15:pivotTableUISettings>
    </ext>
    <ext xmlns:xpdl="http://schemas.microsoft.com/office/spreadsheetml/2016/pivotdefaultlayout" uri="{747A6164-185A-40DC-8AA5-F01512510D54}">
      <xpdl:pivotTableDefinition16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48526B2-0871-46AA-8571-7C6CCC6E5C90}" name="Top 5 Products by Profit" cacheId="338" applyNumberFormats="0" applyBorderFormats="0" applyFontFormats="0" applyPatternFormats="0" applyAlignmentFormats="0" applyWidthHeightFormats="1" dataCaption="Values" tag="d167c4f5-b792-4bf0-983d-3469578c376e" updatedVersion="8" minRefreshableVersion="3" useAutoFormatting="1" itemPrintTitles="1" createdVersion="8" indent="0" outline="1" outlineData="1" multipleFieldFilters="0">
  <location ref="A100:C106" firstHeaderRow="0" firstDataRow="1" firstDataCol="1"/>
  <pivotFields count="4">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v="1"/>
    </i>
    <i>
      <x v="2"/>
    </i>
    <i>
      <x v="4"/>
    </i>
    <i>
      <x v="3"/>
    </i>
    <i>
      <x/>
    </i>
    <i t="grand">
      <x/>
    </i>
  </rowItems>
  <colFields count="1">
    <field x="-2"/>
  </colFields>
  <colItems count="2">
    <i>
      <x/>
    </i>
    <i i="1">
      <x v="1"/>
    </i>
  </colItems>
  <dataFields count="2">
    <dataField fld="1" subtotal="count" baseField="0" baseItem="0"/>
    <dataField fld="2"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rowHierarchiesUsage count="1">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_table]"/>
        <x15:activeTabTopLevelEntity name="[Calculations]"/>
        <x15:activeTabTopLevelEntity name="[Da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7FDC5B5-C54B-49B3-AE04-3348813E7BE8}" name="Weekday v Weekend Revenue" cacheId="341" applyNumberFormats="0" applyBorderFormats="0" applyFontFormats="0" applyPatternFormats="0" applyAlignmentFormats="0" applyWidthHeightFormats="1" dataCaption="Values" tag="177cd073-e4c8-49bc-84d5-c6e00c299d0e" updatedVersion="8" minRefreshableVersion="3" useAutoFormatting="1" subtotalHiddenItems="1" itemPrintTitles="1" createdVersion="8" indent="0" outline="1" outlineData="1" multipleFieldFilters="0">
  <location ref="A8:C11" firstHeaderRow="0" firstDataRow="1" firstDataCol="1"/>
  <pivotFields count="4">
    <pivotField dataField="1" subtotalTop="0" showAll="0" defaultSubtotal="0"/>
    <pivotField dataField="1" subtotalTop="0" showAll="0" defaultSubtotal="0"/>
    <pivotField axis="axisRow" allDrilled="1" subtotalTop="0" showAll="0" dataSourceSort="1" defaultAttributeDrillState="1">
      <items count="3">
        <item x="0"/>
        <item x="1"/>
        <item t="default"/>
      </items>
    </pivotField>
    <pivotField allDrilled="1" subtotalTop="0" showAll="0" dataSourceSort="1" defaultAttributeDrillState="1"/>
  </pivotFields>
  <rowFields count="1">
    <field x="2"/>
  </rowFields>
  <rowItems count="3">
    <i>
      <x/>
    </i>
    <i>
      <x v="1"/>
    </i>
    <i t="grand">
      <x/>
    </i>
  </rowItems>
  <colFields count="1">
    <field x="-2"/>
  </colFields>
  <colItems count="2">
    <i>
      <x/>
    </i>
    <i i="1">
      <x v="1"/>
    </i>
  </colItems>
  <dataFields count="2">
    <dataField fld="0" subtotal="count" showDataAs="percentOfTotal" baseField="2" baseItem="0" numFmtId="10"/>
    <dataField fld="1" subtotal="count" showDataAs="percentOfTotal" baseField="2" baseItem="0" numFmtId="10"/>
  </dataFields>
  <formats count="18">
    <format dxfId="54">
      <pivotArea outline="0" collapsedLevelsAreSubtotals="1" fieldPosition="0">
        <references count="1">
          <reference field="4294967294" count="1" selected="0">
            <x v="0"/>
          </reference>
        </references>
      </pivotArea>
    </format>
    <format dxfId="53">
      <pivotArea outline="0" collapsedLevelsAreSubtotals="1" fieldPosition="0">
        <references count="1">
          <reference field="4294967294" count="1" selected="0">
            <x v="1"/>
          </reference>
        </references>
      </pivotArea>
    </format>
    <format dxfId="52">
      <pivotArea outline="0" fieldPosition="0">
        <references count="1">
          <reference field="4294967294" count="1">
            <x v="0"/>
          </reference>
        </references>
      </pivotArea>
    </format>
    <format dxfId="51">
      <pivotArea outline="0" fieldPosition="0">
        <references count="1">
          <reference field="4294967294" count="1">
            <x v="1"/>
          </reference>
        </references>
      </pivotArea>
    </format>
    <format dxfId="50">
      <pivotArea collapsedLevelsAreSubtotals="1" fieldPosition="0">
        <references count="2">
          <reference field="4294967294" count="1" selected="0">
            <x v="1"/>
          </reference>
          <reference field="2" count="0"/>
        </references>
      </pivotArea>
    </format>
    <format dxfId="49">
      <pivotArea collapsedLevelsAreSubtotals="1" fieldPosition="0">
        <references count="2">
          <reference field="4294967294" count="1" selected="0">
            <x v="0"/>
          </reference>
          <reference field="2" count="0"/>
        </references>
      </pivotArea>
    </format>
    <format dxfId="48">
      <pivotArea type="all" dataOnly="0" outline="0" fieldPosition="0"/>
    </format>
    <format dxfId="47">
      <pivotArea outline="0" collapsedLevelsAreSubtotals="1" fieldPosition="0"/>
    </format>
    <format dxfId="46">
      <pivotArea field="2" type="button" dataOnly="0" labelOnly="1" outline="0" axis="axisRow" fieldPosition="0"/>
    </format>
    <format dxfId="45">
      <pivotArea dataOnly="0" labelOnly="1" fieldPosition="0">
        <references count="1">
          <reference field="2" count="0"/>
        </references>
      </pivotArea>
    </format>
    <format dxfId="44">
      <pivotArea dataOnly="0" labelOnly="1" grandRow="1" outline="0" fieldPosition="0"/>
    </format>
    <format dxfId="43">
      <pivotArea dataOnly="0" labelOnly="1" outline="0" fieldPosition="0">
        <references count="1">
          <reference field="4294967294" count="2">
            <x v="0"/>
            <x v="1"/>
          </reference>
        </references>
      </pivotArea>
    </format>
    <format dxfId="42">
      <pivotArea type="all" dataOnly="0" outline="0" fieldPosition="0"/>
    </format>
    <format dxfId="41">
      <pivotArea outline="0" collapsedLevelsAreSubtotals="1" fieldPosition="0"/>
    </format>
    <format dxfId="40">
      <pivotArea field="2" type="button" dataOnly="0" labelOnly="1" outline="0" axis="axisRow" fieldPosition="0"/>
    </format>
    <format dxfId="39">
      <pivotArea dataOnly="0" labelOnly="1" fieldPosition="0">
        <references count="1">
          <reference field="2" count="0"/>
        </references>
      </pivotArea>
    </format>
    <format dxfId="38">
      <pivotArea dataOnly="0" labelOnly="1" grandRow="1" outline="0" fieldPosition="0"/>
    </format>
    <format dxfId="37">
      <pivotArea dataOnly="0" labelOnly="1" outline="0" fieldPosition="0">
        <references count="1">
          <reference field="4294967294" count="2">
            <x v="0"/>
            <x v="1"/>
          </reference>
        </references>
      </pivotArea>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s]"/>
        <x15:activeTabTopLevelEntity name="[sales_persons_table]"/>
      </x15:pivotTableUISettings>
    </ext>
    <ext xmlns:xpdl="http://schemas.microsoft.com/office/spreadsheetml/2016/pivotdefaultlayout" uri="{747A6164-185A-40DC-8AA5-F01512510D54}">
      <xpdl:pivotTableDefinition16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AFB31DF-EE48-4C4F-AB0D-9CACE06F9CCA}" name="Total Locations" cacheId="0" applyNumberFormats="0" applyBorderFormats="0" applyFontFormats="0" applyPatternFormats="0" applyAlignmentFormats="0" applyWidthHeightFormats="1" dataCaption="Values" tag="a5c4b995-74c4-4c43-9a6c-9ce943b80e58" updatedVersion="8" minRefreshableVersion="3" useAutoFormatting="1" itemPrintTitles="1" createdVersion="8" indent="0" outline="1" outlineData="1" multipleFieldFilters="0">
  <location ref="F66:F67"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52E4F24-FC90-4BFC-9647-32BD260055BF}" name="Revenue by Month" cacheId="323" applyNumberFormats="0" applyBorderFormats="0" applyFontFormats="0" applyPatternFormats="0" applyAlignmentFormats="0" applyWidthHeightFormats="1" dataCaption="Values" tag="1ac6c13d-f79a-4165-aa50-873f2064c465" updatedVersion="8" minRefreshableVersion="3" useAutoFormatting="1" itemPrintTitles="1" createdVersion="8" indent="0" outline="1" outlineData="1" multipleFieldFilters="0" chartFormat="2" rowHeaderCaption="Month">
  <location ref="M16:O29" firstHeaderRow="0" firstDataRow="1" firstDataCol="1"/>
  <pivotFields count="5">
    <pivotField dataField="1" subtotalTop="0" showAll="0" defaultSubtotal="0"/>
    <pivotField dataField="1" subtotalTop="0" showAll="0" defaultSubtotal="0"/>
    <pivotField allDrilled="1" subtotalTop="0" showAll="0" dataSourceSort="1" defaultAttributeDrillState="1"/>
    <pivotField axis="axisRow" allDrilled="1" subtotalTop="0" showAll="0" dataSourceSort="1" defaultAttributeDrillState="1">
      <items count="13">
        <item x="0"/>
        <item x="1"/>
        <item x="2"/>
        <item x="3"/>
        <item x="4"/>
        <item x="5"/>
        <item x="6"/>
        <item x="7"/>
        <item x="8"/>
        <item x="9"/>
        <item x="10"/>
        <item x="11"/>
        <item t="default"/>
      </items>
    </pivotField>
    <pivotField allDrilled="1" subtotalTop="0" showAll="0" dataSourceSort="1" defaultAttributeDrillState="1"/>
  </pivotFields>
  <rowFields count="1">
    <field x="3"/>
  </rowFields>
  <rowItems count="13">
    <i>
      <x/>
    </i>
    <i>
      <x v="1"/>
    </i>
    <i>
      <x v="2"/>
    </i>
    <i>
      <x v="3"/>
    </i>
    <i>
      <x v="4"/>
    </i>
    <i>
      <x v="5"/>
    </i>
    <i>
      <x v="6"/>
    </i>
    <i>
      <x v="7"/>
    </i>
    <i>
      <x v="8"/>
    </i>
    <i>
      <x v="9"/>
    </i>
    <i>
      <x v="10"/>
    </i>
    <i>
      <x v="11"/>
    </i>
    <i t="grand">
      <x/>
    </i>
  </rowItems>
  <colFields count="1">
    <field x="-2"/>
  </colFields>
  <colItems count="2">
    <i>
      <x/>
    </i>
    <i i="1">
      <x v="1"/>
    </i>
  </colItems>
  <dataFields count="2">
    <dataField fld="0" subtotal="count" baseField="0" baseItem="0"/>
    <dataField fld="1" subtotal="count" baseField="0" baseItem="0"/>
  </dataFields>
  <formats count="1">
    <format dxfId="55">
      <pivotArea collapsedLevelsAreSubtotals="1" fieldPosition="0">
        <references count="1">
          <reference field="3" count="0"/>
        </references>
      </pivotArea>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members count="1" level="1">
        <member name="[Dates].[Day Name].&am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sales_persons_table]"/>
        <x15:activeTabTopLevelEntity name="[Dates]"/>
        <x15:activeTabTopLevelEntity name="[products_table]"/>
      </x15:pivotTableUISettings>
    </ext>
    <ext xmlns:xpdl="http://schemas.microsoft.com/office/spreadsheetml/2016/pivotdefaultlayout" uri="{747A6164-185A-40DC-8AA5-F01512510D54}">
      <xpdl:pivotTableDefinition16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B19C017-D677-4619-9589-104BBCB60DB5}" name="Top 5 Locations" cacheId="335" applyNumberFormats="0" applyBorderFormats="0" applyFontFormats="0" applyPatternFormats="0" applyAlignmentFormats="0" applyWidthHeightFormats="1" dataCaption="Values" tag="45b05382-74d6-4d34-a6be-ac3f969af6e3" updatedVersion="8" minRefreshableVersion="3" useAutoFormatting="1" rowGrandTotals="0" colGrandTotals="0" itemPrintTitles="1" createdVersion="8" indent="0" outline="1" outlineData="1" multipleFieldFilters="0">
  <location ref="D57:E62" firstHeaderRow="1" firstDataRow="1" firstDataCol="1"/>
  <pivotFields count="4">
    <pivotField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5">
    <i>
      <x v="4"/>
    </i>
    <i>
      <x/>
    </i>
    <i>
      <x v="1"/>
    </i>
    <i>
      <x v="3"/>
    </i>
    <i>
      <x v="2"/>
    </i>
  </rowItems>
  <colItems count="1">
    <i/>
  </colItems>
  <dataFields count="1">
    <dataField fld="1"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val="5" filterVal="5"/>
        </filterColumn>
      </autoFilter>
    </filter>
    <filter fld="2" type="count" id="3" iMeasureHier="38">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76D46B5-F60E-4493-AAF1-B5BAC280FBB7}" name="Profit by Age Category" cacheId="311" applyNumberFormats="0" applyBorderFormats="0" applyFontFormats="0" applyPatternFormats="0" applyAlignmentFormats="0" applyWidthHeightFormats="1" dataCaption="Values" tag="b4e885e7-409a-4ba5-86d6-fb12e7bea429" updatedVersion="8" minRefreshableVersion="3" useAutoFormatting="1" itemPrintTitles="1" createdVersion="8" indent="0" outline="1" outlineData="1" multipleFieldFilters="0" chartFormat="5">
  <location ref="A74:B80"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formats count="1">
    <format dxfId="56">
      <pivotArea collapsedLevelsAreSubtotals="1" fieldPosition="0">
        <references count="1">
          <reference field="0" count="0"/>
        </references>
      </pivotArea>
    </format>
  </formats>
  <chartFormats count="1">
    <chartFormat chart="4"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s]"/>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FE33B05A-F267-438A-9E78-B3994CEE1EAA}" name="Rate of Refund" cacheId="5" applyNumberFormats="0" applyBorderFormats="0" applyFontFormats="0" applyPatternFormats="0" applyAlignmentFormats="0" applyWidthHeightFormats="1" dataCaption="Values" tag="7d4e514e-79f4-4ac5-9146-4a3c9d3fcc33" updatedVersion="8" minRefreshableVersion="3" useAutoFormatting="1" itemPrintTitles="1" createdVersion="8" indent="0" outline="1" outlineData="1" multipleFieldFilters="0">
  <location ref="B97:B98"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B6F4F39-D38F-4913-A49A-41BC8AA34732}" name="Top 5 Customers" cacheId="332" applyNumberFormats="0" applyBorderFormats="0" applyFontFormats="0" applyPatternFormats="0" applyAlignmentFormats="0" applyWidthHeightFormats="1" dataCaption="Values" tag="e0631da0-a3df-4627-9459-2a062c4ce9d2" updatedVersion="8" minRefreshableVersion="3" useAutoFormatting="1" rowGrandTotals="0" colGrandTotals="0" itemPrintTitles="1" createdVersion="8" indent="0" outline="1" outlineData="1" multipleFieldFilters="0">
  <location ref="A49:B54" firstHeaderRow="1" firstDataRow="1" firstDataCol="1"/>
  <pivotFields count="3">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i>
    <i>
      <x v="4"/>
    </i>
    <i>
      <x v="3"/>
    </i>
    <i>
      <x v="1"/>
    </i>
    <i>
      <x v="2"/>
    </i>
  </rowItems>
  <colItems count="1">
    <i/>
  </colItems>
  <dataFields count="1">
    <dataField fld="1"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8">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activeTabTopLevelEntity name="[Dates]"/>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EDF5EA5E-1904-4FE4-A162-BCF0DDB4DED2}" name="Store Revenue Analysis" cacheId="74" applyNumberFormats="0" applyBorderFormats="0" applyFontFormats="0" applyPatternFormats="0" applyAlignmentFormats="0" applyWidthHeightFormats="1" dataCaption="Values" tag="77bf8b62-ca86-47f9-a52f-e6943157c72a" updatedVersion="8" minRefreshableVersion="3" useAutoFormatting="1" itemPrintTitles="1" createdVersion="8" indent="0" outline="1" outlineData="1" multipleFieldFilters="0">
  <location ref="M3:O14" firstHeaderRow="0" firstDataRow="1" firstDataCol="1"/>
  <pivotFields count="5">
    <pivotField dataField="1" subtotalTop="0" showAll="0" defaultSubtotal="0"/>
    <pivotField dataField="1" subtotalTop="0" showAll="0" defaultSubtotal="0"/>
    <pivotField axis="axisRow" allDrilled="1" subtotalTop="0" showAll="0" dataSourceSort="1" defaultAttributeDrillState="1">
      <items count="11">
        <item x="0"/>
        <item x="1"/>
        <item x="2"/>
        <item x="3"/>
        <item x="4"/>
        <item x="5"/>
        <item x="6"/>
        <item x="7"/>
        <item x="8"/>
        <item x="9"/>
        <item t="default"/>
      </items>
    </pivotField>
    <pivotField allDrilled="1" subtotalTop="0" showAll="0" dataSourceSort="1" defaultAttributeDrillState="1"/>
    <pivotField allDrilled="1" subtotalTop="0" showAll="0" dataSourceSort="1"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members count="1" level="1">
        <member name="[Dates].[Day Name].&am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sales_persons_table]"/>
        <x15:activeTabTopLevelEntity name="[Dates]"/>
      </x15:pivotTableUISettings>
    </ext>
    <ext xmlns:xpdl="http://schemas.microsoft.com/office/spreadsheetml/2016/pivotdefaultlayout" uri="{747A6164-185A-40DC-8AA5-F01512510D54}">
      <xpdl:pivotTableDefinition16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E8F8E58F-1730-4C66-B67C-288F903BCDE4}" name="Profit Share by Gender" cacheId="320" applyNumberFormats="0" applyBorderFormats="0" applyFontFormats="0" applyPatternFormats="0" applyAlignmentFormats="0" applyWidthHeightFormats="1" dataCaption="Values" tag="64c6ec56-b05c-4ff7-a914-572ed939ec04" updatedVersion="8" minRefreshableVersion="3" useAutoFormatting="1" rowGrandTotals="0" colGrandTotals="0" itemPrintTitles="1" createdVersion="8" indent="0" outline="1" outlineData="1" multipleFieldFilters="0">
  <location ref="E74:F76"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fld="1" subtotal="count" showDataAs="percentOfTotal" baseField="0" baseItem="0" numFmtId="1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585096CB-6366-4B13-A670-DF86C82D6687}" name="Total Products" cacheId="3" applyNumberFormats="0" applyBorderFormats="0" applyFontFormats="0" applyPatternFormats="0" applyAlignmentFormats="0" applyWidthHeightFormats="1" dataCaption="Values" tag="6a103005-dccf-4a6c-943c-caf3b08923a9" updatedVersion="8" minRefreshableVersion="3" useAutoFormatting="1" itemPrintTitles="1" createdVersion="8" indent="0" outline="1" outlineData="1" multipleFieldFilters="0">
  <location ref="H66:H67"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7B30EE6B-B313-4241-A5C1-0D8E4CE655F7}" sourceName="[Dates].[Month]">
  <pivotTables>
    <pivotTable tabId="1" name="KPIs"/>
    <pivotTable tabId="1" name="Store Revenue Analysis"/>
    <pivotTable tabId="1" name="Weekday v Weekend Revenue"/>
  </pivotTables>
  <data>
    <olap pivotCacheId="1859357500">
      <levels count="2">
        <level uniqueName="[Dates].[Month].[(All)]" sourceCaption="(All)" count="0"/>
        <level uniqueName="[Dates].[Month].[Month]" sourceCaption="Month" count="12">
          <ranges>
            <range startItem="0">
              <i n="[Dates].[Month].&amp;[Jan]" c="Jan"/>
              <i n="[Dates].[Month].&amp;[Feb]" c="Feb"/>
              <i n="[Dates].[Month].&amp;[Mar]" c="Mar"/>
              <i n="[Dates].[Month].&amp;[Apr]" c="Apr"/>
              <i n="[Dates].[Month].&amp;[May]" c="May"/>
              <i n="[Dates].[Month].&amp;[Jun]" c="Jun"/>
              <i n="[Dates].[Month].&amp;[Jul]" c="Jul"/>
              <i n="[Dates].[Month].&amp;[Aug]" c="Aug"/>
              <i n="[Dates].[Month].&amp;[Sep]" c="Sep"/>
              <i n="[Dates].[Month].&amp;[Oct]" c="Oct"/>
              <i n="[Dates].[Month].&amp;[Nov]" c="Nov"/>
              <i n="[Dates].[Month].&amp;[Dec]" c="Dec"/>
            </range>
          </ranges>
        </level>
      </levels>
      <selections count="1">
        <selection n="[Dates].[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2A038803-947F-4671-9385-4EFA92AB9682}" sourceName="[sales_persons_table].[Store Name]">
  <pivotTables>
    <pivotTable tabId="1" name="Revenue by Month"/>
    <pivotTable tabId="1" name="KPIs"/>
    <pivotTable tabId="1" name="Weekday v Weekend Revenue"/>
    <pivotTable tabId="1" name="Revenue by Quarter"/>
    <pivotTable tabId="1" name="Revenue by Weekday"/>
  </pivotTables>
  <data>
    <olap pivotCacheId="1859357500">
      <levels count="2">
        <level uniqueName="[sales_persons_table].[Store Name].[(All)]" sourceCaption="(All)" count="0"/>
        <level uniqueName="[sales_persons_table].[Store Name].[Store Name]" sourceCaption="Store Name" count="10">
          <ranges>
            <range startItem="0">
              <i n="[sales_persons_table].[Store Name].&amp;[Barron-Fleming]" c="Barron-Fleming"/>
              <i n="[sales_persons_table].[Store Name].&amp;[Berg-Trujillo]" c="Berg-Trujillo"/>
              <i n="[sales_persons_table].[Store Name].&amp;[Lee-Myers]" c="Lee-Myers"/>
              <i n="[sales_persons_table].[Store Name].&amp;[Lopez]" c="Lopez"/>
              <i n="[sales_persons_table].[Store Name].&amp;[Martinez]" c="Martinez"/>
              <i n="[sales_persons_table].[Store Name].&amp;[Miller]" c="Miller"/>
              <i n="[sales_persons_table].[Store Name].&amp;[Myers-Lopez]" c="Myers-Lopez"/>
              <i n="[sales_persons_table].[Store Name].&amp;[Novak PLC]" c="Novak PLC"/>
              <i n="[sales_persons_table].[Store Name].&amp;[Thomas]" c="Thomas"/>
              <i n="[sales_persons_table].[Store Name].&amp;[Valdez]" c="Valdez"/>
            </range>
          </ranges>
        </level>
      </levels>
      <selections count="1">
        <selection n="[sales_persons_table].[Store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7E57A151-1BE7-4B96-B71F-88C0CF6CCD4E}" sourceName="[Dates].[Month]">
  <pivotTables>
    <pivotTable tabId="1" name="Bottom 5 Customers"/>
    <pivotTable tabId="1" name="Bottom 5 Locations"/>
    <pivotTable tabId="1" name="Profit by Age Category"/>
    <pivotTable tabId="1" name="Profit by Category"/>
    <pivotTable tabId="1" name="Profit Share by Gender"/>
    <pivotTable tabId="1" name="Top 5 Customers"/>
    <pivotTable tabId="1" name="Top 5 Locations"/>
    <pivotTable tabId="1" name="Top 5 Products by Profit"/>
  </pivotTables>
  <data>
    <olap pivotCacheId="1484217306">
      <levels count="2">
        <level uniqueName="[Dates].[Month].[(All)]" sourceCaption="(All)" count="0"/>
        <level uniqueName="[Dates].[Month].[Month]" sourceCaption="Month" count="12">
          <ranges>
            <range startItem="0">
              <i n="[Dates].[Month].&amp;[Jan]" c="Jan"/>
              <i n="[Dates].[Month].&amp;[Feb]" c="Feb"/>
              <i n="[Dates].[Month].&amp;[Mar]" c="Mar"/>
              <i n="[Dates].[Month].&amp;[Apr]" c="Apr"/>
              <i n="[Dates].[Month].&amp;[May]" c="May"/>
              <i n="[Dates].[Month].&amp;[Jun]" c="Jun"/>
              <i n="[Dates].[Month].&amp;[Jul]" c="Jul"/>
              <i n="[Dates].[Month].&amp;[Aug]" c="Aug"/>
              <i n="[Dates].[Month].&amp;[Sep]" c="Sep"/>
              <i n="[Dates].[Month].&amp;[Oct]" c="Oct"/>
              <i n="[Dates].[Month].&amp;[Nov]" c="Nov"/>
              <i n="[Dates].[Month].&amp;[Dec]" c="Dec"/>
            </range>
          </ranges>
        </level>
      </levels>
      <selections count="1">
        <selection n="[Dates].[Month].[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7151075-72E6-4459-9E59-DFE0BD537EB5}" sourceName="[products_table].[Category]">
  <pivotTables>
    <pivotTable tabId="1" name="Bottom 5 Customers"/>
    <pivotTable tabId="1" name="Bottom 5 Locations"/>
    <pivotTable tabId="1" name="Profit by Age Category"/>
    <pivotTable tabId="1" name="Profit by Month"/>
    <pivotTable tabId="1" name="Profit by Weekday"/>
    <pivotTable tabId="1" name="Profit Share by Gender"/>
    <pivotTable tabId="1" name="Revenue by Month"/>
    <pivotTable tabId="1" name="Revenue by Quarter"/>
    <pivotTable tabId="1" name="Revenue by Weekday"/>
    <pivotTable tabId="1" name="Top 5 Customers"/>
    <pivotTable tabId="1" name="Top 5 Locations"/>
    <pivotTable tabId="1" name="Top 5 Products by Profit"/>
    <pivotTable tabId="1" name="Weekday v Weekend Revenue"/>
  </pivotTables>
  <data>
    <olap pivotCacheId="1484217306">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DB1D3796-79FC-48AA-B7CA-4DDBE16D761F}" cache="Slicer_Month" caption="Filter by Month" columnCount="3" level="1" style="Cute Slicer" rowHeight="45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973A82E9-9CC2-4F52-AA7C-722C9124E17F}" cache="Slicer_Store_Name" caption="Store Name" level="1" style="SlicerStyleLight1 2"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C33045C9-314E-45FC-8ED4-3988DF237275}" cache="Slicer_Month1" caption="Month" columnCount="2" level="1" style="SlicerStyleLight1 2" rowHeight="241300"/>
  <slicer name="Category" xr10:uid="{E06B8F21-7C74-4341-B53F-25A0CF891345}" cache="Slicer_Category" caption="Category" level="1" style="SlicerStyleLight1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webextension1.xml><?xml version="1.0" encoding="utf-8"?>
<we:webextension xmlns:we="http://schemas.microsoft.com/office/webextensions/webextension/2010/11" id="{00000000-0008-0000-0100-000009000000}">
  <we:reference id="wa200004689" version="1.0.0.0" store="en-US" storeType="OMEX"/>
  <we:alternateReferences>
    <we:reference id="wa200004689" version="1.0.0.0" store="wa200004689" storeType="OMEX"/>
  </we:alternateReferences>
  <we:properties>
    <we:property name="SourceData" value="{&quot;pivotTable&quot;:&quot;Store Revenue Analysis&quot;,&quot;worksheetId&quot;:&quot;{00000000-0001-0000-0000-000000000000}&quot;}"/>
    <we:property name="ZBILicenseSettings" value="{&quot;userInfo&quot;:{&quot;name&quot;:&quot;Hameez Aqeel&quot;,&quot;email&quot;:&quot;hameezaqeel713@gmail.com&quot;,&quot;userId&quot;:&quot;00000000-0000-0000-a68d-3a18c8d2833f&quot;,&quot;organizationId&quot;:&quot;9188040d-6c67-4c5b-b112-36a304b66dad&quot;,&quot;isViewer&quot;:false,&quot;lastDisplayedOverlay&quot;:&quot;Wed, 24 Jul 2024 15:22:02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 Revenue&quot;,&quot;actual&quot;:&quot;Revenue Achieved&quot;,&quot;forecast&quot;:null,&quot;plan&quot;:null,&quot;plan2&quot;:null,&quot;plan3&quot;:null,&quot;forecast2&quot;:null,&quot;forecast3&quot;:null,&quot;actual-previousYear&quot;:&quot;Variance&quot;,&quot;actual-previousYear-percent&quot;:&quot;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4,&quot;titleFontColor&quot;:&quot;#3274A6&quot;,&quot;titleText&quot;:&quot;Total Revenue vs Target Revenue by Store&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previousYear-percent&quot;,&quot;chartSort&quot;:0,&quot;categorySort&quot;:0,&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arget Revenue&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PivotTableDataChangeEvent" type="matrix" appref="{40A9C11A-FA8B-4616-9337-93B1321BC4D4}"/>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4.xml"/><Relationship Id="rId5" Type="http://schemas.openxmlformats.org/officeDocument/2006/relationships/ctrlProp" Target="../ctrlProps/ctrlProp3.xml"/><Relationship Id="rId10" Type="http://schemas.microsoft.com/office/2007/relationships/slicer" Target="../slicers/slicer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W108"/>
  <sheetViews>
    <sheetView topLeftCell="K6" workbookViewId="0">
      <selection activeCell="Q19" sqref="Q19"/>
    </sheetView>
  </sheetViews>
  <sheetFormatPr defaultRowHeight="17.25"/>
  <cols>
    <col min="1" max="1" width="16.5703125" bestFit="1" customWidth="1"/>
    <col min="2" max="2" width="17.140625" bestFit="1" customWidth="1"/>
    <col min="3" max="3" width="18.85546875" bestFit="1" customWidth="1"/>
    <col min="4" max="4" width="13.140625" bestFit="1" customWidth="1"/>
    <col min="5" max="5" width="8.5703125" bestFit="1" customWidth="1"/>
    <col min="6" max="6" width="7.140625" bestFit="1" customWidth="1"/>
    <col min="7" max="7" width="13.140625" bestFit="1" customWidth="1"/>
    <col min="8" max="8" width="8.5703125" bestFit="1" customWidth="1"/>
    <col min="9" max="9" width="18.140625" bestFit="1" customWidth="1"/>
    <col min="10" max="10" width="10.5703125" bestFit="1" customWidth="1"/>
    <col min="11" max="11" width="13.140625" bestFit="1" customWidth="1"/>
    <col min="12" max="12" width="10.5703125" bestFit="1" customWidth="1"/>
    <col min="13" max="13" width="11.28515625" bestFit="1" customWidth="1"/>
    <col min="14" max="14" width="13.85546875" bestFit="1" customWidth="1"/>
    <col min="15" max="22" width="15" bestFit="1" customWidth="1"/>
    <col min="23" max="23" width="15.140625" customWidth="1"/>
    <col min="28" max="37" width="3.7109375" customWidth="1"/>
    <col min="40" max="49" width="3" style="32" customWidth="1"/>
  </cols>
  <sheetData>
    <row r="1" spans="1:49">
      <c r="A1" t="s">
        <v>0</v>
      </c>
      <c r="B1" t="s">
        <v>1</v>
      </c>
      <c r="C1" t="s">
        <v>2</v>
      </c>
      <c r="D1" t="s">
        <v>3</v>
      </c>
      <c r="E1" t="s">
        <v>4</v>
      </c>
      <c r="F1" t="s">
        <v>5</v>
      </c>
      <c r="G1" t="s">
        <v>6</v>
      </c>
      <c r="H1" t="s">
        <v>7</v>
      </c>
      <c r="I1" t="s">
        <v>9</v>
      </c>
      <c r="J1" t="s">
        <v>8</v>
      </c>
      <c r="K1" t="s">
        <v>10</v>
      </c>
      <c r="L1" s="8" t="s">
        <v>23</v>
      </c>
    </row>
    <row r="2" spans="1:49" s="12" customFormat="1" ht="18.75">
      <c r="A2" s="43">
        <v>5446809.4700000202</v>
      </c>
      <c r="B2" s="43">
        <v>3149297.4099999927</v>
      </c>
      <c r="C2" s="43">
        <v>2297512.0600000275</v>
      </c>
      <c r="D2" s="44">
        <v>0.42180878047126164</v>
      </c>
      <c r="E2" s="45">
        <v>20000</v>
      </c>
      <c r="F2" s="43">
        <v>438297.51000000123</v>
      </c>
      <c r="G2" s="44">
        <v>8.0468669303389667E-2</v>
      </c>
      <c r="H2" s="45">
        <v>100</v>
      </c>
      <c r="I2" s="45">
        <v>606148</v>
      </c>
      <c r="J2" s="45">
        <v>48662</v>
      </c>
      <c r="K2" s="43">
        <v>5254990</v>
      </c>
      <c r="L2" s="10" t="str">
        <f>IF((A2-K2)/K2&gt;0,"▲"&amp;TEXT((A2-K2)/K2,"+0.0%;-0.0%"),"▼"&amp;TEXT((A2-K2)/K2,"+0.0%;-0.0%"))</f>
        <v>▲+3.7%</v>
      </c>
      <c r="R2" s="13"/>
      <c r="S2" s="14"/>
      <c r="AN2" s="32"/>
      <c r="AO2" s="32"/>
      <c r="AP2" s="32"/>
      <c r="AQ2" s="32"/>
      <c r="AR2" s="32"/>
      <c r="AS2" s="32"/>
      <c r="AT2" s="32"/>
      <c r="AU2" s="32"/>
      <c r="AV2" s="32"/>
      <c r="AW2" s="32"/>
    </row>
    <row r="3" spans="1:49">
      <c r="M3" s="4" t="s">
        <v>11</v>
      </c>
      <c r="N3" t="s">
        <v>0</v>
      </c>
      <c r="O3" t="s">
        <v>10</v>
      </c>
      <c r="Q3" t="str">
        <f t="shared" ref="Q3:Q11" si="0">M3</f>
        <v>Row Labels</v>
      </c>
      <c r="R3" s="7" t="str">
        <f t="shared" ref="R3:R11" si="1">N3</f>
        <v>Total Revenue</v>
      </c>
      <c r="S3" s="6" t="str">
        <f t="shared" ref="S3:S11" si="2">O3</f>
        <v>Target Revenue</v>
      </c>
    </row>
    <row r="4" spans="1:49">
      <c r="M4" s="5" t="s">
        <v>12</v>
      </c>
      <c r="N4" s="1">
        <v>546574.63</v>
      </c>
      <c r="O4" s="1">
        <v>422011</v>
      </c>
      <c r="Q4" t="str">
        <f t="shared" si="0"/>
        <v>Barron-Fleming</v>
      </c>
      <c r="R4" s="7">
        <f t="shared" si="1"/>
        <v>546574.63</v>
      </c>
      <c r="S4" s="6">
        <f t="shared" si="2"/>
        <v>422011</v>
      </c>
    </row>
    <row r="5" spans="1:49">
      <c r="M5" s="5" t="s">
        <v>13</v>
      </c>
      <c r="N5" s="1">
        <v>526187</v>
      </c>
      <c r="O5" s="1">
        <v>600510</v>
      </c>
      <c r="Q5" t="str">
        <f t="shared" si="0"/>
        <v>Berg-Trujillo</v>
      </c>
      <c r="R5" s="7">
        <f t="shared" si="1"/>
        <v>526187</v>
      </c>
      <c r="S5" s="6">
        <f t="shared" si="2"/>
        <v>600510</v>
      </c>
    </row>
    <row r="6" spans="1:49">
      <c r="M6" s="5" t="s">
        <v>14</v>
      </c>
      <c r="N6" s="1">
        <v>548423.81999999995</v>
      </c>
      <c r="O6" s="1">
        <v>418186</v>
      </c>
      <c r="Q6" t="str">
        <f t="shared" si="0"/>
        <v>Lee-Myers</v>
      </c>
      <c r="R6" s="7">
        <f t="shared" si="1"/>
        <v>548423.81999999995</v>
      </c>
      <c r="S6" s="6">
        <f t="shared" si="2"/>
        <v>418186</v>
      </c>
    </row>
    <row r="7" spans="1:49">
      <c r="M7" s="5" t="s">
        <v>15</v>
      </c>
      <c r="N7" s="1">
        <v>545095.25999999989</v>
      </c>
      <c r="O7" s="1">
        <v>419431</v>
      </c>
      <c r="Q7" t="str">
        <f t="shared" si="0"/>
        <v>Lopez</v>
      </c>
      <c r="R7" s="7">
        <f t="shared" si="1"/>
        <v>545095.25999999989</v>
      </c>
      <c r="S7" s="6">
        <f t="shared" si="2"/>
        <v>419431</v>
      </c>
    </row>
    <row r="8" spans="1:49">
      <c r="A8" s="16" t="s">
        <v>11</v>
      </c>
      <c r="B8" s="17" t="s">
        <v>0</v>
      </c>
      <c r="C8" s="17" t="s">
        <v>10</v>
      </c>
      <c r="M8" s="5" t="s">
        <v>16</v>
      </c>
      <c r="N8" s="1">
        <v>536475.9</v>
      </c>
      <c r="O8" s="1">
        <v>601307</v>
      </c>
      <c r="Q8" t="str">
        <f t="shared" si="0"/>
        <v>Martinez</v>
      </c>
      <c r="R8" s="7">
        <f t="shared" si="1"/>
        <v>536475.9</v>
      </c>
      <c r="S8" s="6">
        <f t="shared" si="2"/>
        <v>601307</v>
      </c>
    </row>
    <row r="9" spans="1:49">
      <c r="A9" s="18" t="s">
        <v>40</v>
      </c>
      <c r="B9" s="19">
        <v>0.71444950138856145</v>
      </c>
      <c r="C9" s="20">
        <v>0.75307869282339257</v>
      </c>
      <c r="M9" s="5" t="s">
        <v>17</v>
      </c>
      <c r="N9" s="1">
        <v>547475.30000000005</v>
      </c>
      <c r="O9" s="1">
        <v>646080</v>
      </c>
      <c r="Q9" t="str">
        <f t="shared" si="0"/>
        <v>Miller</v>
      </c>
      <c r="R9" s="7">
        <f t="shared" si="1"/>
        <v>547475.30000000005</v>
      </c>
      <c r="S9" s="6">
        <f t="shared" si="2"/>
        <v>646080</v>
      </c>
    </row>
    <row r="10" spans="1:49" ht="18.75">
      <c r="A10" s="18" t="s">
        <v>41</v>
      </c>
      <c r="B10" s="19">
        <v>0.285550498611437</v>
      </c>
      <c r="C10" s="20">
        <v>0.24692130717660737</v>
      </c>
      <c r="E10" s="15"/>
      <c r="F10" s="15"/>
      <c r="M10" s="5" t="s">
        <v>18</v>
      </c>
      <c r="N10" s="1">
        <v>565168.15000000014</v>
      </c>
      <c r="O10" s="1">
        <v>445958</v>
      </c>
      <c r="Q10" t="str">
        <f t="shared" si="0"/>
        <v>Myers-Lopez</v>
      </c>
      <c r="R10" s="7">
        <f t="shared" si="1"/>
        <v>565168.15000000014</v>
      </c>
      <c r="S10" s="6">
        <f t="shared" si="2"/>
        <v>445958</v>
      </c>
    </row>
    <row r="11" spans="1:49" ht="18.75">
      <c r="A11" s="18" t="s">
        <v>22</v>
      </c>
      <c r="B11" s="21">
        <v>1</v>
      </c>
      <c r="C11" s="21">
        <v>1</v>
      </c>
      <c r="E11" s="15"/>
      <c r="F11" s="15"/>
      <c r="M11" s="5" t="s">
        <v>19</v>
      </c>
      <c r="N11" s="1">
        <v>536180.92999999993</v>
      </c>
      <c r="O11" s="1">
        <v>711271</v>
      </c>
      <c r="Q11" t="str">
        <f t="shared" si="0"/>
        <v>Novak PLC</v>
      </c>
      <c r="R11" s="7">
        <f t="shared" si="1"/>
        <v>536180.92999999993</v>
      </c>
      <c r="S11" s="6">
        <f t="shared" si="2"/>
        <v>711271</v>
      </c>
    </row>
    <row r="12" spans="1:49">
      <c r="M12" s="5" t="s">
        <v>20</v>
      </c>
      <c r="N12" s="1">
        <v>537047.05999999982</v>
      </c>
      <c r="O12" s="1">
        <v>485684</v>
      </c>
      <c r="R12" s="7"/>
    </row>
    <row r="13" spans="1:49">
      <c r="M13" s="5" t="s">
        <v>21</v>
      </c>
      <c r="N13" s="1">
        <v>558181.42000000004</v>
      </c>
      <c r="O13" s="1">
        <v>504552</v>
      </c>
    </row>
    <row r="14" spans="1:49" ht="18.75">
      <c r="A14" s="16" t="s">
        <v>11</v>
      </c>
      <c r="B14" s="17" t="s">
        <v>0</v>
      </c>
      <c r="C14" s="17" t="s">
        <v>47</v>
      </c>
      <c r="D14" s="22"/>
      <c r="M14" s="5" t="s">
        <v>22</v>
      </c>
      <c r="N14" s="1">
        <v>5446809.4700000202</v>
      </c>
      <c r="O14" s="1">
        <v>5254990</v>
      </c>
    </row>
    <row r="15" spans="1:49" ht="18.75">
      <c r="A15" s="18" t="s">
        <v>42</v>
      </c>
      <c r="B15" s="22">
        <v>1336248.3099999984</v>
      </c>
      <c r="C15" s="24"/>
      <c r="D15" s="22"/>
      <c r="H15" s="25" t="str">
        <f>_xlfn.TEXTJOIN(" ",,"The dotted line indicates an average revenue of",TEXT($D$22,"$#,#"))</f>
        <v>The dotted line indicates an average revenue of $1,361,702</v>
      </c>
    </row>
    <row r="16" spans="1:49" ht="18.75">
      <c r="A16" s="18" t="s">
        <v>43</v>
      </c>
      <c r="B16" s="22">
        <v>1384874.5400000024</v>
      </c>
      <c r="C16" s="24">
        <v>3.6390115247370451E-2</v>
      </c>
      <c r="D16" s="22"/>
      <c r="M16" s="4" t="s">
        <v>36</v>
      </c>
      <c r="N16" t="s">
        <v>0</v>
      </c>
      <c r="O16" t="s">
        <v>10</v>
      </c>
      <c r="U16" t="s">
        <v>36</v>
      </c>
      <c r="V16" s="9" t="str">
        <f>N16</f>
        <v>Total Revenue</v>
      </c>
      <c r="W16" s="9" t="str">
        <f>O16</f>
        <v>Target Revenue</v>
      </c>
      <c r="X16" t="s">
        <v>37</v>
      </c>
      <c r="Y16" t="s">
        <v>23</v>
      </c>
    </row>
    <row r="17" spans="1:49" ht="18.75">
      <c r="A17" s="18" t="s">
        <v>44</v>
      </c>
      <c r="B17" s="22">
        <v>1362939.5400000014</v>
      </c>
      <c r="C17" s="24">
        <v>-1.5838979897775357E-2</v>
      </c>
      <c r="D17" s="22"/>
      <c r="M17" s="5" t="s">
        <v>24</v>
      </c>
      <c r="N17" s="9">
        <v>444162.52000000014</v>
      </c>
      <c r="O17" s="9">
        <v>439042</v>
      </c>
      <c r="U17" t="str">
        <f>M17</f>
        <v>Jan</v>
      </c>
      <c r="V17" s="9">
        <f t="shared" ref="V17:V28" si="3">N17</f>
        <v>444162.52000000014</v>
      </c>
      <c r="W17" s="9">
        <f t="shared" ref="W17:W28" si="4">O17</f>
        <v>439042</v>
      </c>
      <c r="X17" s="9" t="str">
        <f>IF(V17=V$30,V17,IF(V17=V$31,V17,""))</f>
        <v/>
      </c>
      <c r="Y17" s="11">
        <f>(V17-W17)/W17</f>
        <v>1.1662938853230749E-2</v>
      </c>
      <c r="AN17" s="33" t="s">
        <v>96</v>
      </c>
      <c r="AO17" s="34" t="s">
        <v>97</v>
      </c>
    </row>
    <row r="18" spans="1:49" ht="18.75">
      <c r="A18" s="18" t="s">
        <v>45</v>
      </c>
      <c r="B18" s="22">
        <v>1362747.0800000008</v>
      </c>
      <c r="C18" s="24">
        <v>-1.4120949194904202E-4</v>
      </c>
      <c r="D18" s="22"/>
      <c r="M18" s="5" t="s">
        <v>25</v>
      </c>
      <c r="N18" s="9">
        <v>423741.52000000037</v>
      </c>
      <c r="O18" s="9">
        <v>431279</v>
      </c>
      <c r="U18" t="str">
        <f t="shared" ref="U18:U28" si="5">M18</f>
        <v>Feb</v>
      </c>
      <c r="V18" s="9">
        <f t="shared" si="3"/>
        <v>423741.52000000037</v>
      </c>
      <c r="W18" s="9">
        <f t="shared" si="4"/>
        <v>431279</v>
      </c>
      <c r="X18" s="9" t="str">
        <f t="shared" ref="X18:X28" si="6">IF(V18=V$30,V18,IF(V18=V$31,V18,""))</f>
        <v/>
      </c>
      <c r="Y18" s="11">
        <f t="shared" ref="Y18:Y28" si="7">(V18-W18)/W18</f>
        <v>-1.7477039225187483E-2</v>
      </c>
    </row>
    <row r="19" spans="1:49" ht="18.75">
      <c r="A19" s="18" t="s">
        <v>22</v>
      </c>
      <c r="B19" s="22">
        <v>5446809.4700000202</v>
      </c>
      <c r="C19" s="24"/>
      <c r="D19" s="9"/>
      <c r="M19" s="5" t="s">
        <v>26</v>
      </c>
      <c r="N19" s="9">
        <v>468344.26999999949</v>
      </c>
      <c r="O19" s="9">
        <v>445591</v>
      </c>
      <c r="U19" t="str">
        <f t="shared" si="5"/>
        <v>Mar</v>
      </c>
      <c r="V19" s="9">
        <f t="shared" si="3"/>
        <v>468344.26999999949</v>
      </c>
      <c r="W19" s="9">
        <f t="shared" si="4"/>
        <v>445591</v>
      </c>
      <c r="X19" s="9" t="str">
        <f t="shared" si="6"/>
        <v/>
      </c>
      <c r="Y19" s="11">
        <f t="shared" si="7"/>
        <v>5.1063127397096203E-2</v>
      </c>
    </row>
    <row r="20" spans="1:49" ht="15.95" customHeight="1">
      <c r="M20" s="5" t="s">
        <v>27</v>
      </c>
      <c r="N20" s="9">
        <v>448652.76</v>
      </c>
      <c r="O20" s="9">
        <v>453071</v>
      </c>
      <c r="U20" t="str">
        <f t="shared" si="5"/>
        <v>Apr</v>
      </c>
      <c r="V20" s="9">
        <f t="shared" si="3"/>
        <v>448652.76</v>
      </c>
      <c r="W20" s="9">
        <f t="shared" si="4"/>
        <v>453071</v>
      </c>
      <c r="X20" s="9" t="str">
        <f t="shared" si="6"/>
        <v/>
      </c>
      <c r="Y20" s="11">
        <f t="shared" si="7"/>
        <v>-9.7517607615583216E-3</v>
      </c>
      <c r="AB20">
        <v>91</v>
      </c>
      <c r="AC20">
        <v>92</v>
      </c>
      <c r="AD20">
        <v>93</v>
      </c>
      <c r="AE20">
        <v>94</v>
      </c>
      <c r="AF20">
        <v>95</v>
      </c>
      <c r="AG20">
        <v>96</v>
      </c>
      <c r="AH20">
        <v>97</v>
      </c>
      <c r="AI20">
        <v>98</v>
      </c>
      <c r="AJ20">
        <v>99</v>
      </c>
      <c r="AK20">
        <v>100</v>
      </c>
      <c r="AN20" s="35" t="str" cm="1">
        <f t="array" ref="AN20:AW29">IF(_xlfn._xlws.SORT(_xlfn.SEQUENCE(10,10),,-1)/100&gt;F76,AO17,AN17)</f>
        <v>▲</v>
      </c>
      <c r="AO20" s="35" t="str">
        <v>▲</v>
      </c>
      <c r="AP20" s="35" t="str">
        <v>▲</v>
      </c>
      <c r="AQ20" s="35" t="str">
        <v>▲</v>
      </c>
      <c r="AR20" s="35" t="str">
        <v>▲</v>
      </c>
      <c r="AS20" s="35" t="str">
        <v>▲</v>
      </c>
      <c r="AT20" s="35" t="str">
        <v>▲</v>
      </c>
      <c r="AU20" s="35" t="str">
        <v>▲</v>
      </c>
      <c r="AV20" s="35" t="str">
        <v>▲</v>
      </c>
      <c r="AW20" s="35" t="str">
        <v>▲</v>
      </c>
    </row>
    <row r="21" spans="1:49" ht="15.95" customHeight="1">
      <c r="A21" s="23" t="s">
        <v>48</v>
      </c>
      <c r="B21" s="23" t="s">
        <v>0</v>
      </c>
      <c r="C21" s="23" t="s">
        <v>37</v>
      </c>
      <c r="D21" s="23" t="s">
        <v>46</v>
      </c>
      <c r="M21" s="5" t="s">
        <v>28</v>
      </c>
      <c r="N21" s="9">
        <v>480720.64000000001</v>
      </c>
      <c r="O21" s="9">
        <v>444167</v>
      </c>
      <c r="U21" t="str">
        <f t="shared" si="5"/>
        <v>May</v>
      </c>
      <c r="V21" s="9">
        <f t="shared" si="3"/>
        <v>480720.64000000001</v>
      </c>
      <c r="W21" s="9">
        <f t="shared" si="4"/>
        <v>444167</v>
      </c>
      <c r="X21" s="9">
        <f t="shared" si="6"/>
        <v>480720.64000000001</v>
      </c>
      <c r="Y21" s="11">
        <f t="shared" si="7"/>
        <v>8.2297063942165932E-2</v>
      </c>
      <c r="AB21">
        <v>81</v>
      </c>
      <c r="AC21">
        <v>82</v>
      </c>
      <c r="AD21">
        <v>83</v>
      </c>
      <c r="AE21">
        <v>84</v>
      </c>
      <c r="AF21">
        <v>85</v>
      </c>
      <c r="AG21">
        <v>86</v>
      </c>
      <c r="AH21">
        <v>87</v>
      </c>
      <c r="AI21">
        <v>88</v>
      </c>
      <c r="AJ21">
        <v>89</v>
      </c>
      <c r="AK21">
        <v>90</v>
      </c>
      <c r="AN21" s="35" t="str">
        <v>▲</v>
      </c>
      <c r="AO21" s="35" t="str">
        <v>▲</v>
      </c>
      <c r="AP21" s="35" t="str">
        <v>▲</v>
      </c>
      <c r="AQ21" s="35" t="str">
        <v>▲</v>
      </c>
      <c r="AR21" s="35" t="str">
        <v>▲</v>
      </c>
      <c r="AS21" s="35" t="str">
        <v>▲</v>
      </c>
      <c r="AT21" s="35" t="str">
        <v>▲</v>
      </c>
      <c r="AU21" s="35" t="str">
        <v>▲</v>
      </c>
      <c r="AV21" s="35" t="str">
        <v>▲</v>
      </c>
      <c r="AW21" s="35" t="str">
        <v>▲</v>
      </c>
    </row>
    <row r="22" spans="1:49" ht="15.95" customHeight="1">
      <c r="A22" s="18" t="s">
        <v>42</v>
      </c>
      <c r="B22" s="22">
        <f>B15</f>
        <v>1336248.3099999984</v>
      </c>
      <c r="C22" s="22" t="str">
        <f>IF(B22&gt;D22,B22,"")</f>
        <v/>
      </c>
      <c r="D22" s="22">
        <f>AVERAGE($B$22:$B$25)</f>
        <v>1361702.3675000006</v>
      </c>
      <c r="M22" s="5" t="s">
        <v>29</v>
      </c>
      <c r="N22" s="9">
        <v>455501.1399999999</v>
      </c>
      <c r="O22" s="9">
        <v>421979</v>
      </c>
      <c r="U22" t="str">
        <f t="shared" si="5"/>
        <v>Jun</v>
      </c>
      <c r="V22" s="9">
        <f t="shared" si="3"/>
        <v>455501.1399999999</v>
      </c>
      <c r="W22" s="9">
        <f t="shared" si="4"/>
        <v>421979</v>
      </c>
      <c r="X22" s="9" t="str">
        <f t="shared" si="6"/>
        <v/>
      </c>
      <c r="Y22" s="11">
        <f t="shared" si="7"/>
        <v>7.9440303901378739E-2</v>
      </c>
      <c r="AB22">
        <v>71</v>
      </c>
      <c r="AC22">
        <v>72</v>
      </c>
      <c r="AD22">
        <v>73</v>
      </c>
      <c r="AE22">
        <v>74</v>
      </c>
      <c r="AF22">
        <v>75</v>
      </c>
      <c r="AG22">
        <v>76</v>
      </c>
      <c r="AH22">
        <v>77</v>
      </c>
      <c r="AI22">
        <v>78</v>
      </c>
      <c r="AJ22">
        <v>79</v>
      </c>
      <c r="AK22">
        <v>80</v>
      </c>
      <c r="AN22" s="35" t="str">
        <v>▲</v>
      </c>
      <c r="AO22" s="35" t="str">
        <v>▲</v>
      </c>
      <c r="AP22" s="35" t="str">
        <v>▲</v>
      </c>
      <c r="AQ22" s="35" t="str">
        <v>▲</v>
      </c>
      <c r="AR22" s="35" t="str">
        <v>▲</v>
      </c>
      <c r="AS22" s="35" t="str">
        <v>▲</v>
      </c>
      <c r="AT22" s="35" t="str">
        <v>▲</v>
      </c>
      <c r="AU22" s="35" t="str">
        <v>▲</v>
      </c>
      <c r="AV22" s="35" t="str">
        <v>▲</v>
      </c>
      <c r="AW22" s="35" t="str">
        <v>▲</v>
      </c>
    </row>
    <row r="23" spans="1:49" ht="15.95" customHeight="1">
      <c r="A23" s="18" t="s">
        <v>43</v>
      </c>
      <c r="B23" s="22">
        <f>B16</f>
        <v>1384874.5400000024</v>
      </c>
      <c r="C23" s="22">
        <f t="shared" ref="C23:C25" si="8">IF(B23&gt;D23,B23,"")</f>
        <v>1384874.5400000024</v>
      </c>
      <c r="D23" s="22">
        <f t="shared" ref="D23:D25" si="9">AVERAGE($B$22:$B$25)</f>
        <v>1361702.3675000006</v>
      </c>
      <c r="M23" s="5" t="s">
        <v>30</v>
      </c>
      <c r="N23" s="9">
        <v>433725.86000000045</v>
      </c>
      <c r="O23" s="9">
        <v>456718</v>
      </c>
      <c r="U23" t="str">
        <f t="shared" si="5"/>
        <v>Jul</v>
      </c>
      <c r="V23" s="9">
        <f t="shared" si="3"/>
        <v>433725.86000000045</v>
      </c>
      <c r="W23" s="9">
        <f t="shared" si="4"/>
        <v>456718</v>
      </c>
      <c r="X23" s="9" t="str">
        <f t="shared" si="6"/>
        <v/>
      </c>
      <c r="Y23" s="11">
        <f t="shared" si="7"/>
        <v>-5.0342092932618265E-2</v>
      </c>
      <c r="AB23">
        <v>61</v>
      </c>
      <c r="AC23">
        <v>62</v>
      </c>
      <c r="AD23">
        <v>63</v>
      </c>
      <c r="AE23">
        <v>64</v>
      </c>
      <c r="AF23">
        <v>65</v>
      </c>
      <c r="AG23">
        <v>66</v>
      </c>
      <c r="AH23">
        <v>67</v>
      </c>
      <c r="AI23">
        <v>68</v>
      </c>
      <c r="AJ23">
        <v>69</v>
      </c>
      <c r="AK23">
        <v>70</v>
      </c>
      <c r="AN23" s="35" t="str">
        <v>▲</v>
      </c>
      <c r="AO23" s="35" t="str">
        <v>▲</v>
      </c>
      <c r="AP23" s="35" t="str">
        <v>▲</v>
      </c>
      <c r="AQ23" s="35" t="str">
        <v>▲</v>
      </c>
      <c r="AR23" s="35" t="str">
        <v>▲</v>
      </c>
      <c r="AS23" s="35" t="str">
        <v>▲</v>
      </c>
      <c r="AT23" s="35" t="str">
        <v>▲</v>
      </c>
      <c r="AU23" s="35" t="str">
        <v>▲</v>
      </c>
      <c r="AV23" s="35" t="str">
        <v>▲</v>
      </c>
      <c r="AW23" s="35" t="str">
        <v>▲</v>
      </c>
    </row>
    <row r="24" spans="1:49" ht="15.95" customHeight="1">
      <c r="A24" s="18" t="s">
        <v>44</v>
      </c>
      <c r="B24" s="22">
        <f>B17</f>
        <v>1362939.5400000014</v>
      </c>
      <c r="C24" s="22">
        <f t="shared" si="8"/>
        <v>1362939.5400000014</v>
      </c>
      <c r="D24" s="22">
        <f t="shared" si="9"/>
        <v>1361702.3675000006</v>
      </c>
      <c r="M24" s="5" t="s">
        <v>31</v>
      </c>
      <c r="N24" s="9">
        <v>485766.24999999977</v>
      </c>
      <c r="O24" s="9">
        <v>431727</v>
      </c>
      <c r="U24" t="str">
        <f t="shared" si="5"/>
        <v>Aug</v>
      </c>
      <c r="V24" s="9">
        <f t="shared" si="3"/>
        <v>485766.24999999977</v>
      </c>
      <c r="W24" s="9">
        <f t="shared" si="4"/>
        <v>431727</v>
      </c>
      <c r="X24" s="9">
        <f t="shared" si="6"/>
        <v>485766.24999999977</v>
      </c>
      <c r="Y24" s="11">
        <f t="shared" si="7"/>
        <v>0.12516995694038077</v>
      </c>
      <c r="AB24">
        <v>51</v>
      </c>
      <c r="AC24">
        <v>52</v>
      </c>
      <c r="AD24">
        <v>53</v>
      </c>
      <c r="AE24">
        <v>54</v>
      </c>
      <c r="AF24">
        <v>55</v>
      </c>
      <c r="AG24">
        <v>56</v>
      </c>
      <c r="AH24">
        <v>57</v>
      </c>
      <c r="AI24">
        <v>58</v>
      </c>
      <c r="AJ24">
        <v>59</v>
      </c>
      <c r="AK24">
        <v>60</v>
      </c>
      <c r="AN24" s="36" t="str">
        <v>■</v>
      </c>
      <c r="AO24" s="35" t="str">
        <v>▲</v>
      </c>
      <c r="AP24" s="35" t="str">
        <v>▲</v>
      </c>
      <c r="AQ24" s="35" t="str">
        <v>▲</v>
      </c>
      <c r="AR24" s="35" t="str">
        <v>▲</v>
      </c>
      <c r="AS24" s="35" t="str">
        <v>▲</v>
      </c>
      <c r="AT24" s="35" t="str">
        <v>▲</v>
      </c>
      <c r="AU24" s="35" t="str">
        <v>▲</v>
      </c>
      <c r="AV24" s="35" t="str">
        <v>▲</v>
      </c>
      <c r="AW24" s="35" t="str">
        <v>▲</v>
      </c>
    </row>
    <row r="25" spans="1:49" ht="15.95" customHeight="1">
      <c r="A25" s="18" t="s">
        <v>45</v>
      </c>
      <c r="B25" s="22">
        <f>B18</f>
        <v>1362747.0800000008</v>
      </c>
      <c r="C25" s="22">
        <f t="shared" si="8"/>
        <v>1362747.0800000008</v>
      </c>
      <c r="D25" s="22">
        <f t="shared" si="9"/>
        <v>1361702.3675000006</v>
      </c>
      <c r="M25" s="5" t="s">
        <v>32</v>
      </c>
      <c r="N25" s="9">
        <v>443447.4300000004</v>
      </c>
      <c r="O25" s="9">
        <v>446912</v>
      </c>
      <c r="U25" t="str">
        <f t="shared" si="5"/>
        <v>Sep</v>
      </c>
      <c r="V25" s="9">
        <f t="shared" si="3"/>
        <v>443447.4300000004</v>
      </c>
      <c r="W25" s="9">
        <f t="shared" si="4"/>
        <v>446912</v>
      </c>
      <c r="X25" s="9" t="str">
        <f t="shared" si="6"/>
        <v/>
      </c>
      <c r="Y25" s="11">
        <f t="shared" si="7"/>
        <v>-7.7522420521256973E-3</v>
      </c>
      <c r="AB25">
        <v>41</v>
      </c>
      <c r="AC25">
        <v>42</v>
      </c>
      <c r="AD25">
        <v>43</v>
      </c>
      <c r="AE25">
        <v>44</v>
      </c>
      <c r="AF25">
        <v>45</v>
      </c>
      <c r="AG25">
        <v>46</v>
      </c>
      <c r="AH25">
        <v>47</v>
      </c>
      <c r="AI25">
        <v>48</v>
      </c>
      <c r="AJ25">
        <v>49</v>
      </c>
      <c r="AK25">
        <v>50</v>
      </c>
      <c r="AN25" s="36" t="str">
        <v>■</v>
      </c>
      <c r="AO25" s="36" t="str">
        <v>■</v>
      </c>
      <c r="AP25" s="36" t="str">
        <v>■</v>
      </c>
      <c r="AQ25" s="36" t="str">
        <v>■</v>
      </c>
      <c r="AR25" s="36" t="str">
        <v>■</v>
      </c>
      <c r="AS25" s="36" t="str">
        <v>■</v>
      </c>
      <c r="AT25" s="36" t="str">
        <v>■</v>
      </c>
      <c r="AU25" s="36" t="str">
        <v>■</v>
      </c>
      <c r="AV25" s="36" t="str">
        <v>■</v>
      </c>
      <c r="AW25" s="36" t="str">
        <v>■</v>
      </c>
    </row>
    <row r="26" spans="1:49" ht="15.95" customHeight="1">
      <c r="M26" s="5" t="s">
        <v>33</v>
      </c>
      <c r="N26" s="9">
        <v>458984.37999999971</v>
      </c>
      <c r="O26" s="9">
        <v>414360</v>
      </c>
      <c r="U26" t="str">
        <f t="shared" si="5"/>
        <v>Oct</v>
      </c>
      <c r="V26" s="9">
        <f t="shared" si="3"/>
        <v>458984.37999999971</v>
      </c>
      <c r="W26" s="9">
        <f t="shared" si="4"/>
        <v>414360</v>
      </c>
      <c r="X26" s="9" t="str">
        <f t="shared" si="6"/>
        <v/>
      </c>
      <c r="Y26" s="11">
        <f t="shared" si="7"/>
        <v>0.10769470991408368</v>
      </c>
      <c r="AB26">
        <v>31</v>
      </c>
      <c r="AC26">
        <v>32</v>
      </c>
      <c r="AD26">
        <v>33</v>
      </c>
      <c r="AE26">
        <v>34</v>
      </c>
      <c r="AF26">
        <v>35</v>
      </c>
      <c r="AG26">
        <v>36</v>
      </c>
      <c r="AH26">
        <v>37</v>
      </c>
      <c r="AI26">
        <v>38</v>
      </c>
      <c r="AJ26">
        <v>39</v>
      </c>
      <c r="AK26">
        <v>40</v>
      </c>
      <c r="AN26" s="36" t="str">
        <v>■</v>
      </c>
      <c r="AO26" s="36" t="str">
        <v>■</v>
      </c>
      <c r="AP26" s="36" t="str">
        <v>■</v>
      </c>
      <c r="AQ26" s="36" t="str">
        <v>■</v>
      </c>
      <c r="AR26" s="36" t="str">
        <v>■</v>
      </c>
      <c r="AS26" s="36" t="str">
        <v>■</v>
      </c>
      <c r="AT26" s="36" t="str">
        <v>■</v>
      </c>
      <c r="AU26" s="36" t="str">
        <v>■</v>
      </c>
      <c r="AV26" s="36" t="str">
        <v>■</v>
      </c>
      <c r="AW26" s="36" t="str">
        <v>■</v>
      </c>
    </row>
    <row r="27" spans="1:49" ht="15.95" customHeight="1">
      <c r="M27" s="5" t="s">
        <v>34</v>
      </c>
      <c r="N27" s="9">
        <v>462537.40999999939</v>
      </c>
      <c r="O27" s="9">
        <v>413371</v>
      </c>
      <c r="U27" t="str">
        <f t="shared" si="5"/>
        <v>Nov</v>
      </c>
      <c r="V27" s="9">
        <f t="shared" si="3"/>
        <v>462537.40999999939</v>
      </c>
      <c r="W27" s="9">
        <f t="shared" si="4"/>
        <v>413371</v>
      </c>
      <c r="X27" s="9" t="str">
        <f t="shared" si="6"/>
        <v/>
      </c>
      <c r="Y27" s="11">
        <f t="shared" si="7"/>
        <v>0.11894015303443975</v>
      </c>
      <c r="AB27">
        <v>21</v>
      </c>
      <c r="AC27">
        <v>22</v>
      </c>
      <c r="AD27">
        <v>23</v>
      </c>
      <c r="AE27">
        <v>24</v>
      </c>
      <c r="AF27">
        <v>25</v>
      </c>
      <c r="AG27">
        <v>26</v>
      </c>
      <c r="AH27">
        <v>27</v>
      </c>
      <c r="AI27">
        <v>28</v>
      </c>
      <c r="AJ27">
        <v>29</v>
      </c>
      <c r="AK27">
        <v>30</v>
      </c>
      <c r="AN27" s="36" t="str">
        <v>■</v>
      </c>
      <c r="AO27" s="36" t="str">
        <v>■</v>
      </c>
      <c r="AP27" s="36" t="str">
        <v>■</v>
      </c>
      <c r="AQ27" s="36" t="str">
        <v>■</v>
      </c>
      <c r="AR27" s="36" t="str">
        <v>■</v>
      </c>
      <c r="AS27" s="36" t="str">
        <v>■</v>
      </c>
      <c r="AT27" s="36" t="str">
        <v>■</v>
      </c>
      <c r="AU27" s="36" t="str">
        <v>■</v>
      </c>
      <c r="AV27" s="36" t="str">
        <v>■</v>
      </c>
      <c r="AW27" s="36" t="str">
        <v>■</v>
      </c>
    </row>
    <row r="28" spans="1:49" ht="19.5">
      <c r="A28" s="16" t="s">
        <v>11</v>
      </c>
      <c r="B28" s="17" t="s">
        <v>0</v>
      </c>
      <c r="C28" s="17" t="s">
        <v>47</v>
      </c>
      <c r="M28" s="5" t="s">
        <v>35</v>
      </c>
      <c r="N28" s="9">
        <v>441225.28999999992</v>
      </c>
      <c r="O28" s="9">
        <v>456773</v>
      </c>
      <c r="U28" t="str">
        <f t="shared" si="5"/>
        <v>Dec</v>
      </c>
      <c r="V28" s="9">
        <f t="shared" si="3"/>
        <v>441225.28999999992</v>
      </c>
      <c r="W28" s="9">
        <f t="shared" si="4"/>
        <v>456773</v>
      </c>
      <c r="X28" s="9" t="str">
        <f t="shared" si="6"/>
        <v/>
      </c>
      <c r="Y28" s="11">
        <f t="shared" si="7"/>
        <v>-3.4038154619471989E-2</v>
      </c>
      <c r="AB28">
        <v>11</v>
      </c>
      <c r="AC28">
        <v>12</v>
      </c>
      <c r="AD28">
        <v>13</v>
      </c>
      <c r="AE28">
        <v>14</v>
      </c>
      <c r="AF28">
        <v>15</v>
      </c>
      <c r="AG28">
        <v>16</v>
      </c>
      <c r="AH28">
        <v>17</v>
      </c>
      <c r="AI28">
        <v>18</v>
      </c>
      <c r="AJ28">
        <v>19</v>
      </c>
      <c r="AK28">
        <v>20</v>
      </c>
      <c r="AN28" s="36" t="str">
        <v>■</v>
      </c>
      <c r="AO28" s="36" t="str">
        <v>■</v>
      </c>
      <c r="AP28" s="36" t="str">
        <v>■</v>
      </c>
      <c r="AQ28" s="36" t="str">
        <v>■</v>
      </c>
      <c r="AR28" s="36" t="str">
        <v>■</v>
      </c>
      <c r="AS28" s="36" t="str">
        <v>■</v>
      </c>
      <c r="AT28" s="36" t="str">
        <v>■</v>
      </c>
      <c r="AU28" s="36" t="str">
        <v>■</v>
      </c>
      <c r="AV28" s="36" t="str">
        <v>■</v>
      </c>
      <c r="AW28" s="36" t="str">
        <v>■</v>
      </c>
    </row>
    <row r="29" spans="1:49" ht="19.5">
      <c r="A29" s="18" t="s">
        <v>49</v>
      </c>
      <c r="B29" s="22">
        <v>789470.8800000028</v>
      </c>
      <c r="C29" s="24"/>
      <c r="H29" t="str">
        <f>_xlfn.TEXTJOIN(" ",,"The dotted line indicates an average revenue of",TEXT($D$39,"$#,#"))</f>
        <v>The dotted line indicates an average revenue of $778,116</v>
      </c>
      <c r="M29" s="5" t="s">
        <v>22</v>
      </c>
      <c r="N29" s="1">
        <v>5446809.4700000202</v>
      </c>
      <c r="O29" s="1">
        <v>5254990</v>
      </c>
      <c r="AB29">
        <v>1</v>
      </c>
      <c r="AC29">
        <v>2</v>
      </c>
      <c r="AD29">
        <v>3</v>
      </c>
      <c r="AE29">
        <v>4</v>
      </c>
      <c r="AF29">
        <v>5</v>
      </c>
      <c r="AG29">
        <v>6</v>
      </c>
      <c r="AH29">
        <v>7</v>
      </c>
      <c r="AI29">
        <v>8</v>
      </c>
      <c r="AJ29">
        <v>9</v>
      </c>
      <c r="AK29">
        <v>10</v>
      </c>
      <c r="AN29" s="36" t="str">
        <v>■</v>
      </c>
      <c r="AO29" s="36" t="str">
        <v>■</v>
      </c>
      <c r="AP29" s="36" t="str">
        <v>■</v>
      </c>
      <c r="AQ29" s="36" t="str">
        <v>■</v>
      </c>
      <c r="AR29" s="36" t="str">
        <v>■</v>
      </c>
      <c r="AS29" s="36" t="str">
        <v>■</v>
      </c>
      <c r="AT29" s="36" t="str">
        <v>■</v>
      </c>
      <c r="AU29" s="36" t="str">
        <v>■</v>
      </c>
      <c r="AV29" s="36" t="str">
        <v>■</v>
      </c>
      <c r="AW29" s="36" t="str">
        <v>■</v>
      </c>
    </row>
    <row r="30" spans="1:49" ht="18.75">
      <c r="A30" s="18" t="s">
        <v>50</v>
      </c>
      <c r="B30" s="22">
        <v>772166.82999999914</v>
      </c>
      <c r="C30" s="24">
        <v>-2.1918541187996184E-2</v>
      </c>
      <c r="U30" t="s">
        <v>38</v>
      </c>
      <c r="V30" s="9">
        <f>LARGE(V$17:V$28,1)</f>
        <v>485766.24999999977</v>
      </c>
      <c r="W30" s="9"/>
    </row>
    <row r="31" spans="1:49" ht="18.75">
      <c r="A31" s="18" t="s">
        <v>51</v>
      </c>
      <c r="B31" s="22">
        <v>774303.62999999756</v>
      </c>
      <c r="C31" s="24">
        <v>2.7672776361015393E-3</v>
      </c>
      <c r="U31" t="s">
        <v>39</v>
      </c>
      <c r="V31" s="9">
        <f>LARGE(V$17:V$28,2)</f>
        <v>480720.64000000001</v>
      </c>
      <c r="W31" s="9"/>
    </row>
    <row r="32" spans="1:49" ht="18.75">
      <c r="A32" s="18" t="s">
        <v>52</v>
      </c>
      <c r="B32" s="22">
        <v>795985.00999999966</v>
      </c>
      <c r="C32" s="24">
        <v>2.8001134387039057E-2</v>
      </c>
      <c r="AB32">
        <v>91</v>
      </c>
      <c r="AC32">
        <v>92</v>
      </c>
      <c r="AD32">
        <v>93</v>
      </c>
      <c r="AE32">
        <v>94</v>
      </c>
      <c r="AF32">
        <v>95</v>
      </c>
      <c r="AG32">
        <v>96</v>
      </c>
      <c r="AH32">
        <v>97</v>
      </c>
      <c r="AI32">
        <v>98</v>
      </c>
      <c r="AJ32">
        <v>99</v>
      </c>
      <c r="AK32">
        <v>100</v>
      </c>
    </row>
    <row r="33" spans="1:37" ht="18.75">
      <c r="A33" s="18" t="s">
        <v>53</v>
      </c>
      <c r="B33" s="22">
        <v>762351.78000000084</v>
      </c>
      <c r="C33" s="24">
        <v>-4.225359721284052E-2</v>
      </c>
      <c r="AB33">
        <v>81</v>
      </c>
      <c r="AC33">
        <v>82</v>
      </c>
      <c r="AD33">
        <v>83</v>
      </c>
      <c r="AE33">
        <v>84</v>
      </c>
      <c r="AF33">
        <v>85</v>
      </c>
      <c r="AG33">
        <v>86</v>
      </c>
      <c r="AH33">
        <v>87</v>
      </c>
      <c r="AI33">
        <v>88</v>
      </c>
      <c r="AJ33">
        <v>89</v>
      </c>
      <c r="AK33">
        <v>90</v>
      </c>
    </row>
    <row r="34" spans="1:37" ht="18.75">
      <c r="A34" s="18" t="s">
        <v>54</v>
      </c>
      <c r="B34" s="22">
        <v>786663.06000000041</v>
      </c>
      <c r="C34" s="24">
        <v>3.1889844869253843E-2</v>
      </c>
      <c r="AB34">
        <v>71</v>
      </c>
      <c r="AC34">
        <v>72</v>
      </c>
      <c r="AD34">
        <v>73</v>
      </c>
      <c r="AE34">
        <v>74</v>
      </c>
      <c r="AF34">
        <v>75</v>
      </c>
      <c r="AG34">
        <v>76</v>
      </c>
      <c r="AH34">
        <v>77</v>
      </c>
      <c r="AI34">
        <v>78</v>
      </c>
      <c r="AJ34">
        <v>79</v>
      </c>
      <c r="AK34">
        <v>80</v>
      </c>
    </row>
    <row r="35" spans="1:37" ht="18.75">
      <c r="A35" s="18" t="s">
        <v>55</v>
      </c>
      <c r="B35" s="22">
        <v>765868.27999999898</v>
      </c>
      <c r="C35" s="24">
        <v>-2.6434163566802556E-2</v>
      </c>
      <c r="AB35">
        <v>61</v>
      </c>
      <c r="AC35">
        <v>62</v>
      </c>
      <c r="AD35">
        <v>63</v>
      </c>
      <c r="AE35">
        <v>64</v>
      </c>
      <c r="AF35">
        <v>65</v>
      </c>
      <c r="AG35">
        <v>66</v>
      </c>
      <c r="AH35">
        <v>67</v>
      </c>
      <c r="AI35">
        <v>68</v>
      </c>
      <c r="AJ35">
        <v>69</v>
      </c>
      <c r="AK35">
        <v>70</v>
      </c>
    </row>
    <row r="36" spans="1:37" ht="18.75">
      <c r="A36" s="18" t="s">
        <v>22</v>
      </c>
      <c r="B36" s="22">
        <v>5446809.4700000202</v>
      </c>
      <c r="C36" s="24"/>
      <c r="AB36">
        <v>51</v>
      </c>
      <c r="AC36">
        <v>52</v>
      </c>
      <c r="AD36">
        <v>53</v>
      </c>
      <c r="AE36">
        <v>54</v>
      </c>
      <c r="AF36">
        <v>55</v>
      </c>
      <c r="AG36">
        <v>56</v>
      </c>
      <c r="AH36">
        <v>57</v>
      </c>
      <c r="AI36">
        <v>58</v>
      </c>
      <c r="AJ36">
        <v>59</v>
      </c>
      <c r="AK36">
        <v>60</v>
      </c>
    </row>
    <row r="37" spans="1:37">
      <c r="AB37">
        <v>41</v>
      </c>
      <c r="AC37">
        <v>42</v>
      </c>
      <c r="AD37">
        <v>43</v>
      </c>
      <c r="AE37">
        <v>44</v>
      </c>
      <c r="AF37">
        <v>45</v>
      </c>
      <c r="AG37">
        <v>46</v>
      </c>
      <c r="AH37">
        <v>47</v>
      </c>
      <c r="AI37">
        <v>48</v>
      </c>
      <c r="AJ37">
        <v>49</v>
      </c>
      <c r="AK37">
        <v>50</v>
      </c>
    </row>
    <row r="38" spans="1:37">
      <c r="A38" s="23" t="s">
        <v>11</v>
      </c>
      <c r="B38" s="23" t="s">
        <v>0</v>
      </c>
      <c r="C38" s="23" t="s">
        <v>37</v>
      </c>
      <c r="D38" s="23" t="s">
        <v>46</v>
      </c>
      <c r="AB38">
        <v>31</v>
      </c>
      <c r="AC38">
        <v>32</v>
      </c>
      <c r="AD38">
        <v>33</v>
      </c>
      <c r="AE38">
        <v>34</v>
      </c>
      <c r="AF38">
        <v>35</v>
      </c>
      <c r="AG38">
        <v>36</v>
      </c>
      <c r="AH38">
        <v>37</v>
      </c>
      <c r="AI38">
        <v>38</v>
      </c>
      <c r="AJ38">
        <v>39</v>
      </c>
      <c r="AK38">
        <v>40</v>
      </c>
    </row>
    <row r="39" spans="1:37" ht="18.75">
      <c r="A39" s="18" t="s">
        <v>49</v>
      </c>
      <c r="B39" s="22">
        <v>789470.8800000028</v>
      </c>
      <c r="C39" s="22">
        <f>IF(B39&gt;D39,B39,"")</f>
        <v>789470.8800000028</v>
      </c>
      <c r="D39" s="22">
        <f>AVERAGE($B$39:$B$45)</f>
        <v>778115.63857142848</v>
      </c>
      <c r="AB39">
        <v>21</v>
      </c>
      <c r="AC39">
        <v>22</v>
      </c>
      <c r="AD39">
        <v>23</v>
      </c>
      <c r="AE39">
        <v>24</v>
      </c>
      <c r="AF39">
        <v>25</v>
      </c>
      <c r="AG39">
        <v>26</v>
      </c>
      <c r="AH39">
        <v>27</v>
      </c>
      <c r="AI39">
        <v>28</v>
      </c>
      <c r="AJ39">
        <v>29</v>
      </c>
      <c r="AK39">
        <v>30</v>
      </c>
    </row>
    <row r="40" spans="1:37" ht="18.75">
      <c r="A40" s="18" t="s">
        <v>50</v>
      </c>
      <c r="B40" s="22">
        <v>772166.82999999914</v>
      </c>
      <c r="C40" s="22" t="str">
        <f t="shared" ref="C40:C45" si="10">IF(B40&gt;D40,B40,"")</f>
        <v/>
      </c>
      <c r="D40" s="22">
        <f t="shared" ref="D40:D45" si="11">AVERAGE($B$39:$B$45)</f>
        <v>778115.63857142848</v>
      </c>
      <c r="AB40">
        <v>11</v>
      </c>
      <c r="AC40">
        <v>12</v>
      </c>
      <c r="AD40">
        <v>13</v>
      </c>
      <c r="AE40">
        <v>14</v>
      </c>
      <c r="AF40">
        <v>15</v>
      </c>
      <c r="AG40">
        <v>16</v>
      </c>
      <c r="AH40">
        <v>17</v>
      </c>
      <c r="AI40">
        <v>18</v>
      </c>
      <c r="AJ40">
        <v>19</v>
      </c>
      <c r="AK40">
        <v>20</v>
      </c>
    </row>
    <row r="41" spans="1:37" ht="18.75">
      <c r="A41" s="18" t="s">
        <v>51</v>
      </c>
      <c r="B41" s="22">
        <v>774303.62999999756</v>
      </c>
      <c r="C41" s="22" t="str">
        <f t="shared" si="10"/>
        <v/>
      </c>
      <c r="D41" s="22">
        <f t="shared" si="11"/>
        <v>778115.63857142848</v>
      </c>
      <c r="AB41">
        <v>1</v>
      </c>
      <c r="AC41">
        <v>2</v>
      </c>
      <c r="AD41">
        <v>3</v>
      </c>
      <c r="AE41">
        <v>4</v>
      </c>
      <c r="AF41">
        <v>5</v>
      </c>
      <c r="AG41">
        <v>6</v>
      </c>
      <c r="AH41">
        <v>7</v>
      </c>
      <c r="AI41">
        <v>8</v>
      </c>
      <c r="AJ41">
        <v>9</v>
      </c>
      <c r="AK41">
        <v>10</v>
      </c>
    </row>
    <row r="42" spans="1:37" ht="18.75">
      <c r="A42" s="18" t="s">
        <v>52</v>
      </c>
      <c r="B42" s="22">
        <v>795985.00999999966</v>
      </c>
      <c r="C42" s="22">
        <f t="shared" si="10"/>
        <v>795985.00999999966</v>
      </c>
      <c r="D42" s="22">
        <f t="shared" si="11"/>
        <v>778115.63857142848</v>
      </c>
    </row>
    <row r="43" spans="1:37" ht="18.75">
      <c r="A43" s="18" t="s">
        <v>53</v>
      </c>
      <c r="B43" s="22">
        <v>762351.78000000084</v>
      </c>
      <c r="C43" s="22" t="str">
        <f t="shared" si="10"/>
        <v/>
      </c>
      <c r="D43" s="22">
        <f t="shared" si="11"/>
        <v>778115.63857142848</v>
      </c>
    </row>
    <row r="44" spans="1:37" ht="18.75">
      <c r="A44" s="18" t="s">
        <v>54</v>
      </c>
      <c r="B44" s="22">
        <v>786663.06000000041</v>
      </c>
      <c r="C44" s="22">
        <f t="shared" si="10"/>
        <v>786663.06000000041</v>
      </c>
      <c r="D44" s="22">
        <f t="shared" si="11"/>
        <v>778115.63857142848</v>
      </c>
    </row>
    <row r="45" spans="1:37" ht="18.75">
      <c r="A45" s="18" t="s">
        <v>55</v>
      </c>
      <c r="B45" s="22">
        <v>765868.27999999898</v>
      </c>
      <c r="C45" s="22" t="str">
        <f t="shared" si="10"/>
        <v/>
      </c>
      <c r="D45" s="22">
        <f t="shared" si="11"/>
        <v>778115.63857142848</v>
      </c>
    </row>
    <row r="49" spans="1:14">
      <c r="A49" s="4" t="s">
        <v>11</v>
      </c>
      <c r="B49" t="s">
        <v>2</v>
      </c>
      <c r="F49" t="s">
        <v>56</v>
      </c>
      <c r="G49">
        <v>1</v>
      </c>
      <c r="J49" t="s">
        <v>58</v>
      </c>
    </row>
    <row r="50" spans="1:14">
      <c r="A50" s="5" t="s">
        <v>63</v>
      </c>
      <c r="B50" s="1">
        <v>8477.4799999999977</v>
      </c>
      <c r="F50" t="s">
        <v>57</v>
      </c>
      <c r="G50">
        <v>1</v>
      </c>
      <c r="J50" t="s">
        <v>59</v>
      </c>
    </row>
    <row r="51" spans="1:14">
      <c r="A51" s="5" t="s">
        <v>68</v>
      </c>
      <c r="B51" s="1">
        <v>7569.0199999999959</v>
      </c>
    </row>
    <row r="52" spans="1:14">
      <c r="A52" s="5" t="s">
        <v>66</v>
      </c>
      <c r="B52" s="1">
        <v>7236.9200000000019</v>
      </c>
      <c r="G52">
        <f>IF(G50=1,E67,F67)</f>
        <v>600</v>
      </c>
    </row>
    <row r="53" spans="1:14">
      <c r="A53" s="5" t="s">
        <v>64</v>
      </c>
      <c r="B53" s="1">
        <v>7191.9699999999975</v>
      </c>
    </row>
    <row r="54" spans="1:14">
      <c r="A54" s="5" t="s">
        <v>65</v>
      </c>
      <c r="B54" s="1">
        <v>6966.5800000000008</v>
      </c>
    </row>
    <row r="55" spans="1:14">
      <c r="J55" s="41" t="s">
        <v>80</v>
      </c>
      <c r="K55" s="42"/>
      <c r="M55" s="41" t="s">
        <v>81</v>
      </c>
      <c r="N55" s="41"/>
    </row>
    <row r="57" spans="1:14">
      <c r="A57" s="4" t="s">
        <v>11</v>
      </c>
      <c r="B57" t="s">
        <v>2</v>
      </c>
      <c r="D57" s="4" t="s">
        <v>11</v>
      </c>
      <c r="E57" t="s">
        <v>2</v>
      </c>
      <c r="G57" s="4" t="s">
        <v>11</v>
      </c>
      <c r="H57" t="s">
        <v>2</v>
      </c>
      <c r="J57" t="s">
        <v>83</v>
      </c>
      <c r="K57" t="str">
        <f>IF($G$49=1,B49,B57)</f>
        <v>Profit</v>
      </c>
      <c r="M57" t="s">
        <v>59</v>
      </c>
      <c r="N57" t="str">
        <f>IF($G$49=1,E57,H57)</f>
        <v>Profit</v>
      </c>
    </row>
    <row r="58" spans="1:14">
      <c r="A58" s="5" t="s">
        <v>69</v>
      </c>
      <c r="B58" s="1">
        <v>130.20000000000073</v>
      </c>
      <c r="D58" s="5" t="s">
        <v>78</v>
      </c>
      <c r="E58" s="1">
        <v>134907.56</v>
      </c>
      <c r="G58" s="5" t="s">
        <v>76</v>
      </c>
      <c r="H58" s="1">
        <v>86589.619999999952</v>
      </c>
      <c r="J58" t="str">
        <f t="shared" ref="J58:K58" si="12">IF($G$49=1,A50,A58)</f>
        <v>John Brown</v>
      </c>
      <c r="K58" s="1">
        <f t="shared" si="12"/>
        <v>8477.4799999999977</v>
      </c>
      <c r="M58" t="str">
        <f t="shared" ref="M58:M62" si="13">IF($G$49=1,D58,G58)</f>
        <v>Washington</v>
      </c>
      <c r="N58" s="1">
        <f t="shared" ref="N58:N62" si="14">IF($G$49=1,E58,H58)</f>
        <v>134907.56</v>
      </c>
    </row>
    <row r="59" spans="1:14">
      <c r="A59" s="5" t="s">
        <v>67</v>
      </c>
      <c r="B59" s="1">
        <v>912.82000000000062</v>
      </c>
      <c r="D59" s="5" t="s">
        <v>72</v>
      </c>
      <c r="E59" s="1">
        <v>132555.79000000024</v>
      </c>
      <c r="G59" s="5" t="s">
        <v>75</v>
      </c>
      <c r="H59" s="1">
        <v>91811.079999999856</v>
      </c>
      <c r="J59" t="str">
        <f t="shared" ref="J59:K59" si="15">IF($G$49=1,A51,A59)</f>
        <v>Paul Noble</v>
      </c>
      <c r="K59" s="1">
        <f t="shared" si="15"/>
        <v>7569.0199999999959</v>
      </c>
      <c r="M59" t="str">
        <f t="shared" si="13"/>
        <v>California</v>
      </c>
      <c r="N59" s="1">
        <f t="shared" si="14"/>
        <v>132555.79000000024</v>
      </c>
    </row>
    <row r="60" spans="1:14">
      <c r="A60" s="5" t="s">
        <v>60</v>
      </c>
      <c r="B60" s="1">
        <v>992.27999999999975</v>
      </c>
      <c r="D60" s="5" t="s">
        <v>70</v>
      </c>
      <c r="E60" s="1">
        <v>132061.01999999973</v>
      </c>
      <c r="G60" s="5" t="s">
        <v>79</v>
      </c>
      <c r="H60" s="1">
        <v>96221.15</v>
      </c>
      <c r="J60" t="str">
        <f t="shared" ref="J60:K60" si="16">IF($G$49=1,A52,A60)</f>
        <v>Laura Gross</v>
      </c>
      <c r="K60" s="1">
        <f t="shared" si="16"/>
        <v>7236.9200000000019</v>
      </c>
      <c r="M60" t="str">
        <f t="shared" si="13"/>
        <v>Michigan</v>
      </c>
      <c r="N60" s="1">
        <f t="shared" si="14"/>
        <v>132061.01999999973</v>
      </c>
    </row>
    <row r="61" spans="1:14">
      <c r="A61" s="5" t="s">
        <v>61</v>
      </c>
      <c r="B61" s="1">
        <v>1362.7800000000007</v>
      </c>
      <c r="D61" s="5" t="s">
        <v>77</v>
      </c>
      <c r="E61" s="1">
        <v>131335.97000000015</v>
      </c>
      <c r="G61" s="5" t="s">
        <v>74</v>
      </c>
      <c r="H61" s="1">
        <v>101212.63000000015</v>
      </c>
      <c r="J61" t="str">
        <f t="shared" ref="J61:K61" si="17">IF($G$49=1,A53,A61)</f>
        <v>Judith Simmons</v>
      </c>
      <c r="K61" s="1">
        <f t="shared" si="17"/>
        <v>7191.9699999999975</v>
      </c>
      <c r="M61" t="str">
        <f t="shared" si="13"/>
        <v>Virginia</v>
      </c>
      <c r="N61" s="1">
        <f t="shared" si="14"/>
        <v>131335.97000000015</v>
      </c>
    </row>
    <row r="62" spans="1:14">
      <c r="A62" s="5" t="s">
        <v>62</v>
      </c>
      <c r="B62" s="1">
        <v>1387.2399999999998</v>
      </c>
      <c r="D62" s="5" t="s">
        <v>71</v>
      </c>
      <c r="E62" s="1">
        <v>128176.22000000032</v>
      </c>
      <c r="G62" s="5" t="s">
        <v>73</v>
      </c>
      <c r="H62" s="1">
        <v>104453.84999999986</v>
      </c>
      <c r="J62" t="str">
        <f t="shared" ref="J62:K62" si="18">IF($G$49=1,A54,A62)</f>
        <v>Kristine Barrett</v>
      </c>
      <c r="K62" s="1">
        <f t="shared" si="18"/>
        <v>6966.5800000000008</v>
      </c>
      <c r="M62" t="str">
        <f t="shared" si="13"/>
        <v>Missouri</v>
      </c>
      <c r="N62" s="1">
        <f t="shared" si="14"/>
        <v>128176.22000000032</v>
      </c>
    </row>
    <row r="65" spans="1:12">
      <c r="A65" s="41" t="s">
        <v>82</v>
      </c>
      <c r="B65" s="42"/>
      <c r="L65" s="26"/>
    </row>
    <row r="66" spans="1:12">
      <c r="E66" t="s">
        <v>84</v>
      </c>
      <c r="F66" t="s">
        <v>85</v>
      </c>
      <c r="G66" t="s">
        <v>93</v>
      </c>
      <c r="H66" t="s">
        <v>99</v>
      </c>
    </row>
    <row r="67" spans="1:12">
      <c r="A67" t="str">
        <f>IF($G$50=1,J57,M57)</f>
        <v>Customer Name</v>
      </c>
      <c r="B67" t="str">
        <f>IF($G$50=1,K57,N57)</f>
        <v>Profit</v>
      </c>
      <c r="E67" s="27">
        <v>600</v>
      </c>
      <c r="F67" s="28">
        <v>20</v>
      </c>
      <c r="G67" s="28">
        <v>45.353333333333332</v>
      </c>
      <c r="H67" s="28">
        <v>100</v>
      </c>
    </row>
    <row r="68" spans="1:12" ht="18.75">
      <c r="A68" t="str">
        <f t="shared" ref="A68:B68" si="19">IF($G$50=1,J58,M58)</f>
        <v>John Brown</v>
      </c>
      <c r="B68" s="31">
        <f t="shared" si="19"/>
        <v>8477.4799999999977</v>
      </c>
    </row>
    <row r="69" spans="1:12" ht="18.75">
      <c r="A69" t="str">
        <f t="shared" ref="A69:B69" si="20">IF($G$50=1,J59,M59)</f>
        <v>Paul Noble</v>
      </c>
      <c r="B69" s="31">
        <f t="shared" si="20"/>
        <v>7569.0199999999959</v>
      </c>
      <c r="E69" s="26" t="s">
        <v>86</v>
      </c>
    </row>
    <row r="70" spans="1:12" ht="18.75">
      <c r="A70" t="str">
        <f t="shared" ref="A70:B70" si="21">IF($G$50=1,J60,M60)</f>
        <v>Laura Gross</v>
      </c>
      <c r="B70" s="31">
        <f t="shared" si="21"/>
        <v>7236.9200000000019</v>
      </c>
      <c r="E70" t="str">
        <f>_xlfn.TEXTJOIN(" ",,"5",IF(G49=1,"Top","Least"),"Profitable",IF(G50=1,"Customers","Locations"))</f>
        <v>5 Top Profitable Customers</v>
      </c>
    </row>
    <row r="71" spans="1:12" ht="18.75">
      <c r="A71" t="str">
        <f t="shared" ref="A71:B71" si="22">IF($G$50=1,J61,M61)</f>
        <v>Judith Simmons</v>
      </c>
      <c r="B71" s="31">
        <f t="shared" si="22"/>
        <v>7191.9699999999975</v>
      </c>
      <c r="E71" t="str">
        <f>_xlfn.TEXTJOIN(" ",,"Total",IF(G50=1,"Customers","Locations"))</f>
        <v>Total Customers</v>
      </c>
    </row>
    <row r="72" spans="1:12" ht="18.75">
      <c r="A72" t="str">
        <f t="shared" ref="A72:B72" si="23">IF($G$50=1,J62,M62)</f>
        <v>Kristine Barrett</v>
      </c>
      <c r="B72" s="31">
        <f t="shared" si="23"/>
        <v>6966.5800000000008</v>
      </c>
    </row>
    <row r="74" spans="1:12">
      <c r="A74" s="4" t="s">
        <v>11</v>
      </c>
      <c r="B74" t="s">
        <v>2</v>
      </c>
      <c r="E74" s="4" t="s">
        <v>11</v>
      </c>
      <c r="F74" t="s">
        <v>2</v>
      </c>
    </row>
    <row r="75" spans="1:12" ht="18.75">
      <c r="A75" s="5" t="s">
        <v>88</v>
      </c>
      <c r="B75" s="43">
        <v>77466.27</v>
      </c>
      <c r="E75" s="5" t="s">
        <v>94</v>
      </c>
      <c r="F75" s="30">
        <v>0.48527656041986861</v>
      </c>
    </row>
    <row r="76" spans="1:12" ht="18.75">
      <c r="A76" s="5" t="s">
        <v>89</v>
      </c>
      <c r="B76" s="43">
        <v>404975.14999999909</v>
      </c>
      <c r="E76" s="5" t="s">
        <v>95</v>
      </c>
      <c r="F76" s="30">
        <v>0.51472343958010647</v>
      </c>
    </row>
    <row r="77" spans="1:12" ht="18.75">
      <c r="A77" s="5" t="s">
        <v>90</v>
      </c>
      <c r="B77" s="43">
        <v>429027.98999999859</v>
      </c>
    </row>
    <row r="78" spans="1:12" ht="18.75">
      <c r="A78" s="5" t="s">
        <v>91</v>
      </c>
      <c r="B78" s="43">
        <v>476486.33000000217</v>
      </c>
    </row>
    <row r="79" spans="1:12" ht="18.75">
      <c r="A79" s="5" t="s">
        <v>92</v>
      </c>
      <c r="B79" s="43">
        <v>909556.31999999564</v>
      </c>
    </row>
    <row r="80" spans="1:12">
      <c r="A80" s="5" t="s">
        <v>22</v>
      </c>
      <c r="B80" s="1">
        <v>2297512.0600000275</v>
      </c>
    </row>
    <row r="82" spans="1:12">
      <c r="A82" s="4" t="s">
        <v>11</v>
      </c>
      <c r="B82" t="s">
        <v>2</v>
      </c>
      <c r="C82" t="s">
        <v>98</v>
      </c>
      <c r="G82" s="8" t="s">
        <v>36</v>
      </c>
      <c r="K82" s="4" t="s">
        <v>11</v>
      </c>
      <c r="L82" t="s">
        <v>2</v>
      </c>
    </row>
    <row r="83" spans="1:12" ht="18.75">
      <c r="A83" s="5" t="s">
        <v>24</v>
      </c>
      <c r="B83" s="1">
        <v>177715.38000000006</v>
      </c>
      <c r="C83" s="37"/>
      <c r="G83" s="5" t="s">
        <v>24</v>
      </c>
      <c r="H83" s="1">
        <f>B83</f>
        <v>177715.38000000006</v>
      </c>
      <c r="I83" s="1">
        <f>B83</f>
        <v>177715.38000000006</v>
      </c>
      <c r="K83" s="5" t="s">
        <v>49</v>
      </c>
      <c r="L83" s="43">
        <v>342889.85000000324</v>
      </c>
    </row>
    <row r="84" spans="1:12" ht="18.75">
      <c r="A84" s="5" t="s">
        <v>25</v>
      </c>
      <c r="B84" s="1">
        <v>177756.57000000004</v>
      </c>
      <c r="C84" s="38">
        <v>2.3177510016281769E-4</v>
      </c>
      <c r="G84" s="5" t="s">
        <v>25</v>
      </c>
      <c r="H84" s="1">
        <f t="shared" ref="H84:H94" si="24">B84</f>
        <v>177756.57000000004</v>
      </c>
      <c r="I84" s="1">
        <f t="shared" ref="I84:I94" si="25">B84</f>
        <v>177756.57000000004</v>
      </c>
      <c r="K84" s="5" t="s">
        <v>50</v>
      </c>
      <c r="L84" s="43">
        <v>324340.81999999884</v>
      </c>
    </row>
    <row r="85" spans="1:12" ht="18.75">
      <c r="A85" s="5" t="s">
        <v>26</v>
      </c>
      <c r="B85" s="1">
        <v>204515.86999999941</v>
      </c>
      <c r="C85" s="37">
        <v>0.1505390208643167</v>
      </c>
      <c r="G85" s="5" t="s">
        <v>26</v>
      </c>
      <c r="H85" s="1">
        <f t="shared" si="24"/>
        <v>204515.86999999941</v>
      </c>
      <c r="I85" s="1">
        <f t="shared" si="25"/>
        <v>204515.86999999941</v>
      </c>
      <c r="K85" s="5" t="s">
        <v>51</v>
      </c>
      <c r="L85" s="43">
        <v>324189.0599999979</v>
      </c>
    </row>
    <row r="86" spans="1:12" ht="18.75">
      <c r="A86" s="5" t="s">
        <v>27</v>
      </c>
      <c r="B86" s="1">
        <v>192977.03999999998</v>
      </c>
      <c r="C86" s="37">
        <v>-5.6420218147371484E-2</v>
      </c>
      <c r="G86" s="5" t="s">
        <v>27</v>
      </c>
      <c r="H86" s="1">
        <f t="shared" si="24"/>
        <v>192977.03999999998</v>
      </c>
      <c r="I86" s="1">
        <f t="shared" si="25"/>
        <v>192977.03999999998</v>
      </c>
      <c r="K86" s="5" t="s">
        <v>52</v>
      </c>
      <c r="L86" s="43">
        <v>340665.27999999869</v>
      </c>
    </row>
    <row r="87" spans="1:12" ht="18.75">
      <c r="A87" s="5" t="s">
        <v>28</v>
      </c>
      <c r="B87" s="1">
        <v>205642.85000000033</v>
      </c>
      <c r="C87" s="37">
        <v>6.5633766586949138E-2</v>
      </c>
      <c r="G87" s="5" t="s">
        <v>28</v>
      </c>
      <c r="H87" s="1">
        <f t="shared" si="24"/>
        <v>205642.85000000033</v>
      </c>
      <c r="I87" s="1">
        <f t="shared" si="25"/>
        <v>205642.85000000033</v>
      </c>
      <c r="K87" s="5" t="s">
        <v>53</v>
      </c>
      <c r="L87" s="43">
        <v>319564.96000000124</v>
      </c>
    </row>
    <row r="88" spans="1:12" ht="18.75">
      <c r="A88" s="5" t="s">
        <v>29</v>
      </c>
      <c r="B88" s="1">
        <v>195489.95000000042</v>
      </c>
      <c r="C88" s="37">
        <v>-4.9371519603039399E-2</v>
      </c>
      <c r="G88" s="5" t="s">
        <v>29</v>
      </c>
      <c r="H88" s="1">
        <f t="shared" si="24"/>
        <v>195489.95000000042</v>
      </c>
      <c r="I88" s="1">
        <f t="shared" si="25"/>
        <v>195489.95000000042</v>
      </c>
      <c r="K88" s="5" t="s">
        <v>54</v>
      </c>
      <c r="L88" s="43">
        <v>332458.74000000069</v>
      </c>
    </row>
    <row r="89" spans="1:12" ht="18.75">
      <c r="A89" s="5" t="s">
        <v>30</v>
      </c>
      <c r="B89" s="1">
        <v>182737.19000000047</v>
      </c>
      <c r="C89" s="37">
        <v>-6.5234862457123372E-2</v>
      </c>
      <c r="G89" s="5" t="s">
        <v>30</v>
      </c>
      <c r="H89" s="1">
        <f t="shared" si="24"/>
        <v>182737.19000000047</v>
      </c>
      <c r="I89" s="1">
        <f t="shared" si="25"/>
        <v>182737.19000000047</v>
      </c>
      <c r="K89" s="5" t="s">
        <v>55</v>
      </c>
      <c r="L89" s="43">
        <v>313403.34999999951</v>
      </c>
    </row>
    <row r="90" spans="1:12">
      <c r="A90" s="5" t="s">
        <v>31</v>
      </c>
      <c r="B90" s="1">
        <v>208599.36000000034</v>
      </c>
      <c r="C90" s="37">
        <v>0.14152658251995559</v>
      </c>
      <c r="G90" s="5" t="s">
        <v>31</v>
      </c>
      <c r="H90" s="1">
        <f t="shared" si="24"/>
        <v>208599.36000000034</v>
      </c>
      <c r="I90" s="1">
        <f t="shared" si="25"/>
        <v>208599.36000000034</v>
      </c>
      <c r="K90" s="5" t="s">
        <v>22</v>
      </c>
      <c r="L90" s="1">
        <v>2297512.0600000275</v>
      </c>
    </row>
    <row r="91" spans="1:12">
      <c r="A91" s="5" t="s">
        <v>32</v>
      </c>
      <c r="B91" s="1">
        <v>190084.82000000018</v>
      </c>
      <c r="C91" s="37">
        <v>-8.8756456395648206E-2</v>
      </c>
      <c r="G91" s="5" t="s">
        <v>32</v>
      </c>
      <c r="H91" s="1">
        <f t="shared" si="24"/>
        <v>190084.82000000018</v>
      </c>
      <c r="I91" s="1">
        <f t="shared" si="25"/>
        <v>190084.82000000018</v>
      </c>
    </row>
    <row r="92" spans="1:12">
      <c r="A92" s="5" t="s">
        <v>33</v>
      </c>
      <c r="B92" s="1">
        <v>190384.21999999968</v>
      </c>
      <c r="C92" s="37">
        <v>1.5750863219877269E-3</v>
      </c>
      <c r="G92" s="5" t="s">
        <v>33</v>
      </c>
      <c r="H92" s="1">
        <f t="shared" si="24"/>
        <v>190384.21999999968</v>
      </c>
      <c r="I92" s="1">
        <f t="shared" si="25"/>
        <v>190384.21999999968</v>
      </c>
    </row>
    <row r="93" spans="1:12">
      <c r="A93" s="5" t="s">
        <v>34</v>
      </c>
      <c r="B93" s="1">
        <v>192253.24999999942</v>
      </c>
      <c r="C93" s="37">
        <v>9.8171476606608472E-3</v>
      </c>
      <c r="G93" s="5" t="s">
        <v>34</v>
      </c>
      <c r="H93" s="1">
        <f t="shared" si="24"/>
        <v>192253.24999999942</v>
      </c>
      <c r="I93" s="1">
        <f t="shared" si="25"/>
        <v>192253.24999999942</v>
      </c>
    </row>
    <row r="94" spans="1:12">
      <c r="A94" s="5" t="s">
        <v>35</v>
      </c>
      <c r="B94" s="1">
        <v>179355.56000000011</v>
      </c>
      <c r="C94" s="37">
        <v>-6.7086980324126341E-2</v>
      </c>
      <c r="G94" s="5" t="s">
        <v>35</v>
      </c>
      <c r="H94" s="1">
        <f t="shared" si="24"/>
        <v>179355.56000000011</v>
      </c>
      <c r="I94" s="1">
        <f t="shared" si="25"/>
        <v>179355.56000000011</v>
      </c>
    </row>
    <row r="95" spans="1:12">
      <c r="A95" s="5" t="s">
        <v>22</v>
      </c>
      <c r="B95" s="1">
        <v>2297512.0600000275</v>
      </c>
      <c r="C95" s="30"/>
    </row>
    <row r="97" spans="1:10">
      <c r="A97" t="s">
        <v>100</v>
      </c>
      <c r="B97" t="s">
        <v>101</v>
      </c>
    </row>
    <row r="98" spans="1:10">
      <c r="A98" s="39">
        <v>8.0280723519668459E-2</v>
      </c>
      <c r="B98" s="39">
        <v>8.0468669303389667E-2</v>
      </c>
      <c r="F98" t="s">
        <v>56</v>
      </c>
      <c r="G98">
        <v>2</v>
      </c>
      <c r="I98" t="str">
        <f>IF(G98=1,"Most Profitable Products","Quantity Sold")</f>
        <v>Quantity Sold</v>
      </c>
    </row>
    <row r="100" spans="1:10">
      <c r="A100" s="4" t="s">
        <v>11</v>
      </c>
      <c r="B100" t="s">
        <v>2</v>
      </c>
      <c r="C100" t="s">
        <v>9</v>
      </c>
      <c r="F100" s="8" t="s">
        <v>11</v>
      </c>
      <c r="G100" s="8" t="str">
        <f>IF($G$98=1,B100,C100)</f>
        <v>Total Items Sold</v>
      </c>
      <c r="I100" s="4" t="s">
        <v>11</v>
      </c>
      <c r="J100" t="s">
        <v>2</v>
      </c>
    </row>
    <row r="101" spans="1:10" ht="18.75">
      <c r="A101" s="5" t="s">
        <v>103</v>
      </c>
      <c r="B101" s="1">
        <v>95024.850000000035</v>
      </c>
      <c r="C101" s="28">
        <v>6861</v>
      </c>
      <c r="F101" s="5" t="s">
        <v>103</v>
      </c>
      <c r="G101" s="40">
        <f t="shared" ref="G101:G105" si="26">IF($G$98=1,B101,C101)</f>
        <v>6861</v>
      </c>
      <c r="I101" s="5" t="s">
        <v>110</v>
      </c>
      <c r="J101" s="43">
        <v>52455.239999999583</v>
      </c>
    </row>
    <row r="102" spans="1:10" ht="18.75">
      <c r="A102" s="5" t="s">
        <v>104</v>
      </c>
      <c r="B102" s="1">
        <v>84506.489999999932</v>
      </c>
      <c r="C102" s="28">
        <v>6137</v>
      </c>
      <c r="F102" s="5" t="s">
        <v>104</v>
      </c>
      <c r="G102" s="40">
        <f t="shared" si="26"/>
        <v>6137</v>
      </c>
      <c r="I102" s="5" t="s">
        <v>107</v>
      </c>
      <c r="J102" s="43">
        <v>86449.160000000033</v>
      </c>
    </row>
    <row r="103" spans="1:10" ht="18.75">
      <c r="A103" s="5" t="s">
        <v>106</v>
      </c>
      <c r="B103" s="1">
        <v>83284.599999999977</v>
      </c>
      <c r="C103" s="28">
        <v>6262</v>
      </c>
      <c r="F103" s="5" t="s">
        <v>106</v>
      </c>
      <c r="G103" s="40">
        <f t="shared" si="26"/>
        <v>6262</v>
      </c>
      <c r="I103" s="5" t="s">
        <v>108</v>
      </c>
      <c r="J103" s="43">
        <v>142236.05999999901</v>
      </c>
    </row>
    <row r="104" spans="1:10" ht="18.75">
      <c r="A104" s="5" t="s">
        <v>105</v>
      </c>
      <c r="B104" s="1">
        <v>82987.239999999991</v>
      </c>
      <c r="C104" s="28">
        <v>6671</v>
      </c>
      <c r="F104" s="5" t="s">
        <v>105</v>
      </c>
      <c r="G104" s="40">
        <f t="shared" si="26"/>
        <v>6671</v>
      </c>
      <c r="I104" s="5" t="s">
        <v>109</v>
      </c>
      <c r="J104" s="43">
        <v>174072.76000000042</v>
      </c>
    </row>
    <row r="105" spans="1:10" ht="18.75">
      <c r="A105" s="5" t="s">
        <v>102</v>
      </c>
      <c r="B105" s="1">
        <v>78081.849999999962</v>
      </c>
      <c r="C105" s="28">
        <v>6545</v>
      </c>
      <c r="F105" s="5" t="s">
        <v>102</v>
      </c>
      <c r="G105" s="40">
        <f t="shared" si="26"/>
        <v>6545</v>
      </c>
      <c r="I105" s="5" t="s">
        <v>114</v>
      </c>
      <c r="J105" s="43">
        <v>339210.4900000029</v>
      </c>
    </row>
    <row r="106" spans="1:10" ht="18.75">
      <c r="A106" s="5" t="s">
        <v>22</v>
      </c>
      <c r="B106" s="1">
        <v>423885.0299999995</v>
      </c>
      <c r="C106" s="28">
        <v>32476</v>
      </c>
      <c r="I106" s="5" t="s">
        <v>113</v>
      </c>
      <c r="J106" s="43">
        <v>367414.25000000041</v>
      </c>
    </row>
    <row r="107" spans="1:10" ht="18.75">
      <c r="I107" s="5" t="s">
        <v>112</v>
      </c>
      <c r="J107" s="43">
        <v>417457.830000002</v>
      </c>
    </row>
    <row r="108" spans="1:10" ht="18.75">
      <c r="I108" s="5" t="s">
        <v>111</v>
      </c>
      <c r="J108" s="43">
        <v>718216.26999999932</v>
      </c>
    </row>
  </sheetData>
  <mergeCells count="3">
    <mergeCell ref="J55:K55"/>
    <mergeCell ref="M55:N55"/>
    <mergeCell ref="A65:B65"/>
  </mergeCells>
  <conditionalFormatting sqref="L2">
    <cfRule type="expression" dxfId="64" priority="7">
      <formula>$A$2-$K$2&gt;0</formula>
    </cfRule>
    <cfRule type="expression" dxfId="63" priority="8">
      <formula>$A$2-$K$2&lt;0</formula>
    </cfRule>
  </conditionalFormatting>
  <conditionalFormatting sqref="AB20:AK29">
    <cfRule type="cellIs" dxfId="62" priority="3" operator="greaterThanOrEqual">
      <formula>$B$9*100</formula>
    </cfRule>
    <cfRule type="cellIs" dxfId="61" priority="4" operator="lessThan">
      <formula>$B$9*100</formula>
    </cfRule>
  </conditionalFormatting>
  <conditionalFormatting sqref="AB32:AK41">
    <cfRule type="cellIs" dxfId="60" priority="5" operator="greaterThanOrEqual">
      <formula>$B$10*100</formula>
    </cfRule>
    <cfRule type="cellIs" dxfId="59" priority="6" operator="lessThanOrEqual">
      <formula>$B$10*100</formula>
    </cfRule>
  </conditionalFormatting>
  <conditionalFormatting sqref="AN20:AW29">
    <cfRule type="expression" dxfId="58" priority="1">
      <formula>AN20&lt;&gt;$AO$17</formula>
    </cfRule>
    <cfRule type="expression" dxfId="57" priority="2">
      <formula>AN20&lt;&gt;$AN$17</formula>
    </cfRule>
  </conditionalFormatting>
  <pageMargins left="0.7" right="0.7" top="0.75" bottom="0.75" header="0.3" footer="0.3"/>
  <extLst>
    <ext xmlns:x15="http://schemas.microsoft.com/office/spreadsheetml/2010/11/main" uri="{F7C9EE02-42E1-4005-9D12-6889AFFD525C}">
      <x15:webExtensions xmlns:xm="http://schemas.microsoft.com/office/excel/2006/main">
        <x15:webExtension appRef="{40A9C11A-FA8B-4616-9337-93B1321BC4D4}">
          <xm:f>'KPIs &amp; Analyses'!$M$3:$O$14</xm:f>
        </x15:webExtension>
      </x15:webExtens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EBDD2-37F2-4959-8510-78E585B7ACC5}">
  <sheetPr codeName="Sheet3"/>
  <dimension ref="V1:AA6"/>
  <sheetViews>
    <sheetView showGridLines="0" showRowColHeaders="0" zoomScale="95" zoomScaleNormal="95" workbookViewId="0">
      <selection activeCell="Q35" sqref="Q35"/>
    </sheetView>
  </sheetViews>
  <sheetFormatPr defaultRowHeight="15"/>
  <cols>
    <col min="1" max="16384" width="9.140625" style="2"/>
  </cols>
  <sheetData>
    <row r="1" spans="22:27">
      <c r="V1" s="3"/>
      <c r="W1" s="3"/>
      <c r="X1" s="3"/>
      <c r="Y1" s="3"/>
      <c r="Z1" s="3"/>
      <c r="AA1" s="3"/>
    </row>
    <row r="2" spans="22:27">
      <c r="W2" s="3"/>
      <c r="X2" s="3"/>
      <c r="Y2" s="3"/>
      <c r="Z2" s="3"/>
      <c r="AA2" s="3"/>
    </row>
    <row r="3" spans="22:27">
      <c r="W3" s="3"/>
      <c r="X3" s="3"/>
      <c r="Y3" s="3"/>
      <c r="Z3" s="3"/>
      <c r="AA3" s="3"/>
    </row>
    <row r="4" spans="22:27">
      <c r="W4" s="3"/>
      <c r="X4" s="3"/>
      <c r="Y4" s="3"/>
      <c r="Z4" s="3"/>
      <c r="AA4" s="3"/>
    </row>
    <row r="5" spans="22:27">
      <c r="Z5" s="3"/>
    </row>
    <row r="6" spans="22:27">
      <c r="Z6" s="3"/>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0F723-09AC-435A-AAE4-610827FD1432}">
  <sheetPr codeName="Sheet4"/>
  <dimension ref="V1:AA6"/>
  <sheetViews>
    <sheetView showGridLines="0" showRowColHeaders="0" zoomScale="95" zoomScaleNormal="95" workbookViewId="0"/>
  </sheetViews>
  <sheetFormatPr defaultRowHeight="15"/>
  <cols>
    <col min="1" max="16384" width="9.140625" style="2"/>
  </cols>
  <sheetData>
    <row r="1" spans="22:27">
      <c r="V1" s="3"/>
      <c r="W1" s="3"/>
      <c r="X1" s="3"/>
      <c r="Y1" s="3"/>
      <c r="Z1" s="3"/>
      <c r="AA1" s="3"/>
    </row>
    <row r="2" spans="22:27">
      <c r="W2" s="3"/>
      <c r="X2" s="3"/>
      <c r="Y2" s="3"/>
      <c r="Z2" s="3"/>
      <c r="AA2" s="3"/>
    </row>
    <row r="3" spans="22:27">
      <c r="W3" s="3"/>
      <c r="X3" s="3"/>
      <c r="Y3" s="3"/>
      <c r="Z3" s="3"/>
      <c r="AA3" s="3"/>
    </row>
    <row r="4" spans="22:27">
      <c r="W4" s="3"/>
      <c r="X4" s="3"/>
      <c r="Y4" s="3"/>
      <c r="Z4" s="3"/>
      <c r="AA4" s="3"/>
    </row>
    <row r="5" spans="22:27">
      <c r="Z5" s="3"/>
    </row>
    <row r="6" spans="22:27">
      <c r="Z6" s="3"/>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8B372-2721-4C7C-82BD-748BD55825FF}">
  <sheetPr codeName="Sheet1"/>
  <dimension ref="R1:AB6"/>
  <sheetViews>
    <sheetView showGridLines="0" showRowColHeaders="0" tabSelected="1" zoomScale="95" zoomScaleNormal="95" workbookViewId="0"/>
  </sheetViews>
  <sheetFormatPr defaultRowHeight="15"/>
  <cols>
    <col min="1" max="16384" width="9.140625" style="3"/>
  </cols>
  <sheetData>
    <row r="1" spans="18:28">
      <c r="W1" s="29"/>
      <c r="X1" s="29"/>
      <c r="Y1" s="29"/>
      <c r="Z1" s="29"/>
      <c r="AA1" s="29"/>
      <c r="AB1" s="29"/>
    </row>
    <row r="2" spans="18:28">
      <c r="W2" s="29"/>
      <c r="X2" s="29"/>
      <c r="Y2" s="29"/>
      <c r="Z2" s="29"/>
      <c r="AA2" s="29"/>
      <c r="AB2" s="29"/>
    </row>
    <row r="3" spans="18:28">
      <c r="W3" s="29"/>
      <c r="X3" s="29"/>
      <c r="Y3" s="29"/>
      <c r="Z3" s="29"/>
      <c r="AA3" s="29"/>
      <c r="AB3" s="29"/>
    </row>
    <row r="4" spans="18:28">
      <c r="W4" s="29"/>
      <c r="X4" s="29"/>
      <c r="Y4" s="29"/>
      <c r="Z4" s="29"/>
      <c r="AA4" s="29"/>
      <c r="AB4" s="29"/>
    </row>
    <row r="5" spans="18:28">
      <c r="W5" s="29"/>
      <c r="X5" s="29"/>
      <c r="Y5" s="29"/>
      <c r="Z5" s="29"/>
      <c r="AA5" s="29"/>
      <c r="AB5" s="29"/>
    </row>
    <row r="6" spans="18:28">
      <c r="R6" s="3" t="s">
        <v>87</v>
      </c>
      <c r="Z6" s="2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Option Button 1">
              <controlPr defaultSize="0" autoFill="0" autoLine="0" autoPict="0">
                <anchor moveWithCells="1">
                  <from>
                    <xdr:col>10</xdr:col>
                    <xdr:colOff>171450</xdr:colOff>
                    <xdr:row>8</xdr:row>
                    <xdr:rowOff>66675</xdr:rowOff>
                  </from>
                  <to>
                    <xdr:col>11</xdr:col>
                    <xdr:colOff>219075</xdr:colOff>
                    <xdr:row>9</xdr:row>
                    <xdr:rowOff>104775</xdr:rowOff>
                  </to>
                </anchor>
              </controlPr>
            </control>
          </mc:Choice>
        </mc:AlternateContent>
        <mc:AlternateContent xmlns:mc="http://schemas.openxmlformats.org/markup-compatibility/2006">
          <mc:Choice Requires="x14">
            <control shapeId="5122" r:id="rId4" name="Option Button 2">
              <controlPr defaultSize="0" autoFill="0" autoLine="0" autoPict="0">
                <anchor moveWithCells="1">
                  <from>
                    <xdr:col>11</xdr:col>
                    <xdr:colOff>9525</xdr:colOff>
                    <xdr:row>8</xdr:row>
                    <xdr:rowOff>66675</xdr:rowOff>
                  </from>
                  <to>
                    <xdr:col>12</xdr:col>
                    <xdr:colOff>85725</xdr:colOff>
                    <xdr:row>9</xdr:row>
                    <xdr:rowOff>104775</xdr:rowOff>
                  </to>
                </anchor>
              </controlPr>
            </control>
          </mc:Choice>
        </mc:AlternateContent>
        <mc:AlternateContent xmlns:mc="http://schemas.openxmlformats.org/markup-compatibility/2006">
          <mc:Choice Requires="x14">
            <control shapeId="5123" r:id="rId5" name="Drop Down 3">
              <controlPr defaultSize="0" autoLine="0" autoPict="0">
                <anchor moveWithCells="1">
                  <from>
                    <xdr:col>15</xdr:col>
                    <xdr:colOff>266700</xdr:colOff>
                    <xdr:row>8</xdr:row>
                    <xdr:rowOff>76200</xdr:rowOff>
                  </from>
                  <to>
                    <xdr:col>16</xdr:col>
                    <xdr:colOff>466725</xdr:colOff>
                    <xdr:row>9</xdr:row>
                    <xdr:rowOff>123825</xdr:rowOff>
                  </to>
                </anchor>
              </controlPr>
            </control>
          </mc:Choice>
        </mc:AlternateContent>
        <mc:AlternateContent xmlns:mc="http://schemas.openxmlformats.org/markup-compatibility/2006">
          <mc:Choice Requires="x14">
            <control shapeId="5172" r:id="rId6" name="Option Button 52">
              <controlPr defaultSize="0" autoFill="0" autoLine="0" autoPict="0">
                <anchor moveWithCells="1">
                  <from>
                    <xdr:col>17</xdr:col>
                    <xdr:colOff>609600</xdr:colOff>
                    <xdr:row>9</xdr:row>
                    <xdr:rowOff>38100</xdr:rowOff>
                  </from>
                  <to>
                    <xdr:col>18</xdr:col>
                    <xdr:colOff>266700</xdr:colOff>
                    <xdr:row>10</xdr:row>
                    <xdr:rowOff>133350</xdr:rowOff>
                  </to>
                </anchor>
              </controlPr>
            </control>
          </mc:Choice>
        </mc:AlternateContent>
        <mc:AlternateContent xmlns:mc="http://schemas.openxmlformats.org/markup-compatibility/2006">
          <mc:Choice Requires="x14">
            <control shapeId="5173" r:id="rId7" name="Option Button 53">
              <controlPr defaultSize="0" autoFill="0" autoLine="0" autoPict="0">
                <anchor moveWithCells="1">
                  <from>
                    <xdr:col>20</xdr:col>
                    <xdr:colOff>66675</xdr:colOff>
                    <xdr:row>9</xdr:row>
                    <xdr:rowOff>47625</xdr:rowOff>
                  </from>
                  <to>
                    <xdr:col>20</xdr:col>
                    <xdr:colOff>390525</xdr:colOff>
                    <xdr:row>10</xdr:row>
                    <xdr:rowOff>123825</xdr:rowOff>
                  </to>
                </anchor>
              </controlPr>
            </control>
          </mc:Choice>
        </mc:AlternateContent>
        <mc:AlternateContent xmlns:mc="http://schemas.openxmlformats.org/markup-compatibility/2006">
          <mc:Choice Requires="x14">
            <control shapeId="5234" r:id="rId8" name="Group Box 114">
              <controlPr defaultSize="0" autoFill="0" autoPict="0">
                <anchor moveWithCells="1">
                  <from>
                    <xdr:col>17</xdr:col>
                    <xdr:colOff>190500</xdr:colOff>
                    <xdr:row>9</xdr:row>
                    <xdr:rowOff>9525</xdr:rowOff>
                  </from>
                  <to>
                    <xdr:col>20</xdr:col>
                    <xdr:colOff>409575</xdr:colOff>
                    <xdr:row>10</xdr:row>
                    <xdr:rowOff>152400</xdr:rowOff>
                  </to>
                </anchor>
              </controlPr>
            </control>
          </mc:Choice>
        </mc:AlternateContent>
        <mc:AlternateContent xmlns:mc="http://schemas.openxmlformats.org/markup-compatibility/2006">
          <mc:Choice Requires="x14">
            <control shapeId="5183" r:id="rId9" name="Group Box 63">
              <controlPr defaultSize="0" autoFill="0" autoPict="0">
                <anchor moveWithCells="1">
                  <from>
                    <xdr:col>17</xdr:col>
                    <xdr:colOff>133350</xdr:colOff>
                    <xdr:row>10</xdr:row>
                    <xdr:rowOff>171450</xdr:rowOff>
                  </from>
                  <to>
                    <xdr:col>20</xdr:col>
                    <xdr:colOff>409575</xdr:colOff>
                    <xdr:row>12</xdr:row>
                    <xdr:rowOff>85725</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Props1.xml><?xml version="1.0" encoding="utf-8"?>
<ds:datastoreItem xmlns:ds="http://schemas.openxmlformats.org/officeDocument/2006/customXml" ds:itemID="{C91F8F7A-380F-41CE-BE56-DF738801C5E9}">
  <ds:schemaRefs/>
</ds:datastoreItem>
</file>

<file path=customXml/itemProps2.xml><?xml version="1.0" encoding="utf-8"?>
<ds:datastoreItem xmlns:ds="http://schemas.openxmlformats.org/officeDocument/2006/customXml" ds:itemID="{729C4FE9-CE51-4154-81D1-A3FD11D593B5}">
  <ds:schemaRefs/>
</ds:datastoreItem>
</file>

<file path=customXml/itemProps3.xml><?xml version="1.0" encoding="utf-8"?>
<ds:datastoreItem xmlns:ds="http://schemas.openxmlformats.org/officeDocument/2006/customXml" ds:itemID="{482C9AF5-C1B0-49EE-B835-64609DC7694E}">
  <ds:schemaRefs/>
</ds:datastoreItem>
</file>

<file path=customXml/itemProps4.xml><?xml version="1.0" encoding="utf-8"?>
<ds:datastoreItem xmlns:ds="http://schemas.openxmlformats.org/officeDocument/2006/customXml" ds:itemID="{182ED757-D9DA-4A41-A648-539F527082E9}">
  <ds:schemaRefs/>
</ds:datastoreItem>
</file>

<file path=customXml/itemProps5.xml><?xml version="1.0" encoding="utf-8"?>
<ds:datastoreItem xmlns:ds="http://schemas.openxmlformats.org/officeDocument/2006/customXml" ds:itemID="{E99BCDAE-7BFD-43ED-8006-9B47100EFBF5}">
  <ds:schemaRefs/>
</ds:datastoreItem>
</file>

<file path=customXml/itemProps6.xml><?xml version="1.0" encoding="utf-8"?>
<ds:datastoreItem xmlns:ds="http://schemas.openxmlformats.org/officeDocument/2006/customXml" ds:itemID="{FC6910B7-E416-4984-8D77-B4D6CB42A036}">
  <ds:schemaRefs/>
</ds:datastoreItem>
</file>

<file path=customXml/itemProps7.xml><?xml version="1.0" encoding="utf-8"?>
<ds:datastoreItem xmlns:ds="http://schemas.openxmlformats.org/officeDocument/2006/customXml" ds:itemID="{568D7069-01E5-41D3-B61B-5D6FC2FC97FB}">
  <ds:schemaRefs/>
</ds:datastoreItem>
</file>

<file path=customXml/itemProps8.xml><?xml version="1.0" encoding="utf-8"?>
<ds:datastoreItem xmlns:ds="http://schemas.openxmlformats.org/officeDocument/2006/customXml" ds:itemID="{8FF5FC7A-1EB2-4CA1-B195-228996C1363E}">
  <ds:schemaRefs/>
</ds:datastoreItem>
</file>

<file path=customXml/itemProps9.xml><?xml version="1.0" encoding="utf-8"?>
<ds:datastoreItem xmlns:ds="http://schemas.openxmlformats.org/officeDocument/2006/customXml" ds:itemID="{FB9F724A-F0B6-4D02-BCC0-AB0738FB9ACC}">
  <ds:schemaRefs/>
</ds:datastoreItem>
</file>

<file path=customXml/itemProps10.xml><?xml version="1.0" encoding="utf-8"?>
<ds:datastoreItem xmlns:ds="http://schemas.openxmlformats.org/officeDocument/2006/customXml" ds:itemID="{668889D0-6817-4C4C-B659-3699259FD7DD}">
  <ds:schemaRefs/>
</ds:datastoreItem>
</file>

<file path=customXml/itemProps11.xml><?xml version="1.0" encoding="utf-8"?>
<ds:datastoreItem xmlns:ds="http://schemas.openxmlformats.org/officeDocument/2006/customXml" ds:itemID="{1CC3F4CA-C8B7-449C-B7FB-A080826EB07F}">
  <ds:schemaRefs>
    <ds:schemaRef ds:uri="http://schemas.microsoft.com/DataMashup"/>
  </ds:schemaRefs>
</ds:datastoreItem>
</file>

<file path=customXml/itemProps12.xml><?xml version="1.0" encoding="utf-8"?>
<ds:datastoreItem xmlns:ds="http://schemas.openxmlformats.org/officeDocument/2006/customXml" ds:itemID="{AE2F61F0-402F-49AD-AD80-90C0FB573B02}">
  <ds:schemaRefs/>
</ds:datastoreItem>
</file>

<file path=customXml/itemProps13.xml><?xml version="1.0" encoding="utf-8"?>
<ds:datastoreItem xmlns:ds="http://schemas.openxmlformats.org/officeDocument/2006/customXml" ds:itemID="{E8A99443-906F-45D1-9D9C-E7F84A562327}">
  <ds:schemaRefs/>
</ds:datastoreItem>
</file>

<file path=customXml/itemProps14.xml><?xml version="1.0" encoding="utf-8"?>
<ds:datastoreItem xmlns:ds="http://schemas.openxmlformats.org/officeDocument/2006/customXml" ds:itemID="{2C4F20CD-57E4-45DF-A1D5-94FED011A34F}">
  <ds:schemaRefs/>
</ds:datastoreItem>
</file>

<file path=customXml/itemProps15.xml><?xml version="1.0" encoding="utf-8"?>
<ds:datastoreItem xmlns:ds="http://schemas.openxmlformats.org/officeDocument/2006/customXml" ds:itemID="{365C46E7-E674-4363-8065-654CBDF28880}">
  <ds:schemaRefs/>
</ds:datastoreItem>
</file>

<file path=customXml/itemProps16.xml><?xml version="1.0" encoding="utf-8"?>
<ds:datastoreItem xmlns:ds="http://schemas.openxmlformats.org/officeDocument/2006/customXml" ds:itemID="{A829305C-18DA-49FC-B2A2-CF4385E13EC2}">
  <ds:schemaRefs/>
</ds:datastoreItem>
</file>

<file path=customXml/itemProps17.xml><?xml version="1.0" encoding="utf-8"?>
<ds:datastoreItem xmlns:ds="http://schemas.openxmlformats.org/officeDocument/2006/customXml" ds:itemID="{06873812-5138-4544-94B4-5E42671A2C5E}">
  <ds:schemaRefs/>
</ds:datastoreItem>
</file>

<file path=customXml/itemProps18.xml><?xml version="1.0" encoding="utf-8"?>
<ds:datastoreItem xmlns:ds="http://schemas.openxmlformats.org/officeDocument/2006/customXml" ds:itemID="{A6C8A679-4891-4DBE-AA9E-9D85DDD61669}">
  <ds:schemaRefs/>
</ds:datastoreItem>
</file>

<file path=customXml/itemProps19.xml><?xml version="1.0" encoding="utf-8"?>
<ds:datastoreItem xmlns:ds="http://schemas.openxmlformats.org/officeDocument/2006/customXml" ds:itemID="{10B4C128-732C-4A7C-9940-0F190F48AB63}">
  <ds:schemaRefs/>
</ds:datastoreItem>
</file>

<file path=customXml/itemProps20.xml><?xml version="1.0" encoding="utf-8"?>
<ds:datastoreItem xmlns:ds="http://schemas.openxmlformats.org/officeDocument/2006/customXml" ds:itemID="{5512CB2C-9FA6-4A61-8E5A-440DA7D3699C}">
  <ds:schemaRefs/>
</ds:datastoreItem>
</file>

<file path=customXml/itemProps21.xml><?xml version="1.0" encoding="utf-8"?>
<ds:datastoreItem xmlns:ds="http://schemas.openxmlformats.org/officeDocument/2006/customXml" ds:itemID="{A3F34481-EC41-40D6-BE13-FE50C98A6551}">
  <ds:schemaRefs/>
</ds:datastoreItem>
</file>

<file path=customXml/itemProps22.xml><?xml version="1.0" encoding="utf-8"?>
<ds:datastoreItem xmlns:ds="http://schemas.openxmlformats.org/officeDocument/2006/customXml" ds:itemID="{C63D5B59-1D23-4493-81C8-4974954EBDA6}">
  <ds:schemaRefs/>
</ds:datastoreItem>
</file>

<file path=customXml/itemProps23.xml><?xml version="1.0" encoding="utf-8"?>
<ds:datastoreItem xmlns:ds="http://schemas.openxmlformats.org/officeDocument/2006/customXml" ds:itemID="{4A260F05-3C1D-4130-BC51-BD9F1EFFC327}">
  <ds:schemaRefs/>
</ds:datastoreItem>
</file>

<file path=customXml/itemProps24.xml><?xml version="1.0" encoding="utf-8"?>
<ds:datastoreItem xmlns:ds="http://schemas.openxmlformats.org/officeDocument/2006/customXml" ds:itemID="{7655872B-F6AA-4B10-BDCA-AF11CF5A76B4}">
  <ds:schemaRefs/>
</ds:datastoreItem>
</file>

<file path=customXml/itemProps25.xml><?xml version="1.0" encoding="utf-8"?>
<ds:datastoreItem xmlns:ds="http://schemas.openxmlformats.org/officeDocument/2006/customXml" ds:itemID="{E88D5DC6-A84E-477A-A0F7-86B0FAC3802F}">
  <ds:schemaRefs/>
</ds:datastoreItem>
</file>

<file path=customXml/itemProps26.xml><?xml version="1.0" encoding="utf-8"?>
<ds:datastoreItem xmlns:ds="http://schemas.openxmlformats.org/officeDocument/2006/customXml" ds:itemID="{8D65BFDA-0545-4989-8BDF-6671799FEE1E}">
  <ds:schemaRefs/>
</ds:datastoreItem>
</file>

<file path=customXml/itemProps27.xml><?xml version="1.0" encoding="utf-8"?>
<ds:datastoreItem xmlns:ds="http://schemas.openxmlformats.org/officeDocument/2006/customXml" ds:itemID="{1888231A-3BF3-4594-B38A-DE42FD53AC1E}">
  <ds:schemaRefs/>
</ds:datastoreItem>
</file>

<file path=customXml/itemProps28.xml><?xml version="1.0" encoding="utf-8"?>
<ds:datastoreItem xmlns:ds="http://schemas.openxmlformats.org/officeDocument/2006/customXml" ds:itemID="{4D75237D-1AD3-4F42-A544-43A476C7C7EE}">
  <ds:schemaRefs/>
</ds:datastoreItem>
</file>

<file path=customXml/itemProps29.xml><?xml version="1.0" encoding="utf-8"?>
<ds:datastoreItem xmlns:ds="http://schemas.openxmlformats.org/officeDocument/2006/customXml" ds:itemID="{67981636-3FB2-4E74-864D-85D782320FC5}">
  <ds:schemaRefs/>
</ds:datastoreItem>
</file>

<file path=customXml/itemProps30.xml><?xml version="1.0" encoding="utf-8"?>
<ds:datastoreItem xmlns:ds="http://schemas.openxmlformats.org/officeDocument/2006/customXml" ds:itemID="{6CB046B8-848B-4723-BED3-8FA2615A07CB}">
  <ds:schemaRefs/>
</ds:datastoreItem>
</file>

<file path=customXml/itemProps31.xml><?xml version="1.0" encoding="utf-8"?>
<ds:datastoreItem xmlns:ds="http://schemas.openxmlformats.org/officeDocument/2006/customXml" ds:itemID="{54AD734E-CE28-411C-BD59-FB39979C1DCC}">
  <ds:schemaRefs/>
</ds:datastoreItem>
</file>

<file path=customXml/itemProps32.xml><?xml version="1.0" encoding="utf-8"?>
<ds:datastoreItem xmlns:ds="http://schemas.openxmlformats.org/officeDocument/2006/customXml" ds:itemID="{9D345EA8-2835-4918-88CE-F3270EEAA314}">
  <ds:schemaRefs/>
</ds:datastoreItem>
</file>

<file path=customXml/itemProps33.xml><?xml version="1.0" encoding="utf-8"?>
<ds:datastoreItem xmlns:ds="http://schemas.openxmlformats.org/officeDocument/2006/customXml" ds:itemID="{140C0BC6-8CEC-4BCD-93CA-8249894374FC}">
  <ds:schemaRefs/>
</ds:datastoreItem>
</file>

<file path=customXml/itemProps34.xml><?xml version="1.0" encoding="utf-8"?>
<ds:datastoreItem xmlns:ds="http://schemas.openxmlformats.org/officeDocument/2006/customXml" ds:itemID="{06B8E7F8-C80C-4808-865C-50CE50A71194}">
  <ds:schemaRefs/>
</ds:datastoreItem>
</file>

<file path=customXml/itemProps35.xml><?xml version="1.0" encoding="utf-8"?>
<ds:datastoreItem xmlns:ds="http://schemas.openxmlformats.org/officeDocument/2006/customXml" ds:itemID="{0B8BC72B-E52B-4215-8BF6-B041E540C555}">
  <ds:schemaRefs/>
</ds:datastoreItem>
</file>

<file path=customXml/itemProps36.xml><?xml version="1.0" encoding="utf-8"?>
<ds:datastoreItem xmlns:ds="http://schemas.openxmlformats.org/officeDocument/2006/customXml" ds:itemID="{2A6484A4-21D0-4AE3-9997-6605F200A9D4}">
  <ds:schemaRefs/>
</ds:datastoreItem>
</file>

<file path=customXml/itemProps37.xml><?xml version="1.0" encoding="utf-8"?>
<ds:datastoreItem xmlns:ds="http://schemas.openxmlformats.org/officeDocument/2006/customXml" ds:itemID="{FE8D7CA5-CFEF-4D9A-9494-04955E464435}">
  <ds:schemaRefs/>
</ds:datastoreItem>
</file>

<file path=customXml/itemProps38.xml><?xml version="1.0" encoding="utf-8"?>
<ds:datastoreItem xmlns:ds="http://schemas.openxmlformats.org/officeDocument/2006/customXml" ds:itemID="{94463916-4A4C-4FD2-8438-0A0BA287EBA6}">
  <ds:schemaRefs/>
</ds:datastoreItem>
</file>

<file path=customXml/itemProps39.xml><?xml version="1.0" encoding="utf-8"?>
<ds:datastoreItem xmlns:ds="http://schemas.openxmlformats.org/officeDocument/2006/customXml" ds:itemID="{D925569D-E072-4CE3-961C-ACE07BAF91CC}">
  <ds:schemaRefs/>
</ds:datastoreItem>
</file>

<file path=customXml/itemProps40.xml><?xml version="1.0" encoding="utf-8"?>
<ds:datastoreItem xmlns:ds="http://schemas.openxmlformats.org/officeDocument/2006/customXml" ds:itemID="{56A77D70-7E9D-476E-92DC-13235BB73933}">
  <ds:schemaRefs/>
</ds:datastoreItem>
</file>

<file path=customXml/itemProps41.xml><?xml version="1.0" encoding="utf-8"?>
<ds:datastoreItem xmlns:ds="http://schemas.openxmlformats.org/officeDocument/2006/customXml" ds:itemID="{4ED0A3BF-83D4-4107-A50B-DC960F22083D}">
  <ds:schemaRefs/>
</ds:datastoreItem>
</file>

<file path=customXml/itemProps42.xml><?xml version="1.0" encoding="utf-8"?>
<ds:datastoreItem xmlns:ds="http://schemas.openxmlformats.org/officeDocument/2006/customXml" ds:itemID="{B1CCCDF8-CFA3-4EED-983D-1CF4F89A70EF}">
  <ds:schemaRefs/>
</ds:datastoreItem>
</file>

<file path=customXml/itemProps43.xml><?xml version="1.0" encoding="utf-8"?>
<ds:datastoreItem xmlns:ds="http://schemas.openxmlformats.org/officeDocument/2006/customXml" ds:itemID="{DD9FB392-2B1A-4FBB-9670-2A3329E4D349}">
  <ds:schemaRefs/>
</ds:datastoreItem>
</file>

<file path=customXml/itemProps44.xml><?xml version="1.0" encoding="utf-8"?>
<ds:datastoreItem xmlns:ds="http://schemas.openxmlformats.org/officeDocument/2006/customXml" ds:itemID="{BA6189EF-EBA8-4AC6-B758-2F1D27F809C5}">
  <ds:schemaRefs/>
</ds:datastoreItem>
</file>

<file path=customXml/itemProps45.xml><?xml version="1.0" encoding="utf-8"?>
<ds:datastoreItem xmlns:ds="http://schemas.openxmlformats.org/officeDocument/2006/customXml" ds:itemID="{FB39A9FC-8B13-4C98-90F8-390792995E24}">
  <ds:schemaRefs/>
</ds:datastoreItem>
</file>

<file path=customXml/itemProps46.xml><?xml version="1.0" encoding="utf-8"?>
<ds:datastoreItem xmlns:ds="http://schemas.openxmlformats.org/officeDocument/2006/customXml" ds:itemID="{5E5E5207-3C2E-4819-9F63-847B573EEEA5}">
  <ds:schemaRefs/>
</ds:datastoreItem>
</file>

<file path=customXml/itemProps47.xml><?xml version="1.0" encoding="utf-8"?>
<ds:datastoreItem xmlns:ds="http://schemas.openxmlformats.org/officeDocument/2006/customXml" ds:itemID="{7A41064A-807C-44DD-9F88-75586E63634F}">
  <ds:schemaRefs/>
</ds:datastoreItem>
</file>

<file path=customXml/itemProps48.xml><?xml version="1.0" encoding="utf-8"?>
<ds:datastoreItem xmlns:ds="http://schemas.openxmlformats.org/officeDocument/2006/customXml" ds:itemID="{A21F867A-5217-4D27-9FA9-13A1CA2A25C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KPIs &amp; Analyses</vt:lpstr>
      <vt:lpstr>Store Dashboard</vt:lpstr>
      <vt:lpstr>Time Frame</vt:lpstr>
      <vt:lpstr>Profit 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Hameez Aqeel</dc:creator>
  <cp:lastModifiedBy>Hameez Aqeel</cp:lastModifiedBy>
  <dcterms:created xsi:type="dcterms:W3CDTF">2015-06-05T18:17:20Z</dcterms:created>
  <dcterms:modified xsi:type="dcterms:W3CDTF">2024-07-24T15:37:27Z</dcterms:modified>
</cp:coreProperties>
</file>