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SJD\KU_Denmark\NHANES_depression-main\"/>
    </mc:Choice>
  </mc:AlternateContent>
  <xr:revisionPtr revIDLastSave="0" documentId="8_{396F6E18-BCD1-4A31-8F5C-ABCB18467667}" xr6:coauthVersionLast="47" xr6:coauthVersionMax="47" xr10:uidLastSave="{00000000-0000-0000-0000-000000000000}"/>
  <bookViews>
    <workbookView xWindow="-108" yWindow="-108" windowWidth="23256" windowHeight="12576" xr2:uid="{3FD5D2D0-2A0C-47E1-BB53-EC8EF683F0B6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3" i="1"/>
  <c r="G12" i="1"/>
  <c r="L6" i="1"/>
  <c r="L5" i="1"/>
  <c r="K52" i="1"/>
  <c r="H58" i="1"/>
  <c r="H66" i="1"/>
  <c r="B60" i="1"/>
  <c r="B58" i="1"/>
  <c r="G11" i="1"/>
  <c r="G14" i="1"/>
  <c r="G15" i="1"/>
  <c r="G16" i="1"/>
  <c r="G18" i="1"/>
  <c r="G19" i="1"/>
  <c r="G20" i="1"/>
  <c r="G22" i="1"/>
  <c r="G23" i="1"/>
  <c r="G24" i="1"/>
  <c r="G25" i="1"/>
  <c r="G27" i="1"/>
  <c r="G28" i="1"/>
  <c r="G29" i="1"/>
  <c r="G10" i="1"/>
  <c r="G7" i="1"/>
  <c r="G8" i="1"/>
  <c r="G6" i="1"/>
  <c r="C64" i="1"/>
  <c r="C65" i="1"/>
  <c r="C66" i="1"/>
  <c r="C67" i="1"/>
  <c r="C55" i="1"/>
  <c r="C56" i="1"/>
  <c r="C5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4" i="1"/>
  <c r="C35" i="1"/>
  <c r="C36" i="1"/>
  <c r="C63" i="1"/>
  <c r="C54" i="1"/>
  <c r="C38" i="1"/>
  <c r="C33" i="1"/>
  <c r="C30" i="1"/>
  <c r="C31" i="1"/>
  <c r="C29" i="1"/>
  <c r="C22" i="1"/>
  <c r="C23" i="1"/>
  <c r="C24" i="1"/>
  <c r="C25" i="1"/>
  <c r="C26" i="1"/>
  <c r="C27" i="1"/>
  <c r="C21" i="1"/>
  <c r="C16" i="1"/>
  <c r="C17" i="1"/>
  <c r="C18" i="1"/>
  <c r="C19" i="1"/>
  <c r="C6" i="1"/>
  <c r="C7" i="1"/>
  <c r="C8" i="1"/>
  <c r="C9" i="1"/>
  <c r="C10" i="1"/>
  <c r="C13" i="1"/>
  <c r="C14" i="1"/>
  <c r="C5" i="1"/>
</calcChain>
</file>

<file path=xl/sharedStrings.xml><?xml version="1.0" encoding="utf-8"?>
<sst xmlns="http://schemas.openxmlformats.org/spreadsheetml/2006/main" count="164" uniqueCount="129">
  <si>
    <t>2007_2008</t>
  </si>
  <si>
    <t>2009_2010</t>
  </si>
  <si>
    <t>2011_2012</t>
  </si>
  <si>
    <t>2013_2014</t>
  </si>
  <si>
    <t>2015_2016</t>
  </si>
  <si>
    <t>2017_2018</t>
  </si>
  <si>
    <t>Total</t>
  </si>
  <si>
    <t>Male</t>
  </si>
  <si>
    <t>Female</t>
  </si>
  <si>
    <t>Hispanic</t>
  </si>
  <si>
    <t>White</t>
  </si>
  <si>
    <t>Black</t>
  </si>
  <si>
    <t>Other</t>
  </si>
  <si>
    <t>college</t>
  </si>
  <si>
    <t>NA</t>
  </si>
  <si>
    <t xml:space="preserve">GED </t>
  </si>
  <si>
    <t>some college</t>
  </si>
  <si>
    <t>Married</t>
  </si>
  <si>
    <t>Widowed</t>
  </si>
  <si>
    <t>Divorced</t>
  </si>
  <si>
    <t>Separated</t>
  </si>
  <si>
    <t>Never married</t>
  </si>
  <si>
    <t>Living with partner</t>
  </si>
  <si>
    <t>&lt;NA&gt;</t>
  </si>
  <si>
    <t>Year</t>
  </si>
  <si>
    <t>Gender</t>
  </si>
  <si>
    <t>Race/Ethnics</t>
  </si>
  <si>
    <t>Partner status</t>
  </si>
  <si>
    <t>PHQ9 answers</t>
  </si>
  <si>
    <t>No</t>
  </si>
  <si>
    <t>Yes</t>
  </si>
  <si>
    <t>Education</t>
  </si>
  <si>
    <t>0-4,999</t>
  </si>
  <si>
    <t>5,000-9,999</t>
  </si>
  <si>
    <t>10,000-14,999</t>
  </si>
  <si>
    <t>15,000-19,999</t>
  </si>
  <si>
    <t>20,000-24,999</t>
  </si>
  <si>
    <t>25,000-34,999</t>
  </si>
  <si>
    <t>35,000-44,999</t>
  </si>
  <si>
    <t>45,000-54,999</t>
  </si>
  <si>
    <t>55,000-64,999</t>
  </si>
  <si>
    <t>65,000-74,999</t>
  </si>
  <si>
    <t>20,000 and over</t>
  </si>
  <si>
    <t>Under 20,000</t>
  </si>
  <si>
    <t>75,000-99,999</t>
  </si>
  <si>
    <t>Household income</t>
  </si>
  <si>
    <t>100,000 and over</t>
  </si>
  <si>
    <t>Working</t>
  </si>
  <si>
    <t>Has a job but not at work</t>
  </si>
  <si>
    <t>Looking for work</t>
  </si>
  <si>
    <t>Not working</t>
  </si>
  <si>
    <t>Working status</t>
  </si>
  <si>
    <t>employee_private_company</t>
  </si>
  <si>
    <t>federal_gov_employee</t>
  </si>
  <si>
    <t>state_gov_employee</t>
  </si>
  <si>
    <t>local_gov_employee</t>
  </si>
  <si>
    <t>self_employed</t>
  </si>
  <si>
    <t>working_without_pay</t>
  </si>
  <si>
    <t>caretaker</t>
  </si>
  <si>
    <t>school</t>
  </si>
  <si>
    <t>layoff</t>
  </si>
  <si>
    <t>disability</t>
  </si>
  <si>
    <t>other</t>
  </si>
  <si>
    <t>health reasons</t>
  </si>
  <si>
    <t>retired</t>
  </si>
  <si>
    <t>Occupation</t>
  </si>
  <si>
    <t>Not working reason</t>
  </si>
  <si>
    <t>Citizenship</t>
  </si>
  <si>
    <t>Citizen</t>
  </si>
  <si>
    <t>Not citizen</t>
  </si>
  <si>
    <t>Diseases</t>
  </si>
  <si>
    <t>Asthma</t>
  </si>
  <si>
    <t>Arthritis</t>
  </si>
  <si>
    <t>Angina</t>
  </si>
  <si>
    <t>Stroke</t>
  </si>
  <si>
    <t>Diabetes</t>
  </si>
  <si>
    <t>Borderline</t>
  </si>
  <si>
    <t>Hypertension</t>
  </si>
  <si>
    <t>Smoker</t>
  </si>
  <si>
    <t>Alcohol</t>
  </si>
  <si>
    <t>Poverty level</t>
  </si>
  <si>
    <t xml:space="preserve"> &lt;=1.3</t>
  </si>
  <si>
    <t>1.3-1.85</t>
  </si>
  <si>
    <t>&gt;1.85</t>
  </si>
  <si>
    <t xml:space="preserve">&lt;NA&gt; </t>
  </si>
  <si>
    <t>mean</t>
  </si>
  <si>
    <t>NA: 5798</t>
  </si>
  <si>
    <t>NA: 8055</t>
  </si>
  <si>
    <t>Household size</t>
  </si>
  <si>
    <t>*Family poverty income ratio (0-5)</t>
  </si>
  <si>
    <t>*Family poverty index (0-5)</t>
  </si>
  <si>
    <t>*BMI</t>
  </si>
  <si>
    <t>*Age</t>
  </si>
  <si>
    <t>*Physical activity</t>
  </si>
  <si>
    <t>n / *mean</t>
  </si>
  <si>
    <t>% / *SD</t>
  </si>
  <si>
    <t>total</t>
  </si>
  <si>
    <t>Vigorous (10-990)</t>
  </si>
  <si>
    <t>Moderate (10-990)</t>
  </si>
  <si>
    <t>Sedentary (0-1380)</t>
  </si>
  <si>
    <t>Use transportation (10-1200)</t>
  </si>
  <si>
    <t>never attended</t>
  </si>
  <si>
    <t>1 grade</t>
  </si>
  <si>
    <t>2 grade</t>
  </si>
  <si>
    <t>3 grade</t>
  </si>
  <si>
    <t>4 grade</t>
  </si>
  <si>
    <t>5 grade</t>
  </si>
  <si>
    <t>6 grade</t>
  </si>
  <si>
    <t>7 grade</t>
  </si>
  <si>
    <t>8 grade</t>
  </si>
  <si>
    <t>9 grade</t>
  </si>
  <si>
    <t>10 grade</t>
  </si>
  <si>
    <t>11 grade</t>
  </si>
  <si>
    <t>12 grade</t>
  </si>
  <si>
    <t>High School Graduate</t>
  </si>
  <si>
    <t>GED</t>
  </si>
  <si>
    <t>More than high school</t>
  </si>
  <si>
    <t>&lt;5 grade</t>
  </si>
  <si>
    <t>&lt;9 grade</t>
  </si>
  <si>
    <t>education young</t>
  </si>
  <si>
    <t>Answer PHQ quest</t>
  </si>
  <si>
    <t>Exclusion in the analyses</t>
  </si>
  <si>
    <t>ex-smoker</t>
  </si>
  <si>
    <t>sometimes-smoker</t>
  </si>
  <si>
    <t>current-smoker</t>
  </si>
  <si>
    <t>never-smoker</t>
  </si>
  <si>
    <t>never-drinker</t>
  </si>
  <si>
    <t>light-drinker</t>
  </si>
  <si>
    <t>heavy-drinker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</si>
</sst>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4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 applyAlignment="1">
      <alignment horizontal="center" vertical="center"/>
    </xf>
    <xf numFmtId="2" fontId="1" fillId="0" borderId="0" xfId="0" applyNumberFormat="1" applyFont="1"/>
    <xf numFmtId="0" fontId="4" fillId="0" borderId="0" xfId="0" applyFont="1"/>
    <xf numFmtId="0" fontId="1" fillId="5" borderId="0" xfId="0" applyFont="1" applyFill="1"/>
    <xf numFmtId="0" fontId="6" fillId="0" borderId="0" xfId="0" applyFont="1"/>
    <xf numFmtId="0" fontId="1" fillId="2" borderId="0" xfId="0" applyFont="1" applyFill="1"/>
    <xf numFmtId="0" fontId="2" fillId="0" borderId="3" xfId="0" applyFont="1" applyBorder="1"/>
    <xf numFmtId="0" fontId="1" fillId="0" borderId="3" xfId="0" applyFont="1" applyBorder="1"/>
    <xf numFmtId="2" fontId="1" fillId="0" borderId="3" xfId="0" applyNumberFormat="1" applyFont="1" applyBorder="1"/>
    <xf numFmtId="0" fontId="2" fillId="0" borderId="4" xfId="0" applyFont="1" applyFill="1" applyBorder="1"/>
    <xf numFmtId="0" fontId="1" fillId="0" borderId="4" xfId="0" applyFont="1" applyFill="1" applyBorder="1"/>
    <xf numFmtId="0" fontId="2" fillId="4" borderId="3" xfId="0" applyFont="1" applyFill="1" applyBorder="1"/>
    <xf numFmtId="0" fontId="4" fillId="0" borderId="3" xfId="0" applyFont="1" applyBorder="1"/>
    <xf numFmtId="0" fontId="2" fillId="3" borderId="3" xfId="0" applyFont="1" applyFill="1" applyBorder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1" fillId="0" borderId="3" xfId="0" applyNumberFormat="1" applyFont="1" applyBorder="1" applyAlignment="1">
      <alignment horizontal="center" vertical="center"/>
    </xf>
    <xf numFmtId="4" fontId="1" fillId="0" borderId="0" xfId="0" applyNumberFormat="1" applyFont="1"/>
    <xf numFmtId="4" fontId="1" fillId="0" borderId="4" xfId="0" applyNumberFormat="1" applyFont="1" applyBorder="1"/>
    <xf numFmtId="0" fontId="1" fillId="3" borderId="0" xfId="0" applyFont="1" applyFill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3" fillId="0" borderId="3" xfId="0" applyFont="1" applyBorder="1" applyAlignment="1">
      <alignment horizontal="center" vertical="center"/>
    </xf>
    <xf numFmtId="3" fontId="1" fillId="5" borderId="0" xfId="0" applyNumberFormat="1" applyFont="1" applyFill="1"/>
    <xf numFmtId="0" fontId="2" fillId="6" borderId="3" xfId="0" applyFont="1" applyFill="1" applyBorder="1"/>
    <xf numFmtId="0" fontId="1" fillId="0" borderId="0" xfId="0" applyFont="1" applyFill="1"/>
    <xf numFmtId="2" fontId="1" fillId="0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5" fillId="0" borderId="3" xfId="0" applyFont="1" applyBorder="1"/>
    <xf numFmtId="2" fontId="5" fillId="0" borderId="0" xfId="0" applyNumberFormat="1" applyFont="1"/>
    <xf numFmtId="2" fontId="1" fillId="8" borderId="0" xfId="0" applyNumberFormat="1" applyFont="1" applyFill="1"/>
    <xf numFmtId="0" fontId="2" fillId="4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0" borderId="3" xfId="0" applyFont="1" applyFill="1" applyBorder="1"/>
    <xf numFmtId="1" fontId="1" fillId="0" borderId="0" xfId="0" applyNumberFormat="1" applyFont="1" applyFill="1"/>
    <xf numFmtId="0" fontId="1" fillId="8" borderId="0" xfId="0" applyFont="1" applyFill="1"/>
    <xf numFmtId="0" fontId="2" fillId="0" borderId="3" xfId="0" applyFont="1" applyFill="1" applyBorder="1"/>
    <xf numFmtId="3" fontId="1" fillId="0" borderId="0" xfId="0" applyNumberFormat="1" applyFont="1" applyBorder="1"/>
    <xf numFmtId="0" fontId="2" fillId="4" borderId="5" xfId="0" applyFont="1" applyFill="1" applyBorder="1"/>
    <xf numFmtId="0" fontId="1" fillId="0" borderId="5" xfId="0" applyFont="1" applyBorder="1"/>
    <xf numFmtId="0" fontId="1" fillId="5" borderId="5" xfId="0" applyFont="1" applyFill="1" applyBorder="1" applyAlignment="1">
      <alignment horizontal="center"/>
    </xf>
    <xf numFmtId="0" fontId="2" fillId="0" borderId="4" xfId="0" applyFont="1" applyBorder="1"/>
    <xf numFmtId="0" fontId="1" fillId="0" borderId="4" xfId="0" applyFont="1" applyBorder="1"/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1" fillId="5" borderId="5" xfId="0" applyFont="1" applyFill="1" applyBorder="1"/>
    <xf numFmtId="0" fontId="1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2B27-0C33-4F34-AD48-CA692FC742E8}">
  <dimension ref="A1:M97"/>
  <sheetViews>
    <sheetView tabSelected="1" zoomScale="120" zoomScaleNormal="120" workbookViewId="0">
      <selection activeCell="J61" sqref="J61"/>
    </sheetView>
  </sheetViews>
  <sheetFormatPr defaultRowHeight="13.8" x14ac:dyDescent="0.25"/>
  <cols>
    <col min="1" max="1" width="27.21875" style="1" customWidth="1"/>
    <col min="2" max="2" width="8.88671875" style="1"/>
    <col min="3" max="3" width="9.44140625" style="1" customWidth="1"/>
    <col min="4" max="4" width="3" style="1" customWidth="1"/>
    <col min="5" max="5" width="25.33203125" style="1" customWidth="1"/>
    <col min="6" max="8" width="8.88671875" style="1"/>
    <col min="9" max="9" width="4.5546875" style="1" customWidth="1"/>
    <col min="10" max="10" width="18.88671875" style="1" customWidth="1"/>
    <col min="11" max="16384" width="8.88671875" style="1"/>
  </cols>
  <sheetData>
    <row r="1" spans="1:13" ht="14.4" thickBot="1" x14ac:dyDescent="0.3"/>
    <row r="2" spans="1:13" ht="14.4" thickBot="1" x14ac:dyDescent="0.3">
      <c r="A2" s="2" t="s">
        <v>6</v>
      </c>
      <c r="B2" s="3">
        <v>59842</v>
      </c>
    </row>
    <row r="3" spans="1:13" x14ac:dyDescent="0.25">
      <c r="B3" s="4" t="s">
        <v>94</v>
      </c>
      <c r="C3" s="4" t="s">
        <v>95</v>
      </c>
      <c r="F3" s="4" t="s">
        <v>94</v>
      </c>
      <c r="G3" s="4" t="s">
        <v>95</v>
      </c>
      <c r="K3" s="4" t="s">
        <v>94</v>
      </c>
      <c r="L3" s="4" t="s">
        <v>95</v>
      </c>
    </row>
    <row r="4" spans="1:13" x14ac:dyDescent="0.25">
      <c r="A4" s="10" t="s">
        <v>24</v>
      </c>
      <c r="B4" s="11"/>
      <c r="C4" s="11"/>
      <c r="E4" s="10" t="s">
        <v>70</v>
      </c>
      <c r="F4" s="11"/>
      <c r="G4" s="11"/>
      <c r="J4" s="10" t="s">
        <v>120</v>
      </c>
      <c r="K4" s="11"/>
      <c r="L4" s="11"/>
    </row>
    <row r="5" spans="1:13" x14ac:dyDescent="0.25">
      <c r="A5" s="1" t="s">
        <v>0</v>
      </c>
      <c r="B5" s="1">
        <v>10149</v>
      </c>
      <c r="C5" s="5">
        <f>B5/$B$2*100</f>
        <v>16.959660439156448</v>
      </c>
      <c r="E5" s="6" t="s">
        <v>71</v>
      </c>
      <c r="J5" s="36" t="s">
        <v>29</v>
      </c>
      <c r="K5" s="36">
        <v>28207</v>
      </c>
      <c r="L5" s="37">
        <f>K5/$B$2*100</f>
        <v>47.13579091607901</v>
      </c>
      <c r="M5" s="36" t="s">
        <v>121</v>
      </c>
    </row>
    <row r="6" spans="1:13" x14ac:dyDescent="0.25">
      <c r="A6" s="1" t="s">
        <v>1</v>
      </c>
      <c r="B6" s="1">
        <v>10537</v>
      </c>
      <c r="C6" s="5">
        <f t="shared" ref="C6:C19" si="0">B6/$B$2*100</f>
        <v>17.60803449082584</v>
      </c>
      <c r="E6" s="1" t="s">
        <v>30</v>
      </c>
      <c r="F6" s="1">
        <v>8590</v>
      </c>
      <c r="G6" s="5">
        <f>F6/$B$2*100</f>
        <v>14.354466762474516</v>
      </c>
      <c r="J6" s="1" t="s">
        <v>30</v>
      </c>
      <c r="K6" s="1">
        <v>31635</v>
      </c>
      <c r="L6" s="5">
        <f t="shared" ref="L6" si="1">K6/$B$2*100</f>
        <v>52.86420908392099</v>
      </c>
    </row>
    <row r="7" spans="1:13" x14ac:dyDescent="0.25">
      <c r="A7" s="1" t="s">
        <v>2</v>
      </c>
      <c r="B7" s="1">
        <v>9756</v>
      </c>
      <c r="C7" s="5">
        <f t="shared" si="0"/>
        <v>16.302931051769658</v>
      </c>
      <c r="E7" s="1" t="s">
        <v>29</v>
      </c>
      <c r="F7" s="1">
        <v>48727</v>
      </c>
      <c r="G7" s="5">
        <f t="shared" ref="G7:G29" si="2">F7/$B$2*100</f>
        <v>81.426088700243966</v>
      </c>
      <c r="J7" s="34"/>
      <c r="K7" s="34"/>
      <c r="L7" s="35"/>
      <c r="M7" s="34"/>
    </row>
    <row r="8" spans="1:13" x14ac:dyDescent="0.25">
      <c r="A8" s="1" t="s">
        <v>3</v>
      </c>
      <c r="B8" s="1">
        <v>10175</v>
      </c>
      <c r="C8" s="5">
        <f t="shared" si="0"/>
        <v>17.003108184886869</v>
      </c>
      <c r="E8" s="7" t="s">
        <v>14</v>
      </c>
      <c r="F8" s="7">
        <v>2525</v>
      </c>
      <c r="G8" s="40">
        <f t="shared" si="2"/>
        <v>4.2194445372815084</v>
      </c>
      <c r="J8" s="10" t="s">
        <v>78</v>
      </c>
      <c r="K8" s="38"/>
      <c r="L8" s="39"/>
    </row>
    <row r="9" spans="1:13" x14ac:dyDescent="0.25">
      <c r="A9" s="1" t="s">
        <v>4</v>
      </c>
      <c r="B9" s="1">
        <v>9971</v>
      </c>
      <c r="C9" s="5">
        <f t="shared" si="0"/>
        <v>16.662210487617394</v>
      </c>
      <c r="E9" s="6" t="s">
        <v>72</v>
      </c>
      <c r="J9" s="34" t="s">
        <v>125</v>
      </c>
      <c r="K9" s="44">
        <v>20251</v>
      </c>
      <c r="L9" s="1">
        <v>56.81</v>
      </c>
    </row>
    <row r="10" spans="1:13" x14ac:dyDescent="0.25">
      <c r="A10" s="1" t="s">
        <v>5</v>
      </c>
      <c r="B10" s="1">
        <v>9254</v>
      </c>
      <c r="C10" s="5">
        <f t="shared" si="0"/>
        <v>15.464055345743791</v>
      </c>
      <c r="E10" s="1" t="s">
        <v>30</v>
      </c>
      <c r="F10" s="1">
        <v>9467</v>
      </c>
      <c r="G10" s="5">
        <f t="shared" si="2"/>
        <v>15.819992647304568</v>
      </c>
      <c r="J10" s="34" t="s">
        <v>122</v>
      </c>
      <c r="K10" s="44">
        <v>8268</v>
      </c>
      <c r="L10" s="1">
        <v>23.2</v>
      </c>
    </row>
    <row r="11" spans="1:13" x14ac:dyDescent="0.25">
      <c r="A11" s="13" t="s">
        <v>92</v>
      </c>
      <c r="B11" s="14">
        <v>32.43</v>
      </c>
      <c r="C11" s="14">
        <v>24.96</v>
      </c>
      <c r="E11" s="1" t="s">
        <v>29</v>
      </c>
      <c r="F11" s="1">
        <v>25225</v>
      </c>
      <c r="G11" s="5">
        <f t="shared" si="2"/>
        <v>42.152668694228133</v>
      </c>
      <c r="J11" s="34" t="s">
        <v>123</v>
      </c>
      <c r="K11" s="44">
        <v>1377</v>
      </c>
      <c r="L11" s="1">
        <v>3.86</v>
      </c>
    </row>
    <row r="12" spans="1:13" x14ac:dyDescent="0.25">
      <c r="A12" s="10" t="s">
        <v>25</v>
      </c>
      <c r="B12" s="11"/>
      <c r="C12" s="12"/>
      <c r="E12" s="7" t="s">
        <v>14</v>
      </c>
      <c r="F12" s="7">
        <v>25150</v>
      </c>
      <c r="G12" s="40">
        <f>F12/$B$2*100</f>
        <v>42.027338658467293</v>
      </c>
      <c r="J12" s="34" t="s">
        <v>124</v>
      </c>
      <c r="K12" s="44">
        <v>5749</v>
      </c>
      <c r="L12" s="1">
        <v>16.13</v>
      </c>
    </row>
    <row r="13" spans="1:13" x14ac:dyDescent="0.25">
      <c r="A13" s="1" t="s">
        <v>7</v>
      </c>
      <c r="B13" s="1">
        <v>29629</v>
      </c>
      <c r="C13" s="5">
        <f t="shared" si="0"/>
        <v>49.512048394104475</v>
      </c>
      <c r="E13" s="6" t="s">
        <v>73</v>
      </c>
      <c r="G13" s="5"/>
      <c r="J13" s="7" t="s">
        <v>14</v>
      </c>
      <c r="K13" s="45">
        <f>B2-35645</f>
        <v>24197</v>
      </c>
      <c r="L13" s="35"/>
    </row>
    <row r="14" spans="1:13" x14ac:dyDescent="0.25">
      <c r="A14" s="1" t="s">
        <v>8</v>
      </c>
      <c r="B14" s="1">
        <v>30213</v>
      </c>
      <c r="C14" s="5">
        <f t="shared" si="0"/>
        <v>50.487951605895518</v>
      </c>
      <c r="E14" s="1" t="s">
        <v>30</v>
      </c>
      <c r="F14" s="1">
        <v>878</v>
      </c>
      <c r="G14" s="5">
        <f t="shared" si="2"/>
        <v>1.4671969519735304</v>
      </c>
      <c r="J14" s="46" t="s">
        <v>79</v>
      </c>
      <c r="K14" s="43"/>
      <c r="L14" s="43"/>
    </row>
    <row r="15" spans="1:13" x14ac:dyDescent="0.25">
      <c r="A15" s="10" t="s">
        <v>26</v>
      </c>
      <c r="B15" s="11"/>
      <c r="C15" s="12"/>
      <c r="E15" s="1" t="s">
        <v>29</v>
      </c>
      <c r="F15" s="1">
        <v>33777</v>
      </c>
      <c r="G15" s="35">
        <f t="shared" si="2"/>
        <v>56.443634905250498</v>
      </c>
      <c r="J15" s="21" t="s">
        <v>126</v>
      </c>
      <c r="K15" s="47">
        <v>4751</v>
      </c>
      <c r="L15" s="1">
        <v>18.62</v>
      </c>
    </row>
    <row r="16" spans="1:13" x14ac:dyDescent="0.25">
      <c r="A16" s="1" t="s">
        <v>9</v>
      </c>
      <c r="B16" s="1">
        <v>17412</v>
      </c>
      <c r="C16" s="5">
        <f t="shared" si="0"/>
        <v>29.096621102235886</v>
      </c>
      <c r="E16" s="7" t="s">
        <v>14</v>
      </c>
      <c r="F16" s="7">
        <v>25187</v>
      </c>
      <c r="G16" s="40">
        <f t="shared" si="2"/>
        <v>42.089168142775982</v>
      </c>
      <c r="J16" s="21" t="s">
        <v>127</v>
      </c>
      <c r="K16" s="47">
        <v>17006</v>
      </c>
      <c r="L16" s="1">
        <v>66.66</v>
      </c>
    </row>
    <row r="17" spans="1:12" x14ac:dyDescent="0.25">
      <c r="A17" s="1" t="s">
        <v>10</v>
      </c>
      <c r="B17" s="1">
        <v>21398</v>
      </c>
      <c r="C17" s="5">
        <f t="shared" si="0"/>
        <v>35.757494736138497</v>
      </c>
      <c r="E17" s="6" t="s">
        <v>74</v>
      </c>
      <c r="G17" s="5"/>
      <c r="J17" s="21" t="s">
        <v>128</v>
      </c>
      <c r="K17" s="47">
        <v>3756</v>
      </c>
      <c r="L17" s="1">
        <v>14.72</v>
      </c>
    </row>
    <row r="18" spans="1:12" x14ac:dyDescent="0.25">
      <c r="A18" s="1" t="s">
        <v>11</v>
      </c>
      <c r="B18" s="1">
        <v>13362</v>
      </c>
      <c r="C18" s="5">
        <f t="shared" si="0"/>
        <v>22.328799171150695</v>
      </c>
      <c r="E18" s="1" t="s">
        <v>30</v>
      </c>
      <c r="F18" s="1">
        <v>1398</v>
      </c>
      <c r="G18" s="5">
        <f t="shared" si="2"/>
        <v>2.3361518665819996</v>
      </c>
      <c r="J18" s="55" t="s">
        <v>14</v>
      </c>
      <c r="K18" s="56">
        <f>$B$2-25513</f>
        <v>34329</v>
      </c>
      <c r="L18" s="49"/>
    </row>
    <row r="19" spans="1:12" x14ac:dyDescent="0.25">
      <c r="A19" s="1" t="s">
        <v>12</v>
      </c>
      <c r="B19" s="1">
        <v>7670</v>
      </c>
      <c r="C19" s="5">
        <f t="shared" si="0"/>
        <v>12.817084990474918</v>
      </c>
      <c r="E19" s="1" t="s">
        <v>29</v>
      </c>
      <c r="F19" s="1">
        <v>33321</v>
      </c>
      <c r="G19" s="5">
        <f t="shared" si="2"/>
        <v>55.681628287824601</v>
      </c>
      <c r="L19" s="24"/>
    </row>
    <row r="20" spans="1:12" x14ac:dyDescent="0.25">
      <c r="A20" s="10" t="s">
        <v>27</v>
      </c>
      <c r="B20" s="11"/>
      <c r="C20" s="12"/>
      <c r="E20" s="7" t="s">
        <v>14</v>
      </c>
      <c r="F20" s="7">
        <v>25123</v>
      </c>
      <c r="G20" s="40">
        <f t="shared" si="2"/>
        <v>41.982219845593391</v>
      </c>
    </row>
    <row r="21" spans="1:12" x14ac:dyDescent="0.25">
      <c r="A21" s="1" t="s">
        <v>17</v>
      </c>
      <c r="B21" s="1">
        <v>17573</v>
      </c>
      <c r="C21" s="5">
        <f>B21/$B$2*100</f>
        <v>29.365662912335814</v>
      </c>
      <c r="E21" s="6" t="s">
        <v>75</v>
      </c>
      <c r="G21" s="5"/>
    </row>
    <row r="22" spans="1:12" x14ac:dyDescent="0.25">
      <c r="A22" s="1" t="s">
        <v>22</v>
      </c>
      <c r="B22" s="1">
        <v>2811</v>
      </c>
      <c r="C22" s="5">
        <f t="shared" ref="C22:C36" si="3">B22/$B$2*100</f>
        <v>4.6973697403161658</v>
      </c>
      <c r="E22" s="1" t="s">
        <v>30</v>
      </c>
      <c r="F22" s="1">
        <v>4710</v>
      </c>
      <c r="G22" s="5">
        <f t="shared" si="2"/>
        <v>7.8707262457805554</v>
      </c>
    </row>
    <row r="23" spans="1:12" x14ac:dyDescent="0.25">
      <c r="A23" s="1" t="s">
        <v>18</v>
      </c>
      <c r="B23" s="1">
        <v>2908</v>
      </c>
      <c r="C23" s="5">
        <f t="shared" si="3"/>
        <v>4.8594632532335149</v>
      </c>
      <c r="E23" s="1" t="s">
        <v>29</v>
      </c>
      <c r="F23" s="1">
        <v>51753</v>
      </c>
      <c r="G23" s="5">
        <f t="shared" si="2"/>
        <v>86.482737876407882</v>
      </c>
    </row>
    <row r="24" spans="1:12" x14ac:dyDescent="0.25">
      <c r="A24" s="1" t="s">
        <v>19</v>
      </c>
      <c r="B24" s="1">
        <v>3821</v>
      </c>
      <c r="C24" s="5">
        <f t="shared" si="3"/>
        <v>6.3851475552287695</v>
      </c>
      <c r="E24" s="1" t="s">
        <v>76</v>
      </c>
      <c r="F24" s="1">
        <v>881</v>
      </c>
      <c r="G24" s="5">
        <f t="shared" si="2"/>
        <v>1.4722101534039638</v>
      </c>
    </row>
    <row r="25" spans="1:12" x14ac:dyDescent="0.25">
      <c r="A25" s="1" t="s">
        <v>20</v>
      </c>
      <c r="B25" s="1">
        <v>1185</v>
      </c>
      <c r="C25" s="5">
        <f t="shared" si="3"/>
        <v>1.9802145650212224</v>
      </c>
      <c r="E25" s="7" t="s">
        <v>14</v>
      </c>
      <c r="F25" s="7">
        <v>2498</v>
      </c>
      <c r="G25" s="40">
        <f t="shared" si="2"/>
        <v>4.1743257244076064</v>
      </c>
    </row>
    <row r="26" spans="1:12" x14ac:dyDescent="0.25">
      <c r="A26" s="1" t="s">
        <v>21</v>
      </c>
      <c r="B26" s="1">
        <v>6445</v>
      </c>
      <c r="C26" s="5">
        <f t="shared" si="3"/>
        <v>10.770027739714582</v>
      </c>
      <c r="E26" s="6" t="s">
        <v>77</v>
      </c>
      <c r="G26" s="5"/>
    </row>
    <row r="27" spans="1:12" x14ac:dyDescent="0.25">
      <c r="A27" s="7" t="s">
        <v>23</v>
      </c>
      <c r="B27" s="7">
        <v>25099</v>
      </c>
      <c r="C27" s="40">
        <f t="shared" si="3"/>
        <v>41.942114234149926</v>
      </c>
      <c r="E27" s="1" t="s">
        <v>30</v>
      </c>
      <c r="F27" s="1">
        <v>12795</v>
      </c>
      <c r="G27" s="5">
        <f t="shared" si="2"/>
        <v>21.381304100798772</v>
      </c>
    </row>
    <row r="28" spans="1:12" x14ac:dyDescent="0.25">
      <c r="A28" s="10" t="s">
        <v>67</v>
      </c>
      <c r="B28" s="11"/>
      <c r="C28" s="11"/>
      <c r="E28" s="1" t="s">
        <v>29</v>
      </c>
      <c r="F28" s="1">
        <v>25717</v>
      </c>
      <c r="G28" s="5">
        <f t="shared" si="2"/>
        <v>42.97483372881922</v>
      </c>
    </row>
    <row r="29" spans="1:12" x14ac:dyDescent="0.25">
      <c r="A29" s="1" t="s">
        <v>68</v>
      </c>
      <c r="B29" s="1">
        <v>53561</v>
      </c>
      <c r="C29" s="5">
        <f t="shared" si="3"/>
        <v>89.504027271815772</v>
      </c>
      <c r="E29" s="7" t="s">
        <v>14</v>
      </c>
      <c r="F29" s="7">
        <v>21330</v>
      </c>
      <c r="G29" s="40">
        <f t="shared" si="2"/>
        <v>35.643862170382008</v>
      </c>
    </row>
    <row r="30" spans="1:12" x14ac:dyDescent="0.25">
      <c r="A30" s="1" t="s">
        <v>69</v>
      </c>
      <c r="B30" s="1">
        <v>6150</v>
      </c>
      <c r="C30" s="5">
        <f t="shared" si="3"/>
        <v>10.277062932388624</v>
      </c>
    </row>
    <row r="31" spans="1:12" x14ac:dyDescent="0.25">
      <c r="A31" s="7" t="s">
        <v>14</v>
      </c>
      <c r="B31" s="7">
        <v>131</v>
      </c>
      <c r="C31" s="40">
        <f t="shared" si="3"/>
        <v>0.21890979579559508</v>
      </c>
      <c r="E31" s="10" t="s">
        <v>93</v>
      </c>
      <c r="F31" s="18" t="s">
        <v>85</v>
      </c>
      <c r="G31" s="25"/>
      <c r="H31" s="19" t="s">
        <v>14</v>
      </c>
      <c r="K31" s="4"/>
      <c r="L31" s="4"/>
    </row>
    <row r="32" spans="1:12" x14ac:dyDescent="0.25">
      <c r="A32" s="33" t="s">
        <v>31</v>
      </c>
      <c r="B32" s="11"/>
      <c r="C32" s="16"/>
      <c r="E32" s="8" t="s">
        <v>97</v>
      </c>
      <c r="F32" s="1">
        <v>79.91</v>
      </c>
      <c r="G32" s="26">
        <v>58.355899999999998</v>
      </c>
      <c r="H32" s="7">
        <v>48530</v>
      </c>
      <c r="J32" s="33" t="s">
        <v>119</v>
      </c>
      <c r="K32" s="31"/>
      <c r="L32" s="31"/>
    </row>
    <row r="33" spans="1:12" x14ac:dyDescent="0.25">
      <c r="A33" s="1" t="s">
        <v>15</v>
      </c>
      <c r="B33" s="1">
        <v>7921</v>
      </c>
      <c r="C33" s="5">
        <f t="shared" si="3"/>
        <v>13.236522843487853</v>
      </c>
      <c r="E33" s="8" t="s">
        <v>98</v>
      </c>
      <c r="F33" s="1">
        <v>65.44</v>
      </c>
      <c r="G33" s="26">
        <v>59.826700000000002</v>
      </c>
      <c r="H33" s="7">
        <v>43039</v>
      </c>
      <c r="J33" s="1" t="s">
        <v>101</v>
      </c>
      <c r="K33" s="24">
        <v>1450</v>
      </c>
      <c r="L33" s="1">
        <v>9.39</v>
      </c>
    </row>
    <row r="34" spans="1:12" x14ac:dyDescent="0.25">
      <c r="A34" s="1" t="s">
        <v>16</v>
      </c>
      <c r="B34" s="1">
        <v>10144</v>
      </c>
      <c r="C34" s="5">
        <f t="shared" si="3"/>
        <v>16.951305103439058</v>
      </c>
      <c r="E34" s="8" t="s">
        <v>99</v>
      </c>
      <c r="F34" s="1">
        <v>369.9</v>
      </c>
      <c r="G34" s="26">
        <v>204.37</v>
      </c>
      <c r="H34" s="7">
        <v>18740</v>
      </c>
      <c r="J34" s="1" t="s">
        <v>102</v>
      </c>
      <c r="K34" s="24">
        <v>1340</v>
      </c>
      <c r="L34" s="1">
        <v>8.67</v>
      </c>
    </row>
    <row r="35" spans="1:12" x14ac:dyDescent="0.25">
      <c r="A35" s="1" t="s">
        <v>13</v>
      </c>
      <c r="B35" s="1">
        <v>7957</v>
      </c>
      <c r="C35" s="5">
        <f t="shared" si="3"/>
        <v>13.296681260653054</v>
      </c>
      <c r="E35" s="8" t="s">
        <v>100</v>
      </c>
      <c r="F35" s="1">
        <v>59.77</v>
      </c>
      <c r="G35" s="26">
        <v>76.12</v>
      </c>
      <c r="H35" s="7">
        <v>48053</v>
      </c>
      <c r="J35" s="1" t="s">
        <v>103</v>
      </c>
      <c r="K35" s="24">
        <v>1313</v>
      </c>
      <c r="L35" s="1">
        <v>8.5</v>
      </c>
    </row>
    <row r="36" spans="1:12" x14ac:dyDescent="0.25">
      <c r="A36" s="7" t="s">
        <v>14</v>
      </c>
      <c r="B36" s="7">
        <v>25124</v>
      </c>
      <c r="C36" s="40">
        <f t="shared" si="3"/>
        <v>41.983890912736875</v>
      </c>
      <c r="J36" s="1" t="s">
        <v>104</v>
      </c>
      <c r="K36" s="24">
        <v>1294</v>
      </c>
      <c r="L36" s="1">
        <v>8.3800000000000008</v>
      </c>
    </row>
    <row r="37" spans="1:12" x14ac:dyDescent="0.25">
      <c r="A37" s="15" t="s">
        <v>45</v>
      </c>
      <c r="B37" s="11"/>
      <c r="C37" s="12"/>
      <c r="E37" s="51" t="s">
        <v>91</v>
      </c>
      <c r="F37" s="52">
        <v>25.86</v>
      </c>
      <c r="G37" s="27">
        <v>7.8780000000000001</v>
      </c>
      <c r="H37" s="53">
        <v>7151</v>
      </c>
      <c r="J37" s="1" t="s">
        <v>105</v>
      </c>
      <c r="K37" s="24">
        <v>1267</v>
      </c>
      <c r="L37" s="1">
        <v>8.1999999999999993</v>
      </c>
    </row>
    <row r="38" spans="1:12" x14ac:dyDescent="0.25">
      <c r="A38" s="1" t="s">
        <v>32</v>
      </c>
      <c r="B38" s="1">
        <v>1563</v>
      </c>
      <c r="C38" s="5">
        <f t="shared" ref="C38:C52" si="4">B38/$B$2*100</f>
        <v>2.6118779452558401</v>
      </c>
      <c r="J38" s="1" t="s">
        <v>106</v>
      </c>
      <c r="K38" s="24">
        <v>1224</v>
      </c>
      <c r="L38" s="1">
        <v>7.92</v>
      </c>
    </row>
    <row r="39" spans="1:12" x14ac:dyDescent="0.25">
      <c r="A39" s="1" t="s">
        <v>33</v>
      </c>
      <c r="B39" s="1">
        <v>2430</v>
      </c>
      <c r="C39" s="5">
        <f t="shared" si="4"/>
        <v>4.0606931586511141</v>
      </c>
      <c r="E39" s="10" t="s">
        <v>88</v>
      </c>
      <c r="F39" s="11"/>
      <c r="G39" s="12"/>
      <c r="H39" s="11"/>
      <c r="J39" s="1" t="s">
        <v>107</v>
      </c>
      <c r="K39" s="24">
        <v>1016</v>
      </c>
      <c r="L39" s="1">
        <v>6.58</v>
      </c>
    </row>
    <row r="40" spans="1:12" x14ac:dyDescent="0.25">
      <c r="A40" s="1" t="s">
        <v>34</v>
      </c>
      <c r="B40" s="1">
        <v>3857</v>
      </c>
      <c r="C40" s="5">
        <f t="shared" si="4"/>
        <v>6.445305972393971</v>
      </c>
      <c r="E40" s="22">
        <v>1</v>
      </c>
      <c r="F40" s="1">
        <v>5016</v>
      </c>
      <c r="G40" s="1">
        <v>8.3800000000000008</v>
      </c>
      <c r="J40" s="1" t="s">
        <v>108</v>
      </c>
      <c r="K40" s="24">
        <v>1035</v>
      </c>
      <c r="L40" s="1">
        <v>6.7</v>
      </c>
    </row>
    <row r="41" spans="1:12" x14ac:dyDescent="0.25">
      <c r="A41" s="1" t="s">
        <v>35</v>
      </c>
      <c r="B41" s="1">
        <v>4056</v>
      </c>
      <c r="C41" s="5">
        <f t="shared" si="4"/>
        <v>6.7778483339460589</v>
      </c>
      <c r="E41" s="22">
        <v>2</v>
      </c>
      <c r="F41" s="1">
        <v>11430</v>
      </c>
      <c r="G41" s="1">
        <v>19.100000000000001</v>
      </c>
      <c r="J41" s="1" t="s">
        <v>109</v>
      </c>
      <c r="K41" s="24">
        <v>1032</v>
      </c>
      <c r="L41" s="1">
        <v>6.68</v>
      </c>
    </row>
    <row r="42" spans="1:12" x14ac:dyDescent="0.25">
      <c r="A42" s="1" t="s">
        <v>36</v>
      </c>
      <c r="B42" s="1">
        <v>4596</v>
      </c>
      <c r="C42" s="5">
        <f t="shared" si="4"/>
        <v>7.6802245914240839</v>
      </c>
      <c r="E42" s="22">
        <v>3</v>
      </c>
      <c r="F42" s="1">
        <v>10459</v>
      </c>
      <c r="G42" s="1">
        <v>17.48</v>
      </c>
      <c r="J42" s="1" t="s">
        <v>110</v>
      </c>
      <c r="K42" s="1">
        <v>992</v>
      </c>
      <c r="L42" s="1">
        <v>6.42</v>
      </c>
    </row>
    <row r="43" spans="1:12" x14ac:dyDescent="0.25">
      <c r="A43" s="1" t="s">
        <v>37</v>
      </c>
      <c r="B43" s="1">
        <v>6919</v>
      </c>
      <c r="C43" s="5">
        <f t="shared" si="4"/>
        <v>11.562113565723072</v>
      </c>
      <c r="E43" s="22">
        <v>4</v>
      </c>
      <c r="F43" s="1">
        <v>12536</v>
      </c>
      <c r="G43" s="1">
        <v>20.95</v>
      </c>
      <c r="J43" s="1" t="s">
        <v>111</v>
      </c>
      <c r="K43" s="1">
        <v>975</v>
      </c>
      <c r="L43" s="1">
        <v>6.31</v>
      </c>
    </row>
    <row r="44" spans="1:12" x14ac:dyDescent="0.25">
      <c r="A44" s="1" t="s">
        <v>38</v>
      </c>
      <c r="B44" s="1">
        <v>5498</v>
      </c>
      <c r="C44" s="5">
        <f t="shared" si="4"/>
        <v>9.1875271548410815</v>
      </c>
      <c r="E44" s="22">
        <v>5</v>
      </c>
      <c r="F44" s="1">
        <v>9559</v>
      </c>
      <c r="G44" s="1">
        <v>15.97</v>
      </c>
      <c r="J44" s="1" t="s">
        <v>112</v>
      </c>
      <c r="K44" s="1">
        <v>994</v>
      </c>
      <c r="L44" s="1">
        <v>6.43</v>
      </c>
    </row>
    <row r="45" spans="1:12" x14ac:dyDescent="0.25">
      <c r="A45" s="1" t="s">
        <v>39</v>
      </c>
      <c r="B45" s="1">
        <v>4310</v>
      </c>
      <c r="C45" s="5">
        <f t="shared" si="4"/>
        <v>7.2022993883894255</v>
      </c>
      <c r="E45" s="22">
        <v>6</v>
      </c>
      <c r="F45" s="1">
        <v>5375</v>
      </c>
      <c r="G45" s="1">
        <v>8.98</v>
      </c>
      <c r="J45" s="1" t="s">
        <v>113</v>
      </c>
      <c r="K45" s="1">
        <v>206</v>
      </c>
      <c r="L45" s="1">
        <v>1.33</v>
      </c>
    </row>
    <row r="46" spans="1:12" x14ac:dyDescent="0.25">
      <c r="A46" s="1" t="s">
        <v>40</v>
      </c>
      <c r="B46" s="1">
        <v>3337</v>
      </c>
      <c r="C46" s="5">
        <f t="shared" si="4"/>
        <v>5.5763510577855016</v>
      </c>
      <c r="E46" s="54">
        <v>7</v>
      </c>
      <c r="F46" s="49">
        <v>5467</v>
      </c>
      <c r="G46" s="49">
        <v>9.14</v>
      </c>
      <c r="H46" s="49"/>
      <c r="J46" s="1" t="s">
        <v>114</v>
      </c>
      <c r="K46" s="1">
        <v>685</v>
      </c>
      <c r="L46" s="1">
        <v>4.43</v>
      </c>
    </row>
    <row r="47" spans="1:12" x14ac:dyDescent="0.25">
      <c r="A47" s="1" t="s">
        <v>41</v>
      </c>
      <c r="B47" s="1">
        <v>2683</v>
      </c>
      <c r="C47" s="5">
        <f t="shared" si="4"/>
        <v>4.4834731459510042</v>
      </c>
      <c r="J47" s="1" t="s">
        <v>115</v>
      </c>
      <c r="K47" s="1">
        <v>51</v>
      </c>
      <c r="L47" s="1">
        <v>0.33</v>
      </c>
    </row>
    <row r="48" spans="1:12" x14ac:dyDescent="0.25">
      <c r="A48" s="1" t="s">
        <v>42</v>
      </c>
      <c r="B48" s="1">
        <v>2094</v>
      </c>
      <c r="C48" s="5">
        <f t="shared" si="4"/>
        <v>3.4992145984425655</v>
      </c>
      <c r="J48" s="1" t="s">
        <v>116</v>
      </c>
      <c r="K48" s="1">
        <v>492</v>
      </c>
      <c r="L48" s="1">
        <v>3.19</v>
      </c>
    </row>
    <row r="49" spans="1:12" x14ac:dyDescent="0.25">
      <c r="A49" s="1" t="s">
        <v>43</v>
      </c>
      <c r="B49" s="1">
        <v>757</v>
      </c>
      <c r="C49" s="5">
        <f t="shared" si="4"/>
        <v>1.2649978276127134</v>
      </c>
      <c r="J49" s="1" t="s">
        <v>117</v>
      </c>
      <c r="K49" s="1">
        <v>12</v>
      </c>
      <c r="L49" s="1">
        <v>0.08</v>
      </c>
    </row>
    <row r="50" spans="1:12" x14ac:dyDescent="0.25">
      <c r="A50" s="1" t="s">
        <v>44</v>
      </c>
      <c r="B50" s="1">
        <v>5171</v>
      </c>
      <c r="C50" s="5">
        <f t="shared" si="4"/>
        <v>8.641088198923832</v>
      </c>
      <c r="J50" s="1" t="s">
        <v>118</v>
      </c>
      <c r="K50" s="1">
        <v>69</v>
      </c>
      <c r="L50" s="1">
        <v>0.45</v>
      </c>
    </row>
    <row r="51" spans="1:12" x14ac:dyDescent="0.25">
      <c r="A51" s="1" t="s">
        <v>46</v>
      </c>
      <c r="B51" s="1">
        <v>9126</v>
      </c>
      <c r="C51" s="5">
        <f t="shared" si="4"/>
        <v>15.250158751378631</v>
      </c>
      <c r="E51" s="17" t="s">
        <v>65</v>
      </c>
      <c r="F51" s="11"/>
      <c r="J51" s="29" t="s">
        <v>6</v>
      </c>
      <c r="K51" s="30">
        <v>15447</v>
      </c>
      <c r="L51" s="29"/>
    </row>
    <row r="52" spans="1:12" x14ac:dyDescent="0.25">
      <c r="A52" s="7" t="s">
        <v>84</v>
      </c>
      <c r="B52" s="7">
        <v>3445</v>
      </c>
      <c r="C52" s="40">
        <f t="shared" si="4"/>
        <v>5.7568263092811067</v>
      </c>
      <c r="E52" s="1" t="s">
        <v>52</v>
      </c>
      <c r="F52" s="1">
        <v>15207</v>
      </c>
      <c r="G52" s="1">
        <v>75.45</v>
      </c>
      <c r="J52" s="7" t="s">
        <v>23</v>
      </c>
      <c r="K52" s="32">
        <f>B2-K51</f>
        <v>44395</v>
      </c>
    </row>
    <row r="53" spans="1:12" x14ac:dyDescent="0.25">
      <c r="A53" s="15" t="s">
        <v>80</v>
      </c>
      <c r="B53" s="11"/>
      <c r="C53" s="11"/>
      <c r="E53" s="1" t="s">
        <v>53</v>
      </c>
      <c r="F53" s="1">
        <v>507</v>
      </c>
      <c r="G53" s="1">
        <v>2.52</v>
      </c>
    </row>
    <row r="54" spans="1:12" x14ac:dyDescent="0.25">
      <c r="A54" s="1" t="s">
        <v>81</v>
      </c>
      <c r="B54" s="1">
        <v>23305</v>
      </c>
      <c r="C54" s="5">
        <f t="shared" ref="C54:C57" si="5">B54/$B$2*100</f>
        <v>38.944219778750707</v>
      </c>
      <c r="E54" s="1" t="s">
        <v>54</v>
      </c>
      <c r="F54" s="1">
        <v>1169</v>
      </c>
      <c r="G54" s="1">
        <v>5.8</v>
      </c>
    </row>
    <row r="55" spans="1:12" x14ac:dyDescent="0.25">
      <c r="A55" s="1" t="s">
        <v>82</v>
      </c>
      <c r="B55" s="1">
        <v>8104</v>
      </c>
      <c r="C55" s="5">
        <f t="shared" si="5"/>
        <v>13.542328130744293</v>
      </c>
      <c r="E55" s="1" t="s">
        <v>55</v>
      </c>
      <c r="F55" s="1">
        <v>1189</v>
      </c>
      <c r="G55" s="1">
        <v>5.9</v>
      </c>
    </row>
    <row r="56" spans="1:12" x14ac:dyDescent="0.25">
      <c r="A56" s="1" t="s">
        <v>83</v>
      </c>
      <c r="B56" s="1">
        <v>24232</v>
      </c>
      <c r="C56" s="5">
        <f t="shared" si="5"/>
        <v>40.493299020754655</v>
      </c>
      <c r="E56" s="1" t="s">
        <v>56</v>
      </c>
      <c r="F56" s="1">
        <v>1992</v>
      </c>
      <c r="G56" s="1">
        <v>9.8800000000000008</v>
      </c>
    </row>
    <row r="57" spans="1:12" x14ac:dyDescent="0.25">
      <c r="A57" s="9" t="s">
        <v>14</v>
      </c>
      <c r="B57" s="9">
        <v>4201</v>
      </c>
      <c r="C57" s="40">
        <f t="shared" si="5"/>
        <v>7.0201530697503429</v>
      </c>
      <c r="E57" s="1" t="s">
        <v>57</v>
      </c>
      <c r="F57" s="1">
        <v>90</v>
      </c>
      <c r="G57" s="1">
        <v>0.45</v>
      </c>
      <c r="H57" s="28" t="s">
        <v>96</v>
      </c>
    </row>
    <row r="58" spans="1:12" x14ac:dyDescent="0.25">
      <c r="A58" s="15" t="s">
        <v>89</v>
      </c>
      <c r="B58" s="20">
        <f>2.267</f>
        <v>2.2669999999999999</v>
      </c>
      <c r="C58" s="5">
        <v>1.6066</v>
      </c>
      <c r="E58" s="9" t="s">
        <v>14</v>
      </c>
      <c r="F58" s="9">
        <v>39688</v>
      </c>
      <c r="H58" s="28">
        <f>SUM(F52:F57)</f>
        <v>20154</v>
      </c>
    </row>
    <row r="59" spans="1:12" x14ac:dyDescent="0.25">
      <c r="A59" s="41"/>
      <c r="C59" s="42" t="s">
        <v>86</v>
      </c>
      <c r="E59" s="17" t="s">
        <v>66</v>
      </c>
      <c r="F59" s="11"/>
      <c r="H59" s="23"/>
    </row>
    <row r="60" spans="1:12" x14ac:dyDescent="0.25">
      <c r="A60" s="15" t="s">
        <v>90</v>
      </c>
      <c r="B60" s="20">
        <f>2.069</f>
        <v>2.069</v>
      </c>
      <c r="C60" s="12">
        <v>1.5289999999999999</v>
      </c>
      <c r="E60" s="1" t="s">
        <v>58</v>
      </c>
      <c r="F60" s="1">
        <v>2517</v>
      </c>
      <c r="G60" s="1">
        <v>14.98</v>
      </c>
      <c r="H60" s="23"/>
    </row>
    <row r="61" spans="1:12" x14ac:dyDescent="0.25">
      <c r="A61" s="48"/>
      <c r="B61" s="49"/>
      <c r="C61" s="50" t="s">
        <v>87</v>
      </c>
      <c r="E61" s="1" t="s">
        <v>59</v>
      </c>
      <c r="F61" s="1">
        <v>2366</v>
      </c>
      <c r="G61" s="1">
        <v>14.09</v>
      </c>
      <c r="H61" s="23"/>
    </row>
    <row r="62" spans="1:12" x14ac:dyDescent="0.25">
      <c r="A62" s="17" t="s">
        <v>51</v>
      </c>
      <c r="B62" s="11"/>
      <c r="C62" s="11"/>
      <c r="E62" s="1" t="s">
        <v>64</v>
      </c>
      <c r="F62" s="1">
        <v>6858</v>
      </c>
      <c r="G62" s="1">
        <v>40.83</v>
      </c>
      <c r="H62" s="23"/>
    </row>
    <row r="63" spans="1:12" x14ac:dyDescent="0.25">
      <c r="A63" s="1" t="s">
        <v>47</v>
      </c>
      <c r="B63" s="1">
        <v>19581</v>
      </c>
      <c r="C63" s="5">
        <f t="shared" ref="C63:C67" si="6">B63/$B$2*100</f>
        <v>32.721165736439289</v>
      </c>
      <c r="E63" s="1" t="s">
        <v>63</v>
      </c>
      <c r="F63" s="1">
        <v>1269</v>
      </c>
      <c r="G63" s="1">
        <v>7.55</v>
      </c>
      <c r="H63" s="23"/>
    </row>
    <row r="64" spans="1:12" x14ac:dyDescent="0.25">
      <c r="A64" s="1" t="s">
        <v>48</v>
      </c>
      <c r="B64" s="1">
        <v>705</v>
      </c>
      <c r="C64" s="5">
        <f t="shared" si="6"/>
        <v>1.1781023361518665</v>
      </c>
      <c r="E64" s="1" t="s">
        <v>60</v>
      </c>
      <c r="F64" s="1">
        <v>436</v>
      </c>
      <c r="G64" s="1">
        <v>2.6</v>
      </c>
      <c r="H64" s="23"/>
    </row>
    <row r="65" spans="1:8" x14ac:dyDescent="0.25">
      <c r="A65" s="1" t="s">
        <v>49</v>
      </c>
      <c r="B65" s="1">
        <v>1448</v>
      </c>
      <c r="C65" s="5">
        <f t="shared" si="6"/>
        <v>2.4197052237558907</v>
      </c>
      <c r="E65" s="1" t="s">
        <v>61</v>
      </c>
      <c r="F65" s="1">
        <v>2155</v>
      </c>
      <c r="G65" s="1">
        <v>12.83</v>
      </c>
      <c r="H65" s="28" t="s">
        <v>96</v>
      </c>
    </row>
    <row r="66" spans="1:8" x14ac:dyDescent="0.25">
      <c r="A66" s="1" t="s">
        <v>50</v>
      </c>
      <c r="B66" s="1">
        <v>16805</v>
      </c>
      <c r="C66" s="5">
        <f t="shared" si="6"/>
        <v>28.082283346144848</v>
      </c>
      <c r="E66" s="1" t="s">
        <v>62</v>
      </c>
      <c r="F66" s="1">
        <v>1196</v>
      </c>
      <c r="G66" s="1">
        <v>7.12</v>
      </c>
      <c r="H66" s="28">
        <f>SUM(F60:F66)</f>
        <v>16797</v>
      </c>
    </row>
    <row r="67" spans="1:8" x14ac:dyDescent="0.25">
      <c r="A67" s="7" t="s">
        <v>23</v>
      </c>
      <c r="B67" s="7">
        <v>21303</v>
      </c>
      <c r="C67" s="5">
        <f t="shared" si="6"/>
        <v>35.598743357508106</v>
      </c>
      <c r="E67" s="9" t="s">
        <v>23</v>
      </c>
      <c r="F67" s="9">
        <v>43045</v>
      </c>
    </row>
    <row r="68" spans="1:8" x14ac:dyDescent="0.25">
      <c r="A68" s="11"/>
      <c r="B68" s="11"/>
      <c r="C68" s="11"/>
      <c r="D68" s="21"/>
      <c r="E68" s="11"/>
      <c r="F68" s="11"/>
      <c r="G68" s="11"/>
      <c r="H68" s="11"/>
    </row>
    <row r="95" spans="1:2" x14ac:dyDescent="0.25">
      <c r="A95" s="1" t="s">
        <v>28</v>
      </c>
    </row>
    <row r="96" spans="1:2" x14ac:dyDescent="0.25">
      <c r="A96" s="1" t="s">
        <v>29</v>
      </c>
      <c r="B96" s="1">
        <v>28207</v>
      </c>
    </row>
    <row r="97" spans="1:2" x14ac:dyDescent="0.25">
      <c r="A97" s="1" t="s">
        <v>30</v>
      </c>
      <c r="B97" s="1">
        <v>31635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2022-05-25T09:30:04Z</dcterms:created>
  <dcterms:modified xsi:type="dcterms:W3CDTF">2022-06-01T11:37:09Z</dcterms:modified>
</cp:coreProperties>
</file>