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esktop\feup-iope\"/>
    </mc:Choice>
  </mc:AlternateContent>
  <xr:revisionPtr revIDLastSave="0" documentId="13_ncr:1_{25000E4C-E374-472E-BA9D-2952304B73EF}" xr6:coauthVersionLast="46" xr6:coauthVersionMax="46" xr10:uidLastSave="{00000000-0000-0000-0000-000000000000}"/>
  <bookViews>
    <workbookView xWindow="-108" yWindow="-108" windowWidth="23256" windowHeight="12720" activeTab="1" xr2:uid="{7AB4EAA8-A0D9-48AA-B416-B4CCEEBBF418}"/>
  </bookViews>
  <sheets>
    <sheet name="carga" sheetId="1" r:id="rId1"/>
    <sheet name="temp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2" l="1"/>
  <c r="K25" i="2"/>
  <c r="I25" i="2"/>
  <c r="F22" i="2"/>
  <c r="I22" i="2" s="1"/>
  <c r="F20" i="2"/>
  <c r="I20" i="2" s="1"/>
  <c r="I19" i="2"/>
  <c r="I21" i="2"/>
  <c r="I23" i="2"/>
  <c r="I24" i="2"/>
  <c r="I18" i="2"/>
  <c r="F18" i="2"/>
  <c r="F7" i="2"/>
  <c r="F21" i="2"/>
  <c r="F10" i="2"/>
  <c r="I7" i="2"/>
  <c r="I6" i="2"/>
  <c r="I5" i="2"/>
  <c r="F6" i="2"/>
  <c r="F5" i="2"/>
  <c r="F4" i="2"/>
  <c r="I4" i="2" s="1"/>
  <c r="F3" i="2"/>
  <c r="F2" i="2"/>
  <c r="I2" i="2" s="1"/>
  <c r="I3" i="2"/>
  <c r="I8" i="2"/>
  <c r="I9" i="2"/>
  <c r="I10" i="2"/>
  <c r="I11" i="2"/>
  <c r="I12" i="2"/>
  <c r="I13" i="2"/>
  <c r="I33" i="1"/>
  <c r="G33" i="1"/>
  <c r="P30" i="1"/>
  <c r="N30" i="1"/>
  <c r="M30" i="1"/>
  <c r="E33" i="1"/>
  <c r="C33" i="1"/>
  <c r="A33" i="1"/>
  <c r="I30" i="1"/>
  <c r="G30" i="1"/>
  <c r="E30" i="1"/>
  <c r="C30" i="1"/>
  <c r="A30" i="1"/>
  <c r="K19" i="1"/>
  <c r="K20" i="1"/>
  <c r="K21" i="1"/>
  <c r="K22" i="1"/>
  <c r="K23" i="1"/>
  <c r="K24" i="1"/>
  <c r="K18" i="1"/>
  <c r="H19" i="1"/>
  <c r="H20" i="1"/>
  <c r="H21" i="1"/>
  <c r="H22" i="1"/>
  <c r="H23" i="1"/>
  <c r="H24" i="1"/>
  <c r="H18" i="1"/>
  <c r="K3" i="1"/>
  <c r="K4" i="1"/>
  <c r="K5" i="1"/>
  <c r="K6" i="1"/>
  <c r="K7" i="1"/>
  <c r="K8" i="1"/>
  <c r="K9" i="1"/>
  <c r="K10" i="1"/>
  <c r="K11" i="1"/>
  <c r="K12" i="1"/>
  <c r="K13" i="1"/>
  <c r="K2" i="1"/>
  <c r="H3" i="1"/>
  <c r="H4" i="1"/>
  <c r="H5" i="1"/>
  <c r="H6" i="1"/>
  <c r="H7" i="1"/>
  <c r="H8" i="1"/>
  <c r="H9" i="1"/>
  <c r="H10" i="1"/>
  <c r="H11" i="1"/>
  <c r="H12" i="1"/>
  <c r="H13" i="1"/>
  <c r="H2" i="1"/>
  <c r="E19" i="1"/>
  <c r="E20" i="1"/>
  <c r="E21" i="1"/>
  <c r="E22" i="1"/>
  <c r="E23" i="1"/>
  <c r="E24" i="1"/>
  <c r="E18" i="1"/>
  <c r="E3" i="1"/>
  <c r="E4" i="1"/>
  <c r="E5" i="1"/>
  <c r="E6" i="1"/>
  <c r="E7" i="1"/>
  <c r="E8" i="1"/>
  <c r="E9" i="1"/>
  <c r="E10" i="1"/>
  <c r="E11" i="1"/>
  <c r="E12" i="1"/>
  <c r="E13" i="1"/>
  <c r="E2" i="1"/>
  <c r="I14" i="2" l="1"/>
  <c r="K14" i="2" s="1"/>
  <c r="L14" i="2" s="1"/>
</calcChain>
</file>

<file path=xl/sharedStrings.xml><?xml version="1.0" encoding="utf-8"?>
<sst xmlns="http://schemas.openxmlformats.org/spreadsheetml/2006/main" count="128" uniqueCount="47">
  <si>
    <t>trips(1,1)</t>
  </si>
  <si>
    <t>trips(2,1)</t>
  </si>
  <si>
    <t>trips(3,1)</t>
  </si>
  <si>
    <t>trips(4,1)</t>
  </si>
  <si>
    <t>trips(5,1)</t>
  </si>
  <si>
    <t>trips(6,1)</t>
  </si>
  <si>
    <t>trips(7,1)</t>
  </si>
  <si>
    <t>trips(8,1)</t>
  </si>
  <si>
    <t>trips(9,1)</t>
  </si>
  <si>
    <t>trips(10,1)</t>
  </si>
  <si>
    <t>trips(11,1)</t>
  </si>
  <si>
    <t>trips(12,1)</t>
  </si>
  <si>
    <t>Shipment</t>
  </si>
  <si>
    <t>trips(6,2)</t>
  </si>
  <si>
    <t>trips(7,2)</t>
  </si>
  <si>
    <t>trips(8,2)</t>
  </si>
  <si>
    <t>trips(9,2)</t>
  </si>
  <si>
    <t>trips(10,2)</t>
  </si>
  <si>
    <t>trips(11,2)</t>
  </si>
  <si>
    <t>trips(12,2)</t>
  </si>
  <si>
    <t>Corn</t>
  </si>
  <si>
    <t>Copper</t>
  </si>
  <si>
    <t>Wheat</t>
  </si>
  <si>
    <t>Iron</t>
  </si>
  <si>
    <t>Bom - Wheat</t>
  </si>
  <si>
    <t>Doce - Corn</t>
  </si>
  <si>
    <t>Bom - Iron</t>
  </si>
  <si>
    <t>Doce - Copper</t>
  </si>
  <si>
    <t>Doce - Iron</t>
  </si>
  <si>
    <t>Ex Mars - Iron</t>
  </si>
  <si>
    <t xml:space="preserve">Doce – Moon – Doce </t>
  </si>
  <si>
    <t>Doce – Moon - Mars - Doce</t>
  </si>
  <si>
    <t>Doce – Moon - Sky - Doce</t>
  </si>
  <si>
    <t>Doce – Mars – Moon – Doce</t>
  </si>
  <si>
    <t>Doce – Mars – Doce</t>
  </si>
  <si>
    <t>Doce – Mars – Sky – Doce</t>
  </si>
  <si>
    <t>Bom – Sky – Bom</t>
  </si>
  <si>
    <t>Bom – Mars – Bom</t>
  </si>
  <si>
    <t>Bom – Sky - Mars – Bom</t>
  </si>
  <si>
    <t>Bom – Mars - Sky - Bom</t>
  </si>
  <si>
    <t>Im Mars - wheat</t>
  </si>
  <si>
    <t>Im Mars - Corn</t>
  </si>
  <si>
    <t>Sky - Copper</t>
  </si>
  <si>
    <t>Sky - Iron</t>
  </si>
  <si>
    <t>Sky - Wheat</t>
  </si>
  <si>
    <t>Moon - Copper</t>
  </si>
  <si>
    <t>Moon - 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</si>
</sst>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6CA1-9830-407C-8DF1-A28817040953}">
  <dimension ref="A1:P33"/>
  <sheetViews>
    <sheetView workbookViewId="0">
      <selection activeCell="M2" sqref="M2:M25"/>
    </sheetView>
  </sheetViews>
  <sheetFormatPr defaultRowHeight="14.4" x14ac:dyDescent="0.3"/>
  <cols>
    <col min="1" max="1" width="15.5546875" customWidth="1"/>
    <col min="5" max="5" width="14.77734375" customWidth="1"/>
    <col min="13" max="13" width="26.77734375" customWidth="1"/>
  </cols>
  <sheetData>
    <row r="1" spans="1:13" x14ac:dyDescent="0.3">
      <c r="E1" t="s">
        <v>12</v>
      </c>
    </row>
    <row r="2" spans="1:13" x14ac:dyDescent="0.3">
      <c r="A2" t="s">
        <v>0</v>
      </c>
      <c r="B2">
        <v>286</v>
      </c>
      <c r="C2">
        <v>35</v>
      </c>
      <c r="E2">
        <f>B2*C2</f>
        <v>10010</v>
      </c>
      <c r="G2" t="s">
        <v>20</v>
      </c>
      <c r="H2">
        <f>E2</f>
        <v>10010</v>
      </c>
      <c r="J2" t="s">
        <v>21</v>
      </c>
      <c r="K2">
        <f>E2</f>
        <v>10010</v>
      </c>
      <c r="M2" t="s">
        <v>30</v>
      </c>
    </row>
    <row r="3" spans="1:13" x14ac:dyDescent="0.3">
      <c r="A3" t="s">
        <v>1</v>
      </c>
      <c r="B3">
        <v>37</v>
      </c>
      <c r="C3">
        <v>35</v>
      </c>
      <c r="E3">
        <f t="shared" ref="E3:E13" si="0">B3*C3</f>
        <v>1295</v>
      </c>
      <c r="G3" t="s">
        <v>20</v>
      </c>
      <c r="H3">
        <f t="shared" ref="H3:H13" si="1">E3</f>
        <v>1295</v>
      </c>
      <c r="J3" t="s">
        <v>23</v>
      </c>
      <c r="K3">
        <f t="shared" ref="K3:K13" si="2">E3</f>
        <v>1295</v>
      </c>
      <c r="M3" t="s">
        <v>31</v>
      </c>
    </row>
    <row r="4" spans="1:13" x14ac:dyDescent="0.3">
      <c r="A4" t="s">
        <v>2</v>
      </c>
      <c r="B4">
        <v>286</v>
      </c>
      <c r="C4">
        <v>35</v>
      </c>
      <c r="E4">
        <f t="shared" si="0"/>
        <v>10010</v>
      </c>
      <c r="G4" t="s">
        <v>20</v>
      </c>
      <c r="H4">
        <f t="shared" si="1"/>
        <v>10010</v>
      </c>
      <c r="J4" t="s">
        <v>21</v>
      </c>
      <c r="K4">
        <f t="shared" si="2"/>
        <v>10010</v>
      </c>
      <c r="M4" t="s">
        <v>32</v>
      </c>
    </row>
    <row r="5" spans="1:13" x14ac:dyDescent="0.3">
      <c r="A5" t="s">
        <v>3</v>
      </c>
      <c r="B5">
        <v>249</v>
      </c>
      <c r="C5">
        <v>35</v>
      </c>
      <c r="E5">
        <f t="shared" si="0"/>
        <v>8715</v>
      </c>
      <c r="G5" t="s">
        <v>20</v>
      </c>
      <c r="H5">
        <f t="shared" si="1"/>
        <v>8715</v>
      </c>
      <c r="J5" t="s">
        <v>23</v>
      </c>
      <c r="K5">
        <f t="shared" si="2"/>
        <v>8715</v>
      </c>
      <c r="M5" t="s">
        <v>32</v>
      </c>
    </row>
    <row r="6" spans="1:13" x14ac:dyDescent="0.3">
      <c r="A6" t="s">
        <v>4</v>
      </c>
      <c r="B6">
        <v>0</v>
      </c>
      <c r="C6">
        <v>35</v>
      </c>
      <c r="E6">
        <f t="shared" si="0"/>
        <v>0</v>
      </c>
      <c r="G6" t="s">
        <v>20</v>
      </c>
      <c r="H6">
        <f t="shared" si="1"/>
        <v>0</v>
      </c>
      <c r="J6" t="s">
        <v>21</v>
      </c>
      <c r="K6">
        <f t="shared" si="2"/>
        <v>0</v>
      </c>
      <c r="M6" t="s">
        <v>33</v>
      </c>
    </row>
    <row r="7" spans="1:13" x14ac:dyDescent="0.3">
      <c r="A7" t="s">
        <v>5</v>
      </c>
      <c r="B7">
        <v>10</v>
      </c>
      <c r="C7">
        <v>35</v>
      </c>
      <c r="E7">
        <f t="shared" si="0"/>
        <v>350</v>
      </c>
      <c r="G7" t="s">
        <v>20</v>
      </c>
      <c r="H7">
        <f t="shared" si="1"/>
        <v>350</v>
      </c>
      <c r="J7" t="s">
        <v>23</v>
      </c>
      <c r="K7">
        <f t="shared" si="2"/>
        <v>350</v>
      </c>
      <c r="M7" t="s">
        <v>34</v>
      </c>
    </row>
    <row r="8" spans="1:13" x14ac:dyDescent="0.3">
      <c r="A8" t="s">
        <v>6</v>
      </c>
      <c r="B8">
        <v>0</v>
      </c>
      <c r="C8">
        <v>35</v>
      </c>
      <c r="E8">
        <f t="shared" si="0"/>
        <v>0</v>
      </c>
      <c r="G8" t="s">
        <v>20</v>
      </c>
      <c r="H8">
        <f t="shared" si="1"/>
        <v>0</v>
      </c>
      <c r="J8" t="s">
        <v>21</v>
      </c>
      <c r="K8">
        <f t="shared" si="2"/>
        <v>0</v>
      </c>
      <c r="M8" t="s">
        <v>35</v>
      </c>
    </row>
    <row r="9" spans="1:13" x14ac:dyDescent="0.3">
      <c r="A9" t="s">
        <v>7</v>
      </c>
      <c r="B9">
        <v>0</v>
      </c>
      <c r="C9">
        <v>35</v>
      </c>
      <c r="E9">
        <f t="shared" si="0"/>
        <v>0</v>
      </c>
      <c r="G9" t="s">
        <v>20</v>
      </c>
      <c r="H9">
        <f t="shared" si="1"/>
        <v>0</v>
      </c>
      <c r="J9" t="s">
        <v>23</v>
      </c>
      <c r="K9">
        <f t="shared" si="2"/>
        <v>0</v>
      </c>
      <c r="M9" t="s">
        <v>35</v>
      </c>
    </row>
    <row r="10" spans="1:13" x14ac:dyDescent="0.3">
      <c r="A10" t="s">
        <v>8</v>
      </c>
      <c r="B10">
        <v>2</v>
      </c>
      <c r="C10">
        <v>35</v>
      </c>
      <c r="E10">
        <f t="shared" si="0"/>
        <v>70</v>
      </c>
      <c r="G10" t="s">
        <v>22</v>
      </c>
      <c r="H10">
        <f t="shared" si="1"/>
        <v>70</v>
      </c>
      <c r="J10" t="s">
        <v>23</v>
      </c>
      <c r="K10">
        <f t="shared" si="2"/>
        <v>70</v>
      </c>
      <c r="M10" t="s">
        <v>36</v>
      </c>
    </row>
    <row r="11" spans="1:13" x14ac:dyDescent="0.3">
      <c r="A11" t="s">
        <v>9</v>
      </c>
      <c r="B11">
        <v>0</v>
      </c>
      <c r="C11">
        <v>35</v>
      </c>
      <c r="E11">
        <f t="shared" si="0"/>
        <v>0</v>
      </c>
      <c r="G11" t="s">
        <v>22</v>
      </c>
      <c r="H11">
        <f t="shared" si="1"/>
        <v>0</v>
      </c>
      <c r="J11" t="s">
        <v>23</v>
      </c>
      <c r="K11">
        <f t="shared" si="2"/>
        <v>0</v>
      </c>
      <c r="M11" t="s">
        <v>37</v>
      </c>
    </row>
    <row r="12" spans="1:13" x14ac:dyDescent="0.3">
      <c r="A12" t="s">
        <v>10</v>
      </c>
      <c r="B12">
        <v>0</v>
      </c>
      <c r="C12">
        <v>35</v>
      </c>
      <c r="E12">
        <f t="shared" si="0"/>
        <v>0</v>
      </c>
      <c r="G12" t="s">
        <v>22</v>
      </c>
      <c r="H12">
        <f t="shared" si="1"/>
        <v>0</v>
      </c>
      <c r="J12" t="s">
        <v>23</v>
      </c>
      <c r="K12">
        <f t="shared" si="2"/>
        <v>0</v>
      </c>
      <c r="M12" t="s">
        <v>38</v>
      </c>
    </row>
    <row r="13" spans="1:13" x14ac:dyDescent="0.3">
      <c r="A13" t="s">
        <v>11</v>
      </c>
      <c r="B13">
        <v>0</v>
      </c>
      <c r="C13">
        <v>35</v>
      </c>
      <c r="E13">
        <f t="shared" si="0"/>
        <v>0</v>
      </c>
      <c r="G13" t="s">
        <v>22</v>
      </c>
      <c r="H13">
        <f t="shared" si="1"/>
        <v>0</v>
      </c>
      <c r="J13" t="s">
        <v>23</v>
      </c>
      <c r="K13">
        <f t="shared" si="2"/>
        <v>0</v>
      </c>
      <c r="M13" t="s">
        <v>39</v>
      </c>
    </row>
    <row r="18" spans="1:16" x14ac:dyDescent="0.3">
      <c r="A18" t="s">
        <v>13</v>
      </c>
      <c r="B18">
        <v>120</v>
      </c>
      <c r="C18">
        <v>70</v>
      </c>
      <c r="E18">
        <f>B18*C18</f>
        <v>8400</v>
      </c>
      <c r="G18" t="s">
        <v>20</v>
      </c>
      <c r="H18">
        <f>E18</f>
        <v>8400</v>
      </c>
      <c r="J18" t="s">
        <v>23</v>
      </c>
      <c r="K18">
        <f>E18</f>
        <v>8400</v>
      </c>
      <c r="M18" t="s">
        <v>34</v>
      </c>
    </row>
    <row r="19" spans="1:16" x14ac:dyDescent="0.3">
      <c r="A19" t="s">
        <v>14</v>
      </c>
      <c r="B19">
        <v>0</v>
      </c>
      <c r="C19">
        <v>70</v>
      </c>
      <c r="E19">
        <f t="shared" ref="E19:E24" si="3">B19*C19</f>
        <v>0</v>
      </c>
      <c r="G19" t="s">
        <v>20</v>
      </c>
      <c r="H19">
        <f t="shared" ref="H19:H24" si="4">E19</f>
        <v>0</v>
      </c>
      <c r="J19" t="s">
        <v>21</v>
      </c>
      <c r="K19">
        <f t="shared" ref="K19:K24" si="5">E19</f>
        <v>0</v>
      </c>
      <c r="M19" t="s">
        <v>35</v>
      </c>
    </row>
    <row r="20" spans="1:16" x14ac:dyDescent="0.3">
      <c r="A20" t="s">
        <v>15</v>
      </c>
      <c r="B20">
        <v>18</v>
      </c>
      <c r="C20">
        <v>70</v>
      </c>
      <c r="E20">
        <f t="shared" si="3"/>
        <v>1260</v>
      </c>
      <c r="G20" t="s">
        <v>20</v>
      </c>
      <c r="H20">
        <f t="shared" si="4"/>
        <v>1260</v>
      </c>
      <c r="J20" t="s">
        <v>23</v>
      </c>
      <c r="K20">
        <f t="shared" si="5"/>
        <v>1260</v>
      </c>
      <c r="M20" t="s">
        <v>35</v>
      </c>
    </row>
    <row r="21" spans="1:16" x14ac:dyDescent="0.3">
      <c r="A21" t="s">
        <v>16</v>
      </c>
      <c r="B21">
        <v>428</v>
      </c>
      <c r="C21">
        <v>70</v>
      </c>
      <c r="E21">
        <f t="shared" si="3"/>
        <v>29960</v>
      </c>
      <c r="G21" t="s">
        <v>22</v>
      </c>
      <c r="H21">
        <f t="shared" si="4"/>
        <v>29960</v>
      </c>
      <c r="J21" t="s">
        <v>23</v>
      </c>
      <c r="K21">
        <f t="shared" si="5"/>
        <v>29960</v>
      </c>
      <c r="M21" t="s">
        <v>36</v>
      </c>
    </row>
    <row r="22" spans="1:16" x14ac:dyDescent="0.3">
      <c r="A22" t="s">
        <v>17</v>
      </c>
      <c r="B22">
        <v>286</v>
      </c>
      <c r="C22">
        <v>70</v>
      </c>
      <c r="E22">
        <f t="shared" si="3"/>
        <v>20020</v>
      </c>
      <c r="G22" t="s">
        <v>22</v>
      </c>
      <c r="H22">
        <f t="shared" si="4"/>
        <v>20020</v>
      </c>
      <c r="J22" t="s">
        <v>23</v>
      </c>
      <c r="K22">
        <f t="shared" si="5"/>
        <v>20020</v>
      </c>
      <c r="M22" t="s">
        <v>37</v>
      </c>
    </row>
    <row r="23" spans="1:16" x14ac:dyDescent="0.3">
      <c r="A23" t="s">
        <v>18</v>
      </c>
      <c r="B23">
        <v>0</v>
      </c>
      <c r="C23">
        <v>70</v>
      </c>
      <c r="E23">
        <f t="shared" si="3"/>
        <v>0</v>
      </c>
      <c r="G23" t="s">
        <v>22</v>
      </c>
      <c r="H23">
        <f t="shared" si="4"/>
        <v>0</v>
      </c>
      <c r="J23" t="s">
        <v>23</v>
      </c>
      <c r="K23">
        <f t="shared" si="5"/>
        <v>0</v>
      </c>
      <c r="M23" t="s">
        <v>38</v>
      </c>
    </row>
    <row r="24" spans="1:16" x14ac:dyDescent="0.3">
      <c r="A24" t="s">
        <v>19</v>
      </c>
      <c r="B24">
        <v>0</v>
      </c>
      <c r="C24">
        <v>70</v>
      </c>
      <c r="E24">
        <f t="shared" si="3"/>
        <v>0</v>
      </c>
      <c r="G24" t="s">
        <v>22</v>
      </c>
      <c r="H24">
        <f t="shared" si="4"/>
        <v>0</v>
      </c>
      <c r="J24" t="s">
        <v>23</v>
      </c>
      <c r="K24">
        <f t="shared" si="5"/>
        <v>0</v>
      </c>
      <c r="M24" t="s">
        <v>39</v>
      </c>
    </row>
    <row r="29" spans="1:16" x14ac:dyDescent="0.3">
      <c r="A29" t="s">
        <v>24</v>
      </c>
      <c r="C29" t="s">
        <v>25</v>
      </c>
      <c r="E29" t="s">
        <v>26</v>
      </c>
      <c r="G29" t="s">
        <v>27</v>
      </c>
      <c r="I29" t="s">
        <v>28</v>
      </c>
      <c r="M29" t="s">
        <v>42</v>
      </c>
      <c r="N29" t="s">
        <v>43</v>
      </c>
      <c r="P29" t="s">
        <v>44</v>
      </c>
    </row>
    <row r="30" spans="1:16" x14ac:dyDescent="0.3">
      <c r="A30">
        <f>H10+H11+H12+H13+H21+H22+H23+H24</f>
        <v>50050</v>
      </c>
      <c r="C30">
        <f>H2+H3+H4+H5+H6+H7+H8+H9+H18+H19+H20</f>
        <v>40040</v>
      </c>
      <c r="E30">
        <f>K10+K11+K12+K13+K21+K22+K23+K24</f>
        <v>50050</v>
      </c>
      <c r="G30">
        <f>K2+K4+K6+K8+K19</f>
        <v>20020</v>
      </c>
      <c r="I30">
        <f>K3+K5+K7+K9+K18+K20</f>
        <v>20020</v>
      </c>
      <c r="M30">
        <f>K4+K8+K19</f>
        <v>10010</v>
      </c>
      <c r="N30">
        <f>K5+K9+K10+K13+K20+K21+K24</f>
        <v>40005</v>
      </c>
      <c r="P30">
        <f>H10+H12+H21+H23</f>
        <v>30030</v>
      </c>
    </row>
    <row r="32" spans="1:16" x14ac:dyDescent="0.3">
      <c r="A32" t="s">
        <v>29</v>
      </c>
      <c r="C32" t="s">
        <v>40</v>
      </c>
      <c r="E32" t="s">
        <v>41</v>
      </c>
      <c r="G32" t="s">
        <v>45</v>
      </c>
      <c r="I32" t="s">
        <v>46</v>
      </c>
    </row>
    <row r="33" spans="1:9" x14ac:dyDescent="0.3">
      <c r="A33">
        <f>K3+K7+K11+K12+K18+K22+K23</f>
        <v>30065</v>
      </c>
      <c r="C33">
        <f>H11+H13+H22+H24</f>
        <v>20020</v>
      </c>
      <c r="E33">
        <f>H6+H7+H8+H9+H18+H19+H20</f>
        <v>10010</v>
      </c>
      <c r="G33">
        <f>K2+K6</f>
        <v>10010</v>
      </c>
      <c r="I33">
        <f>H2+H3+H4+H5</f>
        <v>30030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1CF5-35E3-451D-B56E-015F826FB3E7}">
  <dimension ref="A2:L25"/>
  <sheetViews>
    <sheetView tabSelected="1" workbookViewId="0">
      <selection activeCell="L26" sqref="L26"/>
    </sheetView>
  </sheetViews>
  <sheetFormatPr defaultRowHeight="14.4" x14ac:dyDescent="0.3"/>
  <cols>
    <col min="4" max="4" width="26.44140625" customWidth="1"/>
    <col min="6" max="6" width="12" bestFit="1" customWidth="1"/>
  </cols>
  <sheetData>
    <row r="2" spans="1:12" x14ac:dyDescent="0.3">
      <c r="A2" t="s">
        <v>0</v>
      </c>
      <c r="B2">
        <v>286</v>
      </c>
      <c r="D2" t="s">
        <v>30</v>
      </c>
      <c r="F2">
        <f>5000/25*2</f>
        <v>400</v>
      </c>
      <c r="I2">
        <f>B2*F2</f>
        <v>114400</v>
      </c>
    </row>
    <row r="3" spans="1:12" x14ac:dyDescent="0.3">
      <c r="A3" t="s">
        <v>1</v>
      </c>
      <c r="B3">
        <v>37</v>
      </c>
      <c r="D3" t="s">
        <v>31</v>
      </c>
      <c r="F3">
        <f>5000/25+1000/30+5500/25</f>
        <v>453.33333333333337</v>
      </c>
      <c r="I3">
        <f t="shared" ref="I3:I13" si="0">B3*F3</f>
        <v>16773.333333333336</v>
      </c>
    </row>
    <row r="4" spans="1:12" x14ac:dyDescent="0.3">
      <c r="A4" t="s">
        <v>2</v>
      </c>
      <c r="B4">
        <v>286</v>
      </c>
      <c r="D4" t="s">
        <v>32</v>
      </c>
      <c r="F4">
        <f>5000/25+500/30+6000/25</f>
        <v>456.66666666666663</v>
      </c>
      <c r="I4">
        <f t="shared" si="0"/>
        <v>130606.66666666666</v>
      </c>
    </row>
    <row r="5" spans="1:12" x14ac:dyDescent="0.3">
      <c r="A5" t="s">
        <v>3</v>
      </c>
      <c r="B5">
        <v>249</v>
      </c>
      <c r="D5" t="s">
        <v>32</v>
      </c>
      <c r="F5">
        <f>5000/25+500/30+6000/25</f>
        <v>456.66666666666663</v>
      </c>
      <c r="I5">
        <f>B5*F5</f>
        <v>113709.99999999999</v>
      </c>
    </row>
    <row r="6" spans="1:12" x14ac:dyDescent="0.3">
      <c r="A6" t="s">
        <v>4</v>
      </c>
      <c r="B6">
        <v>0</v>
      </c>
      <c r="D6" t="s">
        <v>33</v>
      </c>
      <c r="F6">
        <f>5500/25 + 1000/30 + 5000/25</f>
        <v>453.33333333333337</v>
      </c>
      <c r="I6">
        <f>B6*F6</f>
        <v>0</v>
      </c>
    </row>
    <row r="7" spans="1:12" x14ac:dyDescent="0.3">
      <c r="A7" t="s">
        <v>5</v>
      </c>
      <c r="B7">
        <v>10</v>
      </c>
      <c r="D7" t="s">
        <v>34</v>
      </c>
      <c r="F7">
        <f>5500/25 *2</f>
        <v>440</v>
      </c>
      <c r="I7">
        <f t="shared" si="0"/>
        <v>4400</v>
      </c>
    </row>
    <row r="8" spans="1:12" x14ac:dyDescent="0.3">
      <c r="A8" t="s">
        <v>6</v>
      </c>
      <c r="B8">
        <v>0</v>
      </c>
      <c r="D8" t="s">
        <v>35</v>
      </c>
      <c r="I8">
        <f t="shared" si="0"/>
        <v>0</v>
      </c>
    </row>
    <row r="9" spans="1:12" x14ac:dyDescent="0.3">
      <c r="A9" t="s">
        <v>7</v>
      </c>
      <c r="B9">
        <v>0</v>
      </c>
      <c r="D9" t="s">
        <v>35</v>
      </c>
      <c r="I9">
        <f t="shared" si="0"/>
        <v>0</v>
      </c>
    </row>
    <row r="10" spans="1:12" x14ac:dyDescent="0.3">
      <c r="A10" t="s">
        <v>8</v>
      </c>
      <c r="B10">
        <v>2</v>
      </c>
      <c r="D10" t="s">
        <v>36</v>
      </c>
      <c r="F10">
        <f>(6000/25) *2</f>
        <v>480</v>
      </c>
      <c r="I10">
        <f t="shared" si="0"/>
        <v>960</v>
      </c>
    </row>
    <row r="11" spans="1:12" x14ac:dyDescent="0.3">
      <c r="A11" t="s">
        <v>9</v>
      </c>
      <c r="B11">
        <v>0</v>
      </c>
      <c r="D11" t="s">
        <v>37</v>
      </c>
      <c r="I11">
        <f t="shared" si="0"/>
        <v>0</v>
      </c>
    </row>
    <row r="12" spans="1:12" x14ac:dyDescent="0.3">
      <c r="A12" t="s">
        <v>10</v>
      </c>
      <c r="B12">
        <v>0</v>
      </c>
      <c r="D12" t="s">
        <v>38</v>
      </c>
      <c r="I12">
        <f t="shared" si="0"/>
        <v>0</v>
      </c>
    </row>
    <row r="13" spans="1:12" x14ac:dyDescent="0.3">
      <c r="A13" t="s">
        <v>11</v>
      </c>
      <c r="B13">
        <v>0</v>
      </c>
      <c r="D13" t="s">
        <v>39</v>
      </c>
      <c r="I13">
        <f t="shared" si="0"/>
        <v>0</v>
      </c>
    </row>
    <row r="14" spans="1:12" x14ac:dyDescent="0.3">
      <c r="I14">
        <f>I2+I3+I4+I5+I6+I7+I8+I9+I10+I11+I12+I13</f>
        <v>380850</v>
      </c>
      <c r="J14">
        <v>46</v>
      </c>
      <c r="K14">
        <f>I14/J14</f>
        <v>8279.347826086956</v>
      </c>
      <c r="L14">
        <f>K14/24</f>
        <v>344.9728260869565</v>
      </c>
    </row>
    <row r="18" spans="1:12" x14ac:dyDescent="0.3">
      <c r="A18" t="s">
        <v>13</v>
      </c>
      <c r="B18">
        <v>120</v>
      </c>
      <c r="D18" t="s">
        <v>34</v>
      </c>
      <c r="F18">
        <f>5500/20 *2</f>
        <v>550</v>
      </c>
      <c r="I18">
        <f>B18*F18</f>
        <v>66000</v>
      </c>
    </row>
    <row r="19" spans="1:12" x14ac:dyDescent="0.3">
      <c r="A19" t="s">
        <v>14</v>
      </c>
      <c r="B19">
        <v>0</v>
      </c>
      <c r="D19" t="s">
        <v>35</v>
      </c>
      <c r="I19">
        <f t="shared" ref="I19:I24" si="1">B19*F19</f>
        <v>0</v>
      </c>
    </row>
    <row r="20" spans="1:12" x14ac:dyDescent="0.3">
      <c r="A20" t="s">
        <v>15</v>
      </c>
      <c r="B20">
        <v>18</v>
      </c>
      <c r="D20" t="s">
        <v>35</v>
      </c>
      <c r="F20">
        <f>5500/20 + 2000/24 + 6000/20</f>
        <v>658.33333333333326</v>
      </c>
      <c r="I20">
        <f t="shared" si="1"/>
        <v>11849.999999999998</v>
      </c>
    </row>
    <row r="21" spans="1:12" x14ac:dyDescent="0.3">
      <c r="A21" t="s">
        <v>16</v>
      </c>
      <c r="B21">
        <v>428</v>
      </c>
      <c r="D21" t="s">
        <v>36</v>
      </c>
      <c r="F21">
        <f>(6000/20) *2</f>
        <v>600</v>
      </c>
      <c r="I21">
        <f t="shared" si="1"/>
        <v>256800</v>
      </c>
    </row>
    <row r="22" spans="1:12" x14ac:dyDescent="0.3">
      <c r="A22" t="s">
        <v>17</v>
      </c>
      <c r="B22">
        <v>286</v>
      </c>
      <c r="D22" t="s">
        <v>37</v>
      </c>
      <c r="F22">
        <f>4800/20*2</f>
        <v>480</v>
      </c>
      <c r="I22">
        <f t="shared" si="1"/>
        <v>137280</v>
      </c>
    </row>
    <row r="23" spans="1:12" x14ac:dyDescent="0.3">
      <c r="A23" t="s">
        <v>18</v>
      </c>
      <c r="B23">
        <v>0</v>
      </c>
      <c r="D23" t="s">
        <v>38</v>
      </c>
      <c r="I23">
        <f t="shared" si="1"/>
        <v>0</v>
      </c>
    </row>
    <row r="24" spans="1:12" x14ac:dyDescent="0.3">
      <c r="A24" t="s">
        <v>19</v>
      </c>
      <c r="B24">
        <v>0</v>
      </c>
      <c r="D24" t="s">
        <v>39</v>
      </c>
      <c r="I24">
        <f t="shared" si="1"/>
        <v>0</v>
      </c>
    </row>
    <row r="25" spans="1:12" x14ac:dyDescent="0.3">
      <c r="I25">
        <f>I18+I20+I21+I22</f>
        <v>471930</v>
      </c>
      <c r="J25">
        <v>57</v>
      </c>
      <c r="K25">
        <f>I25/J25</f>
        <v>8279.4736842105267</v>
      </c>
      <c r="L25">
        <f>K25/24</f>
        <v>344.97807017543863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carga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2021-05-09T22:17:46Z</dcterms:created>
  <dcterms:modified xsi:type="dcterms:W3CDTF">2021-05-09T23:12:52Z</dcterms:modified>
</cp:coreProperties>
</file>