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metadata.xml" ContentType="application/vnd.openxmlformats-officedocument.spreadsheetml.sheetMetadata+xml"/>
  <Override PartName="/xl/charts/chartEx1.xml" ContentType="application/vnd.ms-office.chartex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Arkusz1" sheetId="1" r:id="rId1"/>
    <sheet name="Arkusz2" sheetId="2" r:id="rId2"/>
    <sheet name="Arkusz3" sheetId="3" r:id="rId3"/>
    <sheet name="Arkusz4" sheetId="4" r:id="rId4"/>
  </sheets>
  <definedNames>
    <definedName name="_xlchart.v5.0" hidden="1">Arkusz4!$A$1</definedName>
    <definedName name="_xlchart.v5.1" hidden="1">Arkusz4!$A$2:$A$17</definedName>
    <definedName name="_xlchart.v5.2" hidden="1">Arkusz4!$D$1</definedName>
    <definedName name="_xlchart.v5.3" hidden="1">Arkusz4!$D$2:$D$17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/>
  <c r="T2"/>
  <c r="S2"/>
  <c r="R2"/>
  <c r="Y17" i="4"/>
  <c r="V17"/>
  <c r="U17"/>
  <c r="T17"/>
  <c r="S17"/>
  <c r="R17"/>
  <c r="N17"/>
  <c r="K17"/>
  <c r="Y15"/>
  <c r="V15"/>
  <c r="U15"/>
  <c r="T15"/>
  <c r="S15"/>
  <c r="R15"/>
  <c r="N15"/>
  <c r="K15"/>
  <c r="Y7"/>
  <c r="V7"/>
  <c r="U7"/>
  <c r="T7"/>
  <c r="S7"/>
  <c r="R7"/>
  <c r="N7"/>
  <c r="K7"/>
  <c r="Y14"/>
  <c r="V14"/>
  <c r="U14"/>
  <c r="T14"/>
  <c r="S14"/>
  <c r="R14"/>
  <c r="N14"/>
  <c r="K14"/>
  <c r="Y5"/>
  <c r="V5"/>
  <c r="U5"/>
  <c r="T5"/>
  <c r="S5"/>
  <c r="R5"/>
  <c r="N5"/>
  <c r="K5"/>
  <c r="Y12"/>
  <c r="V12"/>
  <c r="U12"/>
  <c r="T12"/>
  <c r="S12"/>
  <c r="R12"/>
  <c r="N12"/>
  <c r="K12"/>
  <c r="Y13"/>
  <c r="V13"/>
  <c r="U13"/>
  <c r="T13"/>
  <c r="S13"/>
  <c r="R13"/>
  <c r="N13"/>
  <c r="K13"/>
  <c r="Y6"/>
  <c r="V6"/>
  <c r="U6"/>
  <c r="T6"/>
  <c r="S6"/>
  <c r="R6"/>
  <c r="N6"/>
  <c r="K6"/>
  <c r="Y16"/>
  <c r="V16"/>
  <c r="U16"/>
  <c r="T16"/>
  <c r="S16"/>
  <c r="R16"/>
  <c r="N16"/>
  <c r="K16"/>
  <c r="Y3"/>
  <c r="V3"/>
  <c r="U3"/>
  <c r="T3"/>
  <c r="S3"/>
  <c r="R3"/>
  <c r="N3"/>
  <c r="K3"/>
  <c r="Y2"/>
  <c r="V2"/>
  <c r="U2"/>
  <c r="T2"/>
  <c r="S2"/>
  <c r="R2"/>
  <c r="N2"/>
  <c r="K2"/>
  <c r="Y11"/>
  <c r="V11"/>
  <c r="U11"/>
  <c r="T11"/>
  <c r="S11"/>
  <c r="R11"/>
  <c r="N11"/>
  <c r="K11"/>
  <c r="Y4"/>
  <c r="V4"/>
  <c r="U4"/>
  <c r="T4"/>
  <c r="S4"/>
  <c r="R4"/>
  <c r="N4"/>
  <c r="K4"/>
  <c r="Y8"/>
  <c r="V8"/>
  <c r="U8"/>
  <c r="T8"/>
  <c r="S8"/>
  <c r="R8"/>
  <c r="N8"/>
  <c r="K8"/>
  <c r="Y9"/>
  <c r="V9"/>
  <c r="U9"/>
  <c r="T9"/>
  <c r="S9"/>
  <c r="R9"/>
  <c r="N9"/>
  <c r="K9"/>
  <c r="Y10"/>
  <c r="AE13" s="1"/>
  <c r="V10"/>
  <c r="AA15" s="1"/>
  <c r="U10"/>
  <c r="T10"/>
  <c r="S10"/>
  <c r="R10"/>
  <c r="W15" s="1" a="1"/>
  <c r="W15" s="1"/>
  <c r="N10"/>
  <c r="K10"/>
  <c r="AD2" i="1"/>
  <c r="AE2"/>
  <c r="AD3"/>
  <c r="AE3"/>
  <c r="AD4"/>
  <c r="AE4"/>
  <c r="AD5"/>
  <c r="AE5"/>
  <c r="AD6"/>
  <c r="AE6"/>
  <c r="AD7"/>
  <c r="AE7"/>
  <c r="AD8"/>
  <c r="AE8"/>
  <c r="AD9"/>
  <c r="AE9"/>
  <c r="AD10"/>
  <c r="AE10"/>
  <c r="AD11"/>
  <c r="AE11"/>
  <c r="AD12"/>
  <c r="AE12"/>
  <c r="AD13"/>
  <c r="AE13"/>
  <c r="AD14"/>
  <c r="AE14"/>
  <c r="AD15"/>
  <c r="AE15"/>
  <c r="AD16"/>
  <c r="AE16"/>
  <c r="AD17"/>
  <c r="AE17"/>
  <c r="AA3"/>
  <c r="AA4"/>
  <c r="AA5"/>
  <c r="AA6"/>
  <c r="AA7"/>
  <c r="AA8"/>
  <c r="AA9"/>
  <c r="AA10"/>
  <c r="AA11"/>
  <c r="AA12"/>
  <c r="AA13"/>
  <c r="AA14"/>
  <c r="AA15"/>
  <c r="AA16"/>
  <c r="AA17"/>
  <c r="AA2"/>
  <c r="AG2" s="1"/>
  <c r="U2"/>
  <c r="Z2"/>
  <c r="Y3"/>
  <c r="Y4"/>
  <c r="Y5"/>
  <c r="Y6"/>
  <c r="Y7"/>
  <c r="Y8"/>
  <c r="Y9"/>
  <c r="Y10"/>
  <c r="Y11"/>
  <c r="Y12"/>
  <c r="Y13"/>
  <c r="Y14"/>
  <c r="Y15"/>
  <c r="Y16"/>
  <c r="Y17"/>
  <c r="Y2"/>
  <c r="X3"/>
  <c r="X4"/>
  <c r="X5"/>
  <c r="X6"/>
  <c r="X7"/>
  <c r="X8"/>
  <c r="X9"/>
  <c r="X10"/>
  <c r="X11"/>
  <c r="X12"/>
  <c r="X13"/>
  <c r="X14"/>
  <c r="X15"/>
  <c r="X16"/>
  <c r="X17"/>
  <c r="X2"/>
  <c r="W13" a="1"/>
  <c r="W13"/>
  <c r="W3" a="1"/>
  <c r="W3" s="1"/>
  <c r="W4" a="1"/>
  <c r="W4" s="1"/>
  <c r="W5" a="1"/>
  <c r="W5" s="1"/>
  <c r="W6" a="1"/>
  <c r="W6"/>
  <c r="W7" a="1"/>
  <c r="W7" s="1"/>
  <c r="W8" a="1"/>
  <c r="W8" s="1"/>
  <c r="W9" a="1"/>
  <c r="W9"/>
  <c r="W10" a="1"/>
  <c r="W10" s="1"/>
  <c r="W11" a="1"/>
  <c r="W11" s="1"/>
  <c r="W12" a="1"/>
  <c r="W12" s="1"/>
  <c r="W14" a="1"/>
  <c r="W14" s="1"/>
  <c r="W15" a="1"/>
  <c r="W15" s="1"/>
  <c r="W16" a="1"/>
  <c r="W16" s="1"/>
  <c r="W17" a="1"/>
  <c r="W17" s="1"/>
  <c r="W2" a="1"/>
  <c r="W2" s="1"/>
  <c r="V3"/>
  <c r="V4"/>
  <c r="V5"/>
  <c r="V6"/>
  <c r="V7"/>
  <c r="V8"/>
  <c r="V9"/>
  <c r="V10"/>
  <c r="V11"/>
  <c r="V12"/>
  <c r="V13"/>
  <c r="V14"/>
  <c r="V15"/>
  <c r="V16"/>
  <c r="V17"/>
  <c r="U3"/>
  <c r="U4"/>
  <c r="U5"/>
  <c r="U6"/>
  <c r="U7"/>
  <c r="U8"/>
  <c r="U9"/>
  <c r="U10"/>
  <c r="U11"/>
  <c r="U12"/>
  <c r="U13"/>
  <c r="U14"/>
  <c r="U15"/>
  <c r="U16"/>
  <c r="U17"/>
  <c r="T3"/>
  <c r="T4"/>
  <c r="T5"/>
  <c r="T6"/>
  <c r="T7"/>
  <c r="T8"/>
  <c r="T9"/>
  <c r="T10"/>
  <c r="T11"/>
  <c r="T12"/>
  <c r="T13"/>
  <c r="T14"/>
  <c r="T15"/>
  <c r="T16"/>
  <c r="T17"/>
  <c r="S3"/>
  <c r="S4"/>
  <c r="S5"/>
  <c r="S6"/>
  <c r="S7"/>
  <c r="S8"/>
  <c r="S9"/>
  <c r="S10"/>
  <c r="S11"/>
  <c r="S12"/>
  <c r="S13"/>
  <c r="S14"/>
  <c r="S15"/>
  <c r="S16"/>
  <c r="S17"/>
  <c r="R3"/>
  <c r="R4"/>
  <c r="R5"/>
  <c r="R6"/>
  <c r="R7"/>
  <c r="R8"/>
  <c r="R9"/>
  <c r="R10"/>
  <c r="R11"/>
  <c r="R12"/>
  <c r="R13"/>
  <c r="R14"/>
  <c r="R15"/>
  <c r="R16"/>
  <c r="R17"/>
  <c r="Z3" l="1"/>
  <c r="Z4"/>
  <c r="Z5"/>
  <c r="Z6"/>
  <c r="Z7"/>
  <c r="Z8"/>
  <c r="Z9"/>
  <c r="Z10"/>
  <c r="Z11"/>
  <c r="Z12"/>
  <c r="Z13"/>
  <c r="Z14"/>
  <c r="Z15"/>
  <c r="Z16"/>
  <c r="Z17"/>
  <c r="AG17"/>
  <c r="AG16"/>
  <c r="AG15"/>
  <c r="AG14"/>
  <c r="AG13"/>
  <c r="AG12"/>
  <c r="AG11"/>
  <c r="AG10"/>
  <c r="AG9"/>
  <c r="AG8"/>
  <c r="AG7"/>
  <c r="AG6"/>
  <c r="AG5"/>
  <c r="AG4"/>
  <c r="AG3"/>
  <c r="AF17"/>
  <c r="AF16"/>
  <c r="AF15"/>
  <c r="AF14"/>
  <c r="AF13"/>
  <c r="AF12"/>
  <c r="AF11"/>
  <c r="AF10"/>
  <c r="AF9"/>
  <c r="AF8"/>
  <c r="AF7"/>
  <c r="AF6"/>
  <c r="AF5"/>
  <c r="AF4"/>
  <c r="AF3"/>
  <c r="AC2"/>
  <c r="AB2"/>
  <c r="AC17"/>
  <c r="AH17" s="1"/>
  <c r="AB17"/>
  <c r="AC16"/>
  <c r="AH16" s="1"/>
  <c r="AB16"/>
  <c r="AC15"/>
  <c r="AH15" s="1"/>
  <c r="AB15"/>
  <c r="AC14"/>
  <c r="AH14" s="1"/>
  <c r="AB14"/>
  <c r="AC12"/>
  <c r="AH12" s="1"/>
  <c r="AB12"/>
  <c r="AC11"/>
  <c r="AH11" s="1"/>
  <c r="AB11"/>
  <c r="AC10"/>
  <c r="AH10" s="1"/>
  <c r="AB10"/>
  <c r="AC9"/>
  <c r="AH9" s="1"/>
  <c r="AB9"/>
  <c r="AC8"/>
  <c r="AH8" s="1"/>
  <c r="AB8"/>
  <c r="AC7"/>
  <c r="AH7" s="1"/>
  <c r="AB7"/>
  <c r="AC6"/>
  <c r="AH6" s="1"/>
  <c r="AB6"/>
  <c r="AC5"/>
  <c r="AH5" s="1"/>
  <c r="AB5"/>
  <c r="AC4"/>
  <c r="AH4" s="1"/>
  <c r="AB4"/>
  <c r="AC3"/>
  <c r="AH3" s="1"/>
  <c r="AB3"/>
  <c r="AC13"/>
  <c r="AH13" s="1"/>
  <c r="AB13"/>
  <c r="X9" i="4"/>
  <c r="X2"/>
  <c r="AE11"/>
  <c r="X4"/>
  <c r="X16"/>
  <c r="X13"/>
  <c r="X5"/>
  <c r="X7"/>
  <c r="X17"/>
  <c r="X10"/>
  <c r="X8"/>
  <c r="X11"/>
  <c r="X3"/>
  <c r="X6"/>
  <c r="X12"/>
  <c r="X14"/>
  <c r="X15"/>
  <c r="Z9"/>
  <c r="Z4"/>
  <c r="Z2"/>
  <c r="Z16"/>
  <c r="Z13"/>
  <c r="Z5"/>
  <c r="Z7"/>
  <c r="Z17"/>
  <c r="AA11"/>
  <c r="AA4"/>
  <c r="AA2"/>
  <c r="AA16"/>
  <c r="AA13"/>
  <c r="AA5"/>
  <c r="AA7"/>
  <c r="AA17"/>
  <c r="AE8"/>
  <c r="AE3"/>
  <c r="AE6"/>
  <c r="AE12"/>
  <c r="AE14"/>
  <c r="AE15"/>
  <c r="W8" a="1"/>
  <c r="W8" s="1"/>
  <c r="W12" a="1"/>
  <c r="W12" s="1"/>
  <c r="AE10"/>
  <c r="AA9"/>
  <c r="W4" a="1"/>
  <c r="W4" s="1"/>
  <c r="W2" a="1"/>
  <c r="W2" s="1"/>
  <c r="Z3"/>
  <c r="W16" a="1"/>
  <c r="W16" s="1"/>
  <c r="Z6"/>
  <c r="W13" a="1"/>
  <c r="W13" s="1"/>
  <c r="Z12"/>
  <c r="W5" a="1"/>
  <c r="W5" s="1"/>
  <c r="Z14"/>
  <c r="W7" a="1"/>
  <c r="W7" s="1"/>
  <c r="Z15"/>
  <c r="W17" a="1"/>
  <c r="W17" s="1"/>
  <c r="Z11"/>
  <c r="AA10"/>
  <c r="AE4"/>
  <c r="AE2"/>
  <c r="AA3"/>
  <c r="AE16"/>
  <c r="AA6"/>
  <c r="AA12"/>
  <c r="AE5"/>
  <c r="AA14"/>
  <c r="AE7"/>
  <c r="AE17"/>
  <c r="W9" a="1"/>
  <c r="W9" s="1"/>
  <c r="AE9"/>
  <c r="Z10"/>
  <c r="Z8"/>
  <c r="AA8"/>
  <c r="W10" a="1"/>
  <c r="W10" s="1"/>
  <c r="W11" a="1"/>
  <c r="W11" s="1"/>
  <c r="W3" a="1"/>
  <c r="W3" s="1"/>
  <c r="W6" a="1"/>
  <c r="W6" s="1"/>
  <c r="W14" a="1"/>
  <c r="W14" s="1"/>
  <c r="K2" i="1"/>
  <c r="N2"/>
  <c r="K3"/>
  <c r="N3"/>
  <c r="K4"/>
  <c r="N4"/>
  <c r="K5"/>
  <c r="N5"/>
  <c r="K6"/>
  <c r="N6"/>
  <c r="K7"/>
  <c r="N7"/>
  <c r="K8"/>
  <c r="N8"/>
  <c r="K9"/>
  <c r="N9"/>
  <c r="K10"/>
  <c r="N10"/>
  <c r="K11"/>
  <c r="N11"/>
  <c r="K12"/>
  <c r="N12"/>
  <c r="K13"/>
  <c r="N13"/>
  <c r="K14"/>
  <c r="N14"/>
  <c r="K15"/>
  <c r="N15"/>
  <c r="K16"/>
  <c r="N16"/>
  <c r="K17"/>
  <c r="N17"/>
  <c r="G3" i="2"/>
  <c r="G4"/>
  <c r="G5"/>
  <c r="G6"/>
  <c r="G7"/>
  <c r="G8"/>
  <c r="G9"/>
  <c r="G10"/>
  <c r="G11"/>
  <c r="G12"/>
  <c r="G13"/>
  <c r="G14"/>
  <c r="G15"/>
  <c r="G16"/>
  <c r="G17"/>
  <c r="D3"/>
  <c r="D4"/>
  <c r="D5"/>
  <c r="D6"/>
  <c r="D7"/>
  <c r="D8"/>
  <c r="D9"/>
  <c r="D10"/>
  <c r="D11"/>
  <c r="D12"/>
  <c r="D13"/>
  <c r="D14"/>
  <c r="D15"/>
  <c r="D16"/>
  <c r="D17"/>
  <c r="G2"/>
  <c r="D2"/>
  <c r="AF2" i="1" l="1"/>
  <c r="AH2" s="1"/>
  <c r="AG9" i="4"/>
  <c r="AB7"/>
  <c r="AD11"/>
  <c r="AD8"/>
  <c r="AB15"/>
  <c r="AD7"/>
  <c r="AB2"/>
  <c r="AD14"/>
  <c r="AF8"/>
  <c r="AG16"/>
  <c r="AD15"/>
  <c r="AG17"/>
  <c r="AD3"/>
  <c r="AF7"/>
  <c r="AD13"/>
  <c r="AD2"/>
  <c r="AD9"/>
  <c r="AC14"/>
  <c r="AD6"/>
  <c r="AD17"/>
  <c r="AD10"/>
  <c r="AD16"/>
  <c r="AD4"/>
  <c r="AF16"/>
  <c r="AC15"/>
  <c r="AG2"/>
  <c r="AD5"/>
  <c r="AD12"/>
  <c r="AC6"/>
  <c r="AC9"/>
  <c r="AB3"/>
  <c r="AG3"/>
  <c r="AF14"/>
  <c r="AC4"/>
  <c r="AF13"/>
  <c r="AF4"/>
  <c r="AC2"/>
  <c r="AC3"/>
  <c r="AC5"/>
  <c r="AB9"/>
  <c r="AG7"/>
  <c r="AF2"/>
  <c r="AC11"/>
  <c r="AF12"/>
  <c r="AB5"/>
  <c r="AB4"/>
  <c r="AF9"/>
  <c r="AC10"/>
  <c r="AB14"/>
  <c r="AG14"/>
  <c r="AB10"/>
  <c r="AG10"/>
  <c r="AC13"/>
  <c r="AC12"/>
  <c r="AG5"/>
  <c r="AG4"/>
  <c r="AB8"/>
  <c r="AG8"/>
  <c r="AF11"/>
  <c r="AF6"/>
  <c r="AC8"/>
  <c r="AB13"/>
  <c r="AG11"/>
  <c r="AF17"/>
  <c r="AC7"/>
  <c r="AG12"/>
  <c r="AB12"/>
  <c r="AC17"/>
  <c r="AC16"/>
  <c r="AG13"/>
  <c r="AB11"/>
  <c r="AF10"/>
  <c r="AB6"/>
  <c r="AG6"/>
  <c r="AF15"/>
  <c r="AF3"/>
  <c r="AB17"/>
  <c r="AB16"/>
  <c r="AG15"/>
  <c r="AF5"/>
  <c r="AH16" l="1"/>
  <c r="AH17"/>
  <c r="AH14"/>
  <c r="AH6"/>
  <c r="AH12"/>
  <c r="AH2"/>
  <c r="AH15"/>
  <c r="AH4"/>
  <c r="AH9"/>
  <c r="AH7"/>
  <c r="AH11"/>
  <c r="AH5"/>
  <c r="AH13"/>
  <c r="AH3"/>
  <c r="AH10"/>
  <c r="AH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<sst xmlns="http://schemas.openxmlformats.org/spreadsheetml/2006/main" count="143" uniqueCount="53">
  <si>
    <t>Województwo</t>
  </si>
  <si>
    <t>Tygodniowa liczba przebadanych próbek w woj. 09-16.11</t>
  </si>
  <si>
    <t>Suma przebadanych próbek w woj.:</t>
  </si>
  <si>
    <t>Liczba testów na 1000 mieszkańców:</t>
  </si>
  <si>
    <t>Populacja na 2019 GUS</t>
  </si>
  <si>
    <t xml:space="preserve"> Suma osób z wynikiem pozytywnym</t>
  </si>
  <si>
    <t>Suma wyzdrowień</t>
  </si>
  <si>
    <t>Suma zgonów</t>
  </si>
  <si>
    <t xml:space="preserve">Liczba osób hospitalizowanych </t>
  </si>
  <si>
    <t>Liczba łóżek dla pacjentów</t>
  </si>
  <si>
    <t>% zajęte łóżka</t>
  </si>
  <si>
    <t>Liczba zajętych respiratorów (stan ciężki)</t>
  </si>
  <si>
    <t>Liczba respiratorów</t>
  </si>
  <si>
    <t>% zajęte repiratorów</t>
  </si>
  <si>
    <t>Nowe wyzdrowienia wegług województwa:</t>
  </si>
  <si>
    <t>Przyrost dzienny pozytywnych przypadków</t>
  </si>
  <si>
    <t>Średnia nowych zgonów z tygodnia</t>
  </si>
  <si>
    <t>wykres1x</t>
  </si>
  <si>
    <t>wykres1y</t>
  </si>
  <si>
    <t>wykres3x</t>
  </si>
  <si>
    <t>wykres3y</t>
  </si>
  <si>
    <t>wykres4y</t>
  </si>
  <si>
    <t>Przygotowanie bezwzględne</t>
  </si>
  <si>
    <t>Rzeczywistość bezwzględna</t>
  </si>
  <si>
    <t>Testowanie bezwzględne</t>
  </si>
  <si>
    <t>Skutek choroby bezwzględny</t>
  </si>
  <si>
    <t>% chorych bezwzględnie</t>
  </si>
  <si>
    <t>Suma bezwzględna</t>
  </si>
  <si>
    <t>Przygotowanie</t>
  </si>
  <si>
    <t xml:space="preserve">Rzeczywistość </t>
  </si>
  <si>
    <t>Testowanie</t>
  </si>
  <si>
    <t>Skutek choroby</t>
  </si>
  <si>
    <t>% chorych</t>
  </si>
  <si>
    <t>Suma</t>
  </si>
  <si>
    <t>s</t>
  </si>
  <si>
    <t>Śląskie</t>
  </si>
  <si>
    <t>Mazowieckie</t>
  </si>
  <si>
    <t>Małopolskie</t>
  </si>
  <si>
    <t>Wielkopolskie</t>
  </si>
  <si>
    <t>Dolnośląskie</t>
  </si>
  <si>
    <t>Łódzkie</t>
  </si>
  <si>
    <t>Kujawsko-Pomorskie</t>
  </si>
  <si>
    <t>Podkarpackie</t>
  </si>
  <si>
    <t>Pomorskie</t>
  </si>
  <si>
    <t>Lubelskie</t>
  </si>
  <si>
    <t>Zachodniopomorskie</t>
  </si>
  <si>
    <t>Świętokrzyskie</t>
  </si>
  <si>
    <t>Opolskie</t>
  </si>
  <si>
    <t>Podlaskie</t>
  </si>
  <si>
    <t>Warmińsko-Mazurskie</t>
  </si>
  <si>
    <t>Lubuskie</t>
  </si>
  <si>
    <t>% zajęte</t>
  </si>
  <si>
    <t>Suma przypadków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</si>
</sst>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Montserrat"/>
    </font>
    <font>
      <sz val="10"/>
      <color rgb="FF000000"/>
      <name val="Montserrat"/>
    </font>
    <font>
      <sz val="11"/>
      <color rgb="FF000000"/>
      <name val="Calibri"/>
      <family val="2"/>
      <charset val="238"/>
      <scheme val="minor"/>
    </font>
    <font>
      <sz val="10"/>
      <color rgb="FFFFFFFF"/>
      <name val="Montserrat"/>
    </font>
  </fonts>
  <fills count="3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319765"/>
        <bgColor rgb="FF000000"/>
      </patternFill>
    </fill>
    <fill>
      <patternFill patternType="solid">
        <fgColor rgb="FF26915D"/>
        <bgColor rgb="FF000000"/>
      </patternFill>
    </fill>
    <fill>
      <patternFill patternType="solid">
        <fgColor rgb="FF309664"/>
        <bgColor rgb="FF000000"/>
      </patternFill>
    </fill>
    <fill>
      <patternFill patternType="solid">
        <fgColor rgb="FF5AAD84"/>
        <bgColor rgb="FF000000"/>
      </patternFill>
    </fill>
    <fill>
      <patternFill patternType="solid">
        <fgColor rgb="FF57AC82"/>
        <bgColor rgb="FF000000"/>
      </patternFill>
    </fill>
    <fill>
      <patternFill patternType="solid">
        <fgColor rgb="FF5DAF87"/>
        <bgColor rgb="FF000000"/>
      </patternFill>
    </fill>
    <fill>
      <patternFill patternType="solid">
        <fgColor rgb="FF6DB894"/>
        <bgColor rgb="FF000000"/>
      </patternFill>
    </fill>
    <fill>
      <patternFill patternType="solid">
        <fgColor rgb="FF59AD84"/>
        <bgColor rgb="FF000000"/>
      </patternFill>
    </fill>
    <fill>
      <patternFill patternType="solid">
        <fgColor rgb="FF61B18A"/>
        <bgColor rgb="FF000000"/>
      </patternFill>
    </fill>
    <fill>
      <patternFill patternType="solid">
        <fgColor rgb="FF84C5A5"/>
        <bgColor rgb="FF000000"/>
      </patternFill>
    </fill>
    <fill>
      <patternFill patternType="solid">
        <fgColor rgb="FF89C8A9"/>
        <bgColor rgb="FF000000"/>
      </patternFill>
    </fill>
    <fill>
      <patternFill patternType="solid">
        <fgColor rgb="FF7EC2A1"/>
        <bgColor rgb="FF000000"/>
      </patternFill>
    </fill>
    <fill>
      <patternFill patternType="solid">
        <fgColor rgb="FF8FCBAE"/>
        <bgColor rgb="FF000000"/>
      </patternFill>
    </fill>
    <fill>
      <patternFill patternType="solid">
        <fgColor rgb="FF86C6A7"/>
        <bgColor rgb="FF000000"/>
      </patternFill>
    </fill>
    <fill>
      <patternFill patternType="solid">
        <fgColor rgb="FF87C7A8"/>
        <bgColor rgb="FF000000"/>
      </patternFill>
    </fill>
    <fill>
      <patternFill patternType="solid">
        <fgColor rgb="FFB7E1CD"/>
        <bgColor rgb="FFB7E1CD"/>
      </patternFill>
    </fill>
    <fill>
      <patternFill patternType="solid">
        <fgColor rgb="FF1A1A1A"/>
        <bgColor rgb="FF000000"/>
      </patternFill>
    </fill>
    <fill>
      <patternFill patternType="solid">
        <fgColor rgb="FF232323"/>
        <bgColor rgb="FF000000"/>
      </patternFill>
    </fill>
    <fill>
      <patternFill patternType="solid">
        <fgColor rgb="FF2D2D2D"/>
        <bgColor rgb="FF000000"/>
      </patternFill>
    </fill>
    <fill>
      <patternFill patternType="solid">
        <fgColor rgb="FF3D3D3D"/>
        <bgColor rgb="FF000000"/>
      </patternFill>
    </fill>
    <fill>
      <patternFill patternType="solid">
        <fgColor rgb="FF626262"/>
        <bgColor rgb="FF000000"/>
      </patternFill>
    </fill>
    <fill>
      <patternFill patternType="solid">
        <fgColor rgb="FF737373"/>
        <bgColor rgb="FF000000"/>
      </patternFill>
    </fill>
    <fill>
      <patternFill patternType="solid">
        <fgColor rgb="FF939393"/>
        <bgColor rgb="FF000000"/>
      </patternFill>
    </fill>
    <fill>
      <patternFill patternType="solid">
        <fgColor rgb="FF5C5C5C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727272"/>
        <bgColor rgb="FF000000"/>
      </patternFill>
    </fill>
    <fill>
      <patternFill patternType="solid">
        <fgColor rgb="FFAAAAAA"/>
        <bgColor rgb="FF000000"/>
      </patternFill>
    </fill>
    <fill>
      <patternFill patternType="solid">
        <fgColor rgb="FF8E8E8E"/>
        <bgColor rgb="FF000000"/>
      </patternFill>
    </fill>
    <fill>
      <patternFill patternType="solid">
        <fgColor rgb="FFA2A2A2"/>
        <bgColor rgb="FF000000"/>
      </patternFill>
    </fill>
    <fill>
      <patternFill patternType="solid">
        <fgColor rgb="FFA9A9A9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620780"/>
        <bgColor rgb="FF620780"/>
      </patternFill>
    </fill>
    <fill>
      <patternFill patternType="solid">
        <fgColor rgb="FF7A0780"/>
        <bgColor rgb="FF7A0780"/>
      </patternFill>
    </fill>
    <fill>
      <patternFill patternType="solid">
        <fgColor rgb="FF960C6A"/>
        <bgColor rgb="FF960C6A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16" fontId="0" fillId="0" borderId="0" xfId="0" applyNumberFormat="1"/>
    <xf numFmtId="3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4" fillId="9" borderId="4" xfId="0" applyFont="1" applyFill="1" applyBorder="1"/>
    <xf numFmtId="0" fontId="4" fillId="10" borderId="4" xfId="0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0" fontId="4" fillId="13" borderId="4" xfId="0" applyFont="1" applyFill="1" applyBorder="1"/>
    <xf numFmtId="0" fontId="4" fillId="14" borderId="4" xfId="0" applyFont="1" applyFill="1" applyBorder="1"/>
    <xf numFmtId="0" fontId="4" fillId="15" borderId="4" xfId="0" applyFont="1" applyFill="1" applyBorder="1"/>
    <xf numFmtId="0" fontId="4" fillId="16" borderId="4" xfId="0" applyFont="1" applyFill="1" applyBorder="1"/>
    <xf numFmtId="0" fontId="4" fillId="17" borderId="4" xfId="0" applyFont="1" applyFill="1" applyBorder="1"/>
    <xf numFmtId="0" fontId="3" fillId="2" borderId="5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wrapText="1"/>
    </xf>
    <xf numFmtId="0" fontId="5" fillId="18" borderId="1" xfId="2" applyFont="1" applyFill="1" applyBorder="1" applyAlignment="1"/>
    <xf numFmtId="0" fontId="6" fillId="19" borderId="4" xfId="0" applyFont="1" applyFill="1" applyBorder="1"/>
    <xf numFmtId="0" fontId="6" fillId="20" borderId="4" xfId="0" applyFont="1" applyFill="1" applyBorder="1"/>
    <xf numFmtId="0" fontId="6" fillId="21" borderId="4" xfId="0" applyFont="1" applyFill="1" applyBorder="1"/>
    <xf numFmtId="0" fontId="6" fillId="22" borderId="4" xfId="0" applyFont="1" applyFill="1" applyBorder="1"/>
    <xf numFmtId="0" fontId="6" fillId="23" borderId="4" xfId="0" applyFont="1" applyFill="1" applyBorder="1"/>
    <xf numFmtId="0" fontId="6" fillId="24" borderId="4" xfId="0" applyFont="1" applyFill="1" applyBorder="1"/>
    <xf numFmtId="0" fontId="6" fillId="25" borderId="4" xfId="0" applyFont="1" applyFill="1" applyBorder="1"/>
    <xf numFmtId="0" fontId="6" fillId="26" borderId="4" xfId="0" applyFont="1" applyFill="1" applyBorder="1"/>
    <xf numFmtId="0" fontId="6" fillId="27" borderId="4" xfId="0" applyFont="1" applyFill="1" applyBorder="1"/>
    <xf numFmtId="0" fontId="6" fillId="28" borderId="4" xfId="0" applyFont="1" applyFill="1" applyBorder="1"/>
    <xf numFmtId="0" fontId="6" fillId="29" borderId="4" xfId="0" applyFont="1" applyFill="1" applyBorder="1"/>
    <xf numFmtId="0" fontId="6" fillId="30" borderId="4" xfId="0" applyFont="1" applyFill="1" applyBorder="1"/>
    <xf numFmtId="0" fontId="6" fillId="31" borderId="4" xfId="0" applyFont="1" applyFill="1" applyBorder="1"/>
    <xf numFmtId="0" fontId="6" fillId="32" borderId="4" xfId="0" applyFont="1" applyFill="1" applyBorder="1"/>
    <xf numFmtId="0" fontId="6" fillId="33" borderId="4" xfId="0" applyFont="1" applyFill="1" applyBorder="1"/>
    <xf numFmtId="0" fontId="4" fillId="34" borderId="4" xfId="0" applyFont="1" applyFill="1" applyBorder="1"/>
    <xf numFmtId="0" fontId="4" fillId="35" borderId="4" xfId="0" applyFont="1" applyFill="1" applyBorder="1"/>
    <xf numFmtId="0" fontId="4" fillId="35" borderId="6" xfId="0" applyFont="1" applyFill="1" applyBorder="1"/>
    <xf numFmtId="0" fontId="4" fillId="36" borderId="4" xfId="0" applyFont="1" applyFill="1" applyBorder="1"/>
    <xf numFmtId="0" fontId="4" fillId="36" borderId="6" xfId="0" applyFont="1" applyFill="1" applyBorder="1"/>
    <xf numFmtId="164" fontId="0" fillId="0" borderId="0" xfId="1" applyNumberFormat="1" applyFont="1"/>
    <xf numFmtId="0" fontId="0" fillId="0" borderId="0" xfId="0" applyFill="1"/>
    <xf numFmtId="164" fontId="0" fillId="0" borderId="0" xfId="0" applyNumberFormat="1" applyFill="1"/>
    <xf numFmtId="10" fontId="0" fillId="0" borderId="0" xfId="0" applyNumberFormat="1"/>
    <xf numFmtId="16" fontId="0" fillId="37" borderId="0" xfId="0" applyNumberFormat="1" applyFill="1"/>
    <xf numFmtId="16" fontId="0" fillId="38" borderId="0" xfId="0" applyNumberFormat="1" applyFill="1"/>
    <xf numFmtId="0" fontId="0" fillId="37" borderId="0" xfId="0" applyFill="1"/>
    <xf numFmtId="164" fontId="0" fillId="0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Fill="1"/>
    <xf numFmtId="2" fontId="0" fillId="0" borderId="0" xfId="0" applyNumberFormat="1"/>
  </cellXfs>
  <cellStyles count="3">
    <cellStyle name="Hyperlink" xfId="2"/>
    <cellStyle name="Normalny" xfId="0" builtinId="0"/>
    <cellStyle name="Procentowy" xfId="1" builtinId="5"/>
  </cellStyles>
  <dxfs count="2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numFmt numFmtId="3" formatCode="#,##0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plotArea>
      <c:layout/>
      <c:radarChart>
        <c:radarStyle val="marker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Arkusz1!$W$1:$AA$1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Arkusz1!$W$2:$AA$2</c:f>
              <c:numCache>
                <c:formatCode>0.00</c:formatCode>
                <c:ptCount val="5"/>
                <c:pt idx="0">
                  <c:v>54.197001566384941</c:v>
                </c:pt>
                <c:pt idx="1">
                  <c:v>69.766075726052691</c:v>
                </c:pt>
                <c:pt idx="2">
                  <c:v>80.367231638418076</c:v>
                </c:pt>
                <c:pt idx="3">
                  <c:v>68.795232507082062</c:v>
                </c:pt>
                <c:pt idx="4">
                  <c:v>79.467450405553862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BEA-4D72-A9D7-55AB786F1B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Arkusz1!$W$1:$AA$1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Arkusz1!$W$3:$AA$3</c:f>
              <c:numCache>
                <c:formatCode>0.00</c:formatCode>
                <c:ptCount val="5"/>
                <c:pt idx="0">
                  <c:v>60.930587749470888</c:v>
                </c:pt>
                <c:pt idx="1">
                  <c:v>70.245561431257428</c:v>
                </c:pt>
                <c:pt idx="2">
                  <c:v>100</c:v>
                </c:pt>
                <c:pt idx="3">
                  <c:v>79.116299817285125</c:v>
                </c:pt>
                <c:pt idx="4">
                  <c:v>42.723265897976148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BEA-4D72-A9D7-55AB786F1B7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Arkusz1!$W$1:$AA$1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Arkusz1!$W$4:$AA$4</c:f>
              <c:numCache>
                <c:formatCode>0.00</c:formatCode>
                <c:ptCount val="5"/>
                <c:pt idx="0">
                  <c:v>80.367334047648484</c:v>
                </c:pt>
                <c:pt idx="1">
                  <c:v>73.266677974047994</c:v>
                </c:pt>
                <c:pt idx="2">
                  <c:v>61.440677966101696</c:v>
                </c:pt>
                <c:pt idx="3">
                  <c:v>78.724012476443107</c:v>
                </c:pt>
                <c:pt idx="4">
                  <c:v>61.65809272600552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5BEA-4D72-A9D7-55AB786F1B7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Arkusz1!$W$1:$AA$1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Arkusz1!$W$5:$AA$5</c:f>
              <c:numCache>
                <c:formatCode>0.00</c:formatCode>
                <c:ptCount val="5"/>
                <c:pt idx="0">
                  <c:v>64.43324334234066</c:v>
                </c:pt>
                <c:pt idx="1">
                  <c:v>89.651083121785604</c:v>
                </c:pt>
                <c:pt idx="2">
                  <c:v>76.694915254237287</c:v>
                </c:pt>
                <c:pt idx="3">
                  <c:v>56.785085987026065</c:v>
                </c:pt>
                <c:pt idx="4">
                  <c:v>100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5BEA-4D72-A9D7-55AB786F1B7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Arkusz1!$W$1:$AA$1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Arkusz1!$W$6:$AA$6</c:f>
              <c:numCache>
                <c:formatCode>0.00</c:formatCode>
                <c:ptCount val="5"/>
                <c:pt idx="0">
                  <c:v>67.448061834883433</c:v>
                </c:pt>
                <c:pt idx="1">
                  <c:v>82.102722559809393</c:v>
                </c:pt>
                <c:pt idx="2">
                  <c:v>69.350282485875709</c:v>
                </c:pt>
                <c:pt idx="3">
                  <c:v>68.972148984594568</c:v>
                </c:pt>
                <c:pt idx="4">
                  <c:v>64.377312103979506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BEA-4D72-A9D7-55AB786F1B70}"/>
            </c:ext>
          </c:extLst>
        </c:ser>
        <c:dLbls/>
        <c:axId val="113896448"/>
        <c:axId val="114500352"/>
      </c:radarChart>
      <c:catAx>
        <c:axId val="1138964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500352"/>
        <c:crosses val="autoZero"/>
        <c:auto val="1"/>
        <c:lblAlgn val="ctr"/>
        <c:lblOffset val="100"/>
      </c:catAx>
      <c:valAx>
        <c:axId val="1145003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9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plotArea>
      <c:layout/>
      <c:radarChart>
        <c:radarStyle val="marker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Arkusz1!$AC$1:$AG$1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Arkusz1!$AC$2:$AG$2</c:f>
              <c:numCache>
                <c:formatCode>0.00</c:formatCode>
                <c:ptCount val="5"/>
                <c:pt idx="0">
                  <c:v>12.168039085524901</c:v>
                </c:pt>
                <c:pt idx="1">
                  <c:v>0</c:v>
                </c:pt>
                <c:pt idx="2">
                  <c:v>74.370006146281497</c:v>
                </c:pt>
                <c:pt idx="3">
                  <c:v>59.708189348954036</c:v>
                </c:pt>
                <c:pt idx="4">
                  <c:v>64.152024523827336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C61-43E8-B6D1-7D2C10E904F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Arkusz1!$AC$1:$AG$1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Arkusz1!$AC$3:$AG$3</c:f>
              <c:numCache>
                <c:formatCode>0.00</c:formatCode>
                <c:ptCount val="5"/>
                <c:pt idx="0">
                  <c:v>26.268291399249712</c:v>
                </c:pt>
                <c:pt idx="1">
                  <c:v>1.813159569843027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C61-43E8-B6D1-7D2C10E904F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Arkusz1!$AC$1:$AG$1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Arkusz1!$AC$4:$AG$4</c:f>
              <c:numCache>
                <c:formatCode>0.00</c:formatCode>
                <c:ptCount val="5"/>
                <c:pt idx="0">
                  <c:v>66.969192748159131</c:v>
                </c:pt>
                <c:pt idx="1">
                  <c:v>13.237413331136741</c:v>
                </c:pt>
                <c:pt idx="2">
                  <c:v>49.661954517516897</c:v>
                </c:pt>
                <c:pt idx="3">
                  <c:v>98.468572407973383</c:v>
                </c:pt>
                <c:pt idx="4">
                  <c:v>33.058495958065315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FC61-43E8-B6D1-7D2C10E904F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Arkusz1!$AC$1:$AG$1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Arkusz1!$AC$5:$AG$5</c:f>
              <c:numCache>
                <c:formatCode>0.00</c:formatCode>
                <c:ptCount val="5"/>
                <c:pt idx="0">
                  <c:v>33.602916112541621</c:v>
                </c:pt>
                <c:pt idx="1">
                  <c:v>75.194507499608036</c:v>
                </c:pt>
                <c:pt idx="2">
                  <c:v>69.575906576521206</c:v>
                </c:pt>
                <c:pt idx="3">
                  <c:v>12.822481220780391</c:v>
                </c:pt>
                <c:pt idx="4">
                  <c:v>100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FC61-43E8-B6D1-7D2C10E904F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Arkusz1!$AC$1:$AG$1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Arkusz1!$AC$6:$AG$6</c:f>
              <c:numCache>
                <c:formatCode>0.00</c:formatCode>
                <c:ptCount val="5"/>
                <c:pt idx="0">
                  <c:v>39.916001037735924</c:v>
                </c:pt>
                <c:pt idx="1">
                  <c:v>46.650628003286357</c:v>
                </c:pt>
                <c:pt idx="2">
                  <c:v>59.987707437000623</c:v>
                </c:pt>
                <c:pt idx="3">
                  <c:v>60.398843231807518</c:v>
                </c:pt>
                <c:pt idx="4">
                  <c:v>37.806007178119152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FC61-43E8-B6D1-7D2C10E904F6}"/>
            </c:ext>
          </c:extLst>
        </c:ser>
        <c:dLbls/>
        <c:axId val="115757056"/>
        <c:axId val="115758592"/>
      </c:radarChart>
      <c:catAx>
        <c:axId val="11575705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758592"/>
        <c:crosses val="autoZero"/>
        <c:auto val="1"/>
        <c:lblAlgn val="ctr"/>
        <c:lblOffset val="100"/>
      </c:catAx>
      <c:valAx>
        <c:axId val="1157585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75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Jak manipulujesz sumą bezwzględną</a:t>
            </a:r>
            <a:r>
              <a:rPr lang="pl-PL" baseline="0"/>
              <a:t> to jest spoko</a:t>
            </a:r>
            <a:endParaRPr lang="pl-PL"/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28379558437548247"/>
          <c:y val="0.15871863505977737"/>
          <c:w val="0.48231959240389077"/>
          <c:h val="0.80574614583219462"/>
        </c:manualLayout>
      </c:layout>
      <c:radarChart>
        <c:radarStyle val="marker"/>
        <c:ser>
          <c:idx val="0"/>
          <c:order val="0"/>
          <c:tx>
            <c:strRef>
              <c:f>Arkusz4!$A$2</c:f>
              <c:strCache>
                <c:ptCount val="1"/>
                <c:pt idx="0">
                  <c:v>Łódzkie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Arkusz4!$W$1:$AA$1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Arkusz4!$W$2:$AA$2</c:f>
              <c:numCache>
                <c:formatCode>0.00</c:formatCode>
                <c:ptCount val="5"/>
                <c:pt idx="0">
                  <c:v>88.905873138301359</c:v>
                </c:pt>
                <c:pt idx="1">
                  <c:v>96.210836197203548</c:v>
                </c:pt>
                <c:pt idx="2">
                  <c:v>73.352165725047087</c:v>
                </c:pt>
                <c:pt idx="3">
                  <c:v>69.091867094328933</c:v>
                </c:pt>
                <c:pt idx="4">
                  <c:v>83.531703661102398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AC-4528-9312-050584CED010}"/>
            </c:ext>
          </c:extLst>
        </c:ser>
        <c:ser>
          <c:idx val="1"/>
          <c:order val="1"/>
          <c:tx>
            <c:strRef>
              <c:f>Arkusz4!$A$3</c:f>
              <c:strCache>
                <c:ptCount val="1"/>
                <c:pt idx="0">
                  <c:v>Kujawsko-Pomorskie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Arkusz4!$W$1:$AA$1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Arkusz4!$W$3:$AA$3</c:f>
              <c:numCache>
                <c:formatCode>0.00</c:formatCode>
                <c:ptCount val="5"/>
                <c:pt idx="0">
                  <c:v>77.386310362697913</c:v>
                </c:pt>
                <c:pt idx="1">
                  <c:v>89.397963700752541</c:v>
                </c:pt>
                <c:pt idx="2">
                  <c:v>71.42184557438793</c:v>
                </c:pt>
                <c:pt idx="3">
                  <c:v>72.957590434116554</c:v>
                </c:pt>
                <c:pt idx="4">
                  <c:v>95.903149617109278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DAC-4528-9312-050584CED010}"/>
            </c:ext>
          </c:extLst>
        </c:ser>
        <c:ser>
          <c:idx val="2"/>
          <c:order val="2"/>
          <c:tx>
            <c:strRef>
              <c:f>Arkusz4!$A$4</c:f>
              <c:strCache>
                <c:ptCount val="1"/>
                <c:pt idx="0">
                  <c:v>Wielkopolskie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Arkusz4!$W$1:$AA$1</c:f>
              <c:strCache>
                <c:ptCount val="5"/>
                <c:pt idx="0">
                  <c:v>Przygotowanie bezwzględne</c:v>
                </c:pt>
                <c:pt idx="1">
                  <c:v>Rzeczywistość bezwzględna</c:v>
                </c:pt>
                <c:pt idx="2">
                  <c:v>Testowanie bezwzględne</c:v>
                </c:pt>
                <c:pt idx="3">
                  <c:v>Skutek choroby bezwzględny</c:v>
                </c:pt>
                <c:pt idx="4">
                  <c:v>% chorych bezwzględnie</c:v>
                </c:pt>
              </c:strCache>
            </c:strRef>
          </c:cat>
          <c:val>
            <c:numRef>
              <c:f>Arkusz4!$W$4:$AA$4</c:f>
              <c:numCache>
                <c:formatCode>0.00</c:formatCode>
                <c:ptCount val="5"/>
                <c:pt idx="0">
                  <c:v>64.43324334234066</c:v>
                </c:pt>
                <c:pt idx="1">
                  <c:v>89.651083121785604</c:v>
                </c:pt>
                <c:pt idx="2">
                  <c:v>76.694915254237287</c:v>
                </c:pt>
                <c:pt idx="3">
                  <c:v>56.785085987026065</c:v>
                </c:pt>
                <c:pt idx="4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DAC-4528-9312-050584CED010}"/>
            </c:ext>
          </c:extLst>
        </c:ser>
        <c:dLbls/>
        <c:axId val="142935936"/>
        <c:axId val="142937472"/>
        <c:extLst xmlns:c16r2="http://schemas.microsoft.com/office/drawing/2015/06/chart">
          <c:ext xmlns:c15="http://schemas.microsoft.com/office/drawing/2012/chart" uri="{02D57815-91ED-43cb-92C2-25804820EDAC}">
            <c15:filteredRad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Arkusz4!$A$5</c15:sqref>
                        </c15:formulaRef>
                      </c:ext>
                    </c:extLst>
                    <c:strCache>
                      <c:ptCount val="1"/>
                      <c:pt idx="0">
                        <c:v>Świętokrzyskie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Arkusz4!$W$1:$AA$1</c15:sqref>
                        </c15:formulaRef>
                      </c:ext>
                    </c:extLst>
                    <c:strCache>
                      <c:ptCount val="5"/>
                      <c:pt idx="0">
                        <c:v>Przygotowanie bezwzględne</c:v>
                      </c:pt>
                      <c:pt idx="1">
                        <c:v>Rzeczywistość bezwzględna</c:v>
                      </c:pt>
                      <c:pt idx="2">
                        <c:v>Testowanie bezwzględne</c:v>
                      </c:pt>
                      <c:pt idx="3">
                        <c:v>Skutek choroby bezwzględny</c:v>
                      </c:pt>
                      <c:pt idx="4">
                        <c:v>% chorych bezwzględnie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Arkusz4!$W$5:$AA$5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96.141221094384321</c:v>
                      </c:pt>
                      <c:pt idx="1">
                        <c:v>92.536645191848194</c:v>
                      </c:pt>
                      <c:pt idx="2">
                        <c:v>52.44821092278719</c:v>
                      </c:pt>
                      <c:pt idx="3">
                        <c:v>53.500505581601828</c:v>
                      </c:pt>
                      <c:pt idx="4">
                        <c:v>79.336472458989093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DAC-4528-9312-050584CED01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Arkusz4!$A$6</c15:sqref>
                        </c15:formulaRef>
                      </c:ext>
                    </c:extLst>
                    <c:strCache>
                      <c:ptCount val="1"/>
                      <c:pt idx="0">
                        <c:v>Pomorskie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Arkusz4!$W$1:$AA$1</c15:sqref>
                        </c15:formulaRef>
                      </c:ext>
                    </c:extLst>
                    <c:strCache>
                      <c:ptCount val="5"/>
                      <c:pt idx="0">
                        <c:v>Przygotowanie bezwzględne</c:v>
                      </c:pt>
                      <c:pt idx="1">
                        <c:v>Rzeczywistość bezwzględna</c:v>
                      </c:pt>
                      <c:pt idx="2">
                        <c:v>Testowanie bezwzględne</c:v>
                      </c:pt>
                      <c:pt idx="3">
                        <c:v>Skutek choroby bezwzględny</c:v>
                      </c:pt>
                      <c:pt idx="4">
                        <c:v>% chorych bezwzględnie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Arkusz4!$W$6:$AA$6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48.386145275410108</c:v>
                      </c:pt>
                      <c:pt idx="1">
                        <c:v>82.749395499353696</c:v>
                      </c:pt>
                      <c:pt idx="2">
                        <c:v>94.58568738229755</c:v>
                      </c:pt>
                      <c:pt idx="3">
                        <c:v>68.887609074929117</c:v>
                      </c:pt>
                      <c:pt idx="4">
                        <c:v>65.618410467229523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DAC-4528-9312-050584CED010}"/>
                  </c:ext>
                </c:extLst>
              </c15:ser>
            </c15:filteredRadarSeries>
          </c:ext>
        </c:extLst>
      </c:radarChart>
      <c:catAx>
        <c:axId val="1429359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937472"/>
        <c:crosses val="autoZero"/>
        <c:auto val="1"/>
        <c:lblAlgn val="ctr"/>
        <c:lblOffset val="100"/>
      </c:catAx>
      <c:valAx>
        <c:axId val="1429374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Jak manipulujesz sumą to jest spoko</a:t>
            </a:r>
            <a:endParaRPr lang="pl-PL">
              <a:effectLst/>
            </a:endParaRP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9072654379740994"/>
          <c:y val="0.15042203963069617"/>
          <c:w val="0.60023189409016175"/>
          <c:h val="0.78804107760261888"/>
        </c:manualLayout>
      </c:layout>
      <c:radarChart>
        <c:radarStyle val="marker"/>
        <c:ser>
          <c:idx val="0"/>
          <c:order val="0"/>
          <c:tx>
            <c:strRef>
              <c:f>Arkusz4!$A$2</c:f>
              <c:strCache>
                <c:ptCount val="1"/>
                <c:pt idx="0">
                  <c:v>Łódzkie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Arkusz4!$AC$1:$AG$1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Arkusz4!$AC$2:$AG$2</c:f>
              <c:numCache>
                <c:formatCode>0.00</c:formatCode>
                <c:ptCount val="5"/>
                <c:pt idx="0">
                  <c:v>84.849049379567347</c:v>
                </c:pt>
                <c:pt idx="1">
                  <c:v>100</c:v>
                </c:pt>
                <c:pt idx="2">
                  <c:v>65.212046711739404</c:v>
                </c:pt>
                <c:pt idx="3">
                  <c:v>60.86620375411993</c:v>
                </c:pt>
                <c:pt idx="4">
                  <c:v>71.247843304816328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10-44F8-A52E-0B8E17578313}"/>
            </c:ext>
          </c:extLst>
        </c:ser>
        <c:ser>
          <c:idx val="2"/>
          <c:order val="1"/>
          <c:tx>
            <c:strRef>
              <c:f>Arkusz4!$A$4</c:f>
              <c:strCache>
                <c:ptCount val="1"/>
                <c:pt idx="0">
                  <c:v>Wielkopolskie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Arkusz4!$AC$1:$AG$1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Arkusz4!$AC$4:$AG$4</c:f>
              <c:numCache>
                <c:formatCode>0.00</c:formatCode>
                <c:ptCount val="5"/>
                <c:pt idx="0">
                  <c:v>33.602916112541621</c:v>
                </c:pt>
                <c:pt idx="1">
                  <c:v>75.194507499608036</c:v>
                </c:pt>
                <c:pt idx="2">
                  <c:v>69.575906576521206</c:v>
                </c:pt>
                <c:pt idx="3">
                  <c:v>12.822481220780391</c:v>
                </c:pt>
                <c:pt idx="4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810-44F8-A52E-0B8E17578313}"/>
            </c:ext>
          </c:extLst>
        </c:ser>
        <c:ser>
          <c:idx val="3"/>
          <c:order val="2"/>
          <c:tx>
            <c:strRef>
              <c:f>Arkusz4!$A$5</c:f>
              <c:strCache>
                <c:ptCount val="1"/>
                <c:pt idx="0">
                  <c:v>Świętokrzyskie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Arkusz4!$AC$1:$AG$1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Arkusz4!$AC$5:$AG$5</c:f>
              <c:numCache>
                <c:formatCode>0.00</c:formatCode>
                <c:ptCount val="5"/>
                <c:pt idx="0">
                  <c:v>100</c:v>
                </c:pt>
                <c:pt idx="1">
                  <c:v>86.1061664394215</c:v>
                </c:pt>
                <c:pt idx="2">
                  <c:v>37.92255685310387</c:v>
                </c:pt>
                <c:pt idx="3">
                  <c:v>0</c:v>
                </c:pt>
                <c:pt idx="4">
                  <c:v>63.92334886936095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810-44F8-A52E-0B8E17578313}"/>
            </c:ext>
          </c:extLst>
        </c:ser>
        <c:ser>
          <c:idx val="4"/>
          <c:order val="3"/>
          <c:tx>
            <c:strRef>
              <c:f>Arkusz4!$A$6</c:f>
              <c:strCache>
                <c:ptCount val="1"/>
                <c:pt idx="0">
                  <c:v>Pomorskie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Arkusz4!$AC$1:$AG$1</c:f>
              <c:strCache>
                <c:ptCount val="5"/>
                <c:pt idx="0">
                  <c:v>Przygotowanie</c:v>
                </c:pt>
                <c:pt idx="1">
                  <c:v>Rzeczywistość </c:v>
                </c:pt>
                <c:pt idx="2">
                  <c:v>Testowanie</c:v>
                </c:pt>
                <c:pt idx="3">
                  <c:v>Skutek choroby</c:v>
                </c:pt>
                <c:pt idx="4">
                  <c:v>% chorych</c:v>
                </c:pt>
              </c:strCache>
            </c:strRef>
          </c:cat>
          <c:val>
            <c:numRef>
              <c:f>Arkusz4!$AC$6:$AG$6</c:f>
              <c:numCache>
                <c:formatCode>0.00</c:formatCode>
                <c:ptCount val="5"/>
                <c:pt idx="0">
                  <c:v>0</c:v>
                </c:pt>
                <c:pt idx="1">
                  <c:v>49.096000651867428</c:v>
                </c:pt>
                <c:pt idx="2">
                  <c:v>92.9317762753534</c:v>
                </c:pt>
                <c:pt idx="3">
                  <c:v>60.068812826005434</c:v>
                </c:pt>
                <c:pt idx="4">
                  <c:v>39.972852726678745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810-44F8-A52E-0B8E17578313}"/>
            </c:ext>
          </c:extLst>
        </c:ser>
        <c:dLbls/>
        <c:axId val="143017088"/>
        <c:axId val="143018624"/>
        <c:extLst xmlns:c16r2="http://schemas.microsoft.com/office/drawing/2015/06/chart"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Arkusz4!$A$3</c15:sqref>
                        </c15:formulaRef>
                      </c:ext>
                    </c:extLst>
                    <c:strCache>
                      <c:ptCount val="1"/>
                      <c:pt idx="0">
                        <c:v>Kujawsko-Pomorskie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Arkusz4!$AC$1:$AG$1</c15:sqref>
                        </c15:formulaRef>
                      </c:ext>
                    </c:extLst>
                    <c:strCache>
                      <c:ptCount val="5"/>
                      <c:pt idx="0">
                        <c:v>Przygotowanie</c:v>
                      </c:pt>
                      <c:pt idx="1">
                        <c:v>Rzeczywistość </c:v>
                      </c:pt>
                      <c:pt idx="2">
                        <c:v>Testowanie</c:v>
                      </c:pt>
                      <c:pt idx="3">
                        <c:v>Skutek choroby</c:v>
                      </c:pt>
                      <c:pt idx="4">
                        <c:v>% chorych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Arkusz4!$AC$3:$AG$3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60.726874766609328</c:v>
                      </c:pt>
                      <c:pt idx="1">
                        <c:v>74.237344657051025</c:v>
                      </c:pt>
                      <c:pt idx="2">
                        <c:v>62.692071296865379</c:v>
                      </c:pt>
                      <c:pt idx="3">
                        <c:v>75.957374866052874</c:v>
                      </c:pt>
                      <c:pt idx="4">
                        <c:v>92.847269581409392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810-44F8-A52E-0B8E17578313}"/>
                  </c:ext>
                </c:extLst>
              </c15:ser>
            </c15:filteredRadarSeries>
          </c:ext>
        </c:extLst>
      </c:radarChart>
      <c:catAx>
        <c:axId val="14301708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018624"/>
        <c:crosses val="autoZero"/>
        <c:auto val="1"/>
        <c:lblAlgn val="ctr"/>
        <c:lblOffset val="100"/>
      </c:catAx>
      <c:valAx>
        <c:axId val="1430186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01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</cx:numDim>
    </cx:data>
  </cx:chartData>
  <cx:chart>
    <cx:title pos="t" align="ctr" overlay="0">
      <cx:tx>
        <cx:txData>
          <cx:v>Liczba przypadków na 1000 mieszkańców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Liczba przypadków na 1000 mieszkańców</a:t>
          </a:r>
        </a:p>
      </cx:txPr>
    </cx:title>
    <cx:plotArea>
      <cx:plotAreaRegion>
        <cx:series layoutId="regionMap" uniqueId="{BA122C6F-24B8-4684-BD10-642C111C5500}">
          <cx:tx>
            <cx:txData>
              <cx:f>_xlchart.v5.2</cx:f>
              <cx:v>Liczba testów na 1000 mieszkańców:</cx:v>
            </cx:txData>
          </cx:tx>
          <cx:dataLabels>
            <cx:visibility seriesName="0" categoryName="0" value="1"/>
          </cx:dataLabels>
          <cx:dataId val="0"/>
          <cx:layoutPr>
            <cx:geography cultureLanguage="pl-PL" cultureRegion="PL" attribution="Obsługiwane przez usługę Bing">
              <cx:geoCache provider="{E9337A44-BEBE-4D9F-B70C-5C5E7DAFC167}">
                <cx:binary>1HvZctzItt2vKPRssHMAcrhx+0Y4gZqryOIgUtILokRSyMSMTMxvdtgf4evP8Cf4nv/yJrv7HJGt
I6sj5AjrBWQVhkpg5d577bUS/3o//st9/niyb8YiL92/3I+/vtVtW//LL7+4e/1YnNxZYe5t5arP
7dl9VfxSff5s7h9/ebCnwZTJLwRh/5d7fbLt4/j23/4VrpY8Vvvq/tSaqrzsHu109ei6vHXf2PfV
XW9OD4UpI+Naa+5b/Ovbv/17/h//3WXm8e2bx7I17XQz1Y+/vn1x2Ns3v7y+2J9++E0OY2u7Bzg3
QGeUUhIEnHFBCGHs7Zu8KpPfd2NxJmVAOQsEk9hHjP7x0+enAk6/q9KzN981rOdBnR4e7KNzcGPP
f/98/otb+fXt9f7tm/uqK9unZ5jA4/z17bHKXXZ6+8a4KvxtT1g93cgRDoU7/+Xl4//TF/AsXh3y
BUKvH9z/bdefADpWD/npBwNEzwjz/QAhTolPsBAvACLkTBLJuI99EQQy4F/B57tG9Q18vjj/FT7H
6OfC52//5X//r4f5xwYQPmMoIBxREfA/44PlmY95QHxKOWcAUfAVgL5rWN8A6IvzXwG0/8kAOlZF
ZX9wAPlnOKCIExpwzDmn/osAwvxM8sDn2JeQ5Aii+CsAfdewvgHQF+e/Auh4+Mki6N8H8x//o60y
O08/GCd0xhmhGGoN9zmCgHqBE4Hd8C0lgktGBePkKzj97S+M7htw/fkyr1C7vvu5UNt16WlwWeV9
MRF/GIOgZwALRBBlAA4mkOBeEghf8CDwgwBhjoSE8vXbL39BIP7a8L4B3Ncu9Aq63fHngu7OPOZZ
VT+xnh/K+wjwPhxAOkQYkYBKSHtfwsbPgGz4CGNCkc8Awa/A9t1D+wZir67xCqy7nwysw+lv//XH
Y+XLMxFIKrkQAgsayJcVDDIj0A/s0wDCC2NMv8bRv3dk34Dq5SVeIXX46ZCaq8E83v/woPJ9SQAE
goAV+sDGvwgqgs+QhBxIMBWI4YB8HajvGtg3cfriCq9h+s8/V/aLqrys/vY/f3zbC1BALaLsd6CY
fIEUZsDacYB98twTB19te79/bN8A6/VFXuEVXf9ceH083evqoTSQBH88kadnTwQdWCBhlPHXnTAO
zgIGtBFTOIBKEnyNafy18X0Dt69d6BV2H3+ylLjvPj3+aJaBzwhBRApQl57izX9VuUC8QHAAYlKI
4ImFfIVlfNewvoHUF+e/Amj/7ucKrosfzwLRGfM5QQEFBUNQ6H5fpkF+JqQUEqD7vTn+Cj7fM6pv
wPOP01+hc/GThc/dyRbmb//tqcs6nObuR6sYFDigjyjQCokpAj74AinggIL6QjBosyQCQfcrQP3V
AX4DtK9f6hWAdz+ZtAEyZ3ay9enHckIg7yCgg/LHGfKlQK85ITmDthgjUDUCzBjCoL//qT/+3pF9
A7GXl3iF1HH3cyVCSOndD2+HsQTGDsQikIxx+ZK5A7egPmUI5HfkC/R1mf17RvUNhP5x+it09ur/
b3T+iUHzpb704pC/6lBBhBD/qe1lAiSkgL80QEBgp1JKJCWnGHyS1/rtH37RPx/O1zH547wXQ/9/
bT/9c2vq7x5edGpPi2fz7wt36tt7n28QPMlXp37LQ/ztaW0efn0L6hAGXg1p6e++4tN1vpakXjH+
l2c/nlwLV5NnoLIHRIJSyDCDTvntm+HxeQ874xgFv4lRiD3JiGVlWw0WpQ+1TQRMMujJ8JPG+PaN
q7rnXdASICaIgIoIJ/vQxv1xs4DflFTl35/M75/flF1xrEzZOhgMDeC26t8OfBotJGJJfOjgocoS
4QMvhblW35+uwOZ9Ov4/NUnrF0nX8rDyjAmHGeWRNNkVbsh5kKTpYox6icmKm/7Ixr4M21xoBWO/
9ctAqpSXNyibywVN6LpK4jrsa7GeOp+fG9RvU0uokk7e2BKthW3XfZ3e6Ybs4yruVUYFUSnF5zKu
k22W9akqzcc8mFeTji9rny8dIQ8dKZFq5uE0dM071wwixIhmKu5ST0nwUZf5oEs1VkUaNmK8Fbi6
ZNZ7zOnnnAq6wWNP1YBoG1nqecqQplY1mkjUZPMtjnWUkWJl0q5Z4tiliyq+IzlPFdVzpUaOlz0u
m5B6Ztk0DVJdUZrI79JSNVOUapTvnjeCp/eeLCc1jQyeZH8VJHWE0nrlJym/evqnxUmteCGumqy7
8LNMKJyHiBVDOEyBp6Yid0r7+QObRRa61l+P/bxMhvzCyGzXzaU71h5nUW+meUFrLxzy+YTJqJqm
PnqVPXaiXE1tHO/KKREqm8c4dFWcK1k0mepjo/DcliFq+aQaZ3ZtMa7KmUiVsAkvWyk/zp5nVOxl
bVj7dFg1zuYK1S5ZOOztgiBPQkkGL5KBrpZ+YRRziQ1TyFDLJOMSJklzg5p4mXbXFctv8oysUirv
ai+zKhe0UHKmqufZIwu697IO9lNuYlWyVJHpEA9JonJdRxpM+aUYM9XlY6NmascF13WiaiOdKlzZ
qlS3Kh7gsZPWU2nibrysuphotU5G/2Mrujsjnp7dB52ktzAxrJrz+oKV5GN250D/uB37m7kpa+UV
rFPpMD6wtlgEVu89MzeqzdObBLH9ULe3ddarycO1imWx73KUKtxkIR/Hc68rV3Ul/IhSq1XdTSGs
MtjIEZfh3KbFRZMsy/S2sj1dFbNwmzGoaMQru5l03pyX2p2mwL+cyqZad1m9MG3Cdk1QjAu/8Zxi
XvWYNPU9T9m70tWFEl1x3lW1WNqGFRFhVaYSHx+FNB9SOz0OmQZ0g/g2k+hhrrReYL3GzH+skuqm
9Y62sGkY2xiedNBs6q69kLJ8VyOZwRRMisPzxo7xFNI60FFO6aR4zSSA0Q673JW3rAq6ZR4bfzul
jG5b4sGgqOsX5NSOIuyz6dHI/kDaOd+4CUWBGW+Hpu+WhYzyRNpFkE7iMuvmOBxS1IXVBI/MNI0y
WfMhYd2HTuJjUzZm2Zq9T7ybuOsuhrZ162rempGfp0je1PU8LlnDVDPEZjHXLFHU474qvJivJvbe
6dwedD3ti55FsveXc11dZLyYllbkKsOV3plPLeqSTSCacBbzJpUQEbOruyUexv7Cl321zLvOv+6T
0arMVttJdx8Tvzwlhn5ksriRNJcRqbOVNmOwcFlGwwyh/Tg18c5vmnLN2mZfeX628+Pi941hol7l
Tl65HoCrLLrrRX7hxmqv63gZDIu+zncl0feO6ZsufW/x8Ik1xXtk8yMGhRxiNkmXvM0fYGYXB5KQ
ZiO9ZusNZckXfVXeZHFQrCq8aJGjx8YU8LjKPLSBGFQx1e9S/SnJ/JVfJ0uh88+EiHmPBdt5fpuE
1tnkkKbvXNHdBFx/lp18BJ3rupoyNWbZjR+0x8zzd3YqHn0XHGlQXWPe9pFJ9IYP84bL5oH3NCpE
HyIHOWmqrm2ZdooP8uMwK9uhqzgDFKuHFmt2rHOvCoO4yvejb6FQdPa8yO546nOlMfqgZcAUhVSl
SMzvbN8lqkPjpZbDjde7i7Sx76yAicvZseToJk/jbeUN+2HODiMjYzjKpa9DJudz3fD5ijdoV1Zt
s7YQWLG11RInrVaQBfEhq6LMT+w+EbZYJb4JfZ7fFW7q1Yz8Qc1df06LeAwlHW+oFlFh3cd01RaQ
POqkMWrQ+tjoeZd7/l05TTwsmlgeE5ydMPaXOhnemYJ/IOwp2Wi7y2h2mvGo2jawl2hetyZJVwRS
f1HXDxML7IEnK1IEZElc020KfCC1wSrN9k5rSFVdwBdpO10Xor318qRUNg1q5dwcLHIml8QEzWoK
GhPNsouqpm7CwXCsmkS+a1IpllndrQnpxLpg+yCfXSjjSShvTLa8wuukbLNl3fQ7Gmiskgmn6y7t
cdhX9RDxwqxdkUAC9NCpmfBtJWkohmkrcX1o42DLx1TZLHiflwwpw0esMiM/kdY8mDyYwom6RPkt
P+dDs5ws7oAS6EXHIbfigkENm2egFH19oSf7mTmGw1F0n6CqfwoGpCObeWbR+b5W3pThjWNTWMZm
hrLiBcofKihb8bJoUBnirPs0mT5RDR6UNuTS+lDvJhzXa9dFRleHeo4vtPXWSNY3Yyy3cKP+pvCm
VlWi06u0hLIzNIFeZVmu/BSeCcN2VQTeugv0eNUNcb/s2qkPtaijIs/fFwwSQruKh/h93UG60/xT
7LV6L5oH5kitSK5on85AVzq8wrV3KHCzyqvKqSrIYZCj1rsgH73lMNB9nXWFqnB1NFOySkhwiKtC
gdOst36XnTcplF1BW7HKkmKFjWcibFgbCa9tQt9Ocjk4s3DSpGFrvTtLylB6XRaWpnwcR79adOV9
TP1LKtId3HYXydnDYUDrcYHycVIaWbZhREJxw+UKj77ckuQCuOG0En1/zmCpyaKum2NRzPXOtdWV
N/FTqysRMi/1Qt9Pbua6NvvnTSc8vWdk+v0j98ptIvoYpowE2tBC6vFqc8fbCZhQkI5rnGRsJ7xG
lXkVH+dplEfBhTxS1621K5oDJ9r31Fi0UNKJVizjYtt7+Xg3z+nSH2a98RFpV2OMTj6dp12LUL/k
hPHIjXi65hp5cPx4BXV/FYAEeENBUj9PTbufsH0UIinWcjLuXMvWnselb8+Np8UyTatZjfGiRq0X
qxzlxYGOboHbnpMQFQHaMiqp8kcfeHPNVZP26VaImezyXJJd+rRpWiBUNtHH6qmGzk811POtv2VZ
O2ybwne+SisXL5KWznviF5d1W99hmB+LSVg/nA1eODPWm9nM60k7u67LTKs+Z8WqpYXedLF3V9OS
AQlmwZLYIb3wJxqrrgfCy4rufR8HwWZIc6Drdl773HWq7f1VTbNPaKwmuHoQL5lPQ0P4kceFXBuu
F8T2fM16uiNFuXIjZWE5ChNWbVwsZTvxiM51txgHyJhwqK8GM+KrXEpIQymC+hlAoi8ZAdqEP2Cq
nepkU6hyAPT8sVJWuOskb+tlHxdBaMsAirRfQSGxUk3ifUdJqTxiL+OM1ZEU7uNI+SMqyi4sXAsJ
McP7vLbr2eQL0kBJw+hhwOSOFrCMEgRFplBsVetPm5RNFmKZs5BWcOfO4+1i4qJWAo03vJxNqJv5
IdcaojQu4cfHtIOs753P5bhHHoP8PRITBsWglWymc6iDW9RDGaliqBp9j29mN7xLzaehpiTyBn1R
t+bdNMRR1qO9ZZCqApRJVc/FKjfMQQ8C541tOio98ytg6GGPPBkW9aAj58rHOs4nwNLqCJqQraua
Uzz0Wk3J1IVM0PMyjW8mPJmwhODxpq4KSeffoQoYkc8frM/uqElPtPEm1ZM7ORinkBkRJAL6xHBP
0tYXGfAeVUtzmqo2Vzbni0a0R2uGXI1J2UeFpEupvVbJAZ4Zbj4WQHnUg/QcCm1WSWVaDw4dyXmd
wuF6gO8NhVtlld7EbLju45SH8SjLiGZzv/C0ocsmMCTSBroEDil2jqELo0E49N5D4k254k8Xx8W4
bZNqm8ydViawVVhzb039fg/UbIN404VY6mFrxKzKGAp1P/arqbBdOMY4X5jifelNFForeZcmXa1Q
FpcR7qHfepoBSdVC5p2Lzzodob95ulo37pmTadinHOZqn0embuNF4640lzosZTUsue1DWBw2AmH2
jiYR120dp6EscCQmVO8Q8ltV04otR9WnuVvxktXv+uCQTgNQTWebLayWjmIGTEI3XasGYRWntdny
mdd7ENYfhqkQmxEBQ6whr0zEI+c6tvJYJcl7PqfxUubzrSiCIQvxTLPlYEQfMZuOi7qnOEJyNFuX
5YlKe3jEU+elkSvspi/6YeMXvFFAuduo73m+4Em2MauAQn9pMspDlnnykohb7VfJ2qBaSTo74G3l
Nk88HTXMVqve0TycrMAb3jO9zCs5bdjcrRw2dQ5qgKi3zog1NEcyDzXzVIAHg0M9Bsd4SOeITez4
Kik+p0cRdGNYNRiSXF9PO4GoDK0dbOjqZNo9b4jl8SJuXKMsg0wO8x2SNB5nHLZG4xC8nEVAk+78
edO7PNlBNV1BB4323dOGSf8piPn6+SuCJV4XnX/AadUUUYnGzTQm07qyXdUoCHxIe1WOlYTmtC00
2wI/affPG6Arza7BQC5iJA/Pm7zM+D7w39d5mirWiWLjoHBcloGzl0EmlsC5x4WXTrCuG5YeXdY0
dZe8DouyXPl+Qw85SZJLMY/JfpbmGrkFlJLifQ/e1C5Jh1Z1CYJamQfXKLf55ZhmUf70ycyTFwoL
qkzi9S3Q1ZpuTTN3u8YjuFVNu3oyaw5m0O4wkGoAbsZLaNqTEOil3tM6Z4e6b8bQMnLeUEg9rOw/
zSiGVgbnaZQk2XlHDIqSOKvUFJMtLKL3lYYacDBAOtmkh1UZzMfa+FJZX7QR0fNVPMMkqfJMrHj6
MCbErLi1m1TPp2moqBrd/SB7vrVoaIC72SUq/HrtF/4yG0USak6wskSDLNR3NCq7YMkEW6QJTKOZ
no8Zu+rE8C6h/bIRt0Lf52xXdVgVXbtJ0XQDLftH7dgFlEWnMk4Wsr+d50WKkV0Mkl1wFmvQGuJF
L5pBdc7/wDtxyYcyUQVp5ILETRG25VAqnmZblw476Uq3FILXqm+TT17zRJHawSkfIn3lMtBJcKHY
nORr6FUuioLcV2YRlwXMo3jaakKnK0Ozja1msZb9tJ4Gu34OlUmLx5FmyXqaYgcMg4FAlVdIjW3e
hEkyjGF2w9t4TzwrIJbjHemGk9Bk9ZyLq9rf5NzbQL8bebPOVjih596MVqNxbu0qwz4QvBA5jnAj
42guEIV51aIwnsePQ9k8Vimk3PYqHt113pJt5qptU+fXaQJVZ0LolgqY/GmQHWbnPcU2VdamzTZj
5qog48JqXR9RHcjI6/k7pwtPxXN37md7eJtilYCIFQLrvxNNxaD/DNTcNDn0vYtmSJwSdVtG3ihB
7unpvpCDWI2de4ini8DH54Og+8zlK+NjFWRZrUbiVZHVp0wENmww6FkMpRs3ZBEk36tSUBOVc40u
AjwzZSq3bHPbKl9W8dr0UqtADpAxYjHv0HzVDBM5GDknYau7kFSJfxG0/QpmSHPeZSW0KSZkMasv
cAqz0DEWLyoNfVTRxjx80ox6B5kJdEfImWjSSkO4Lfjkdeuh6tYx6+/bgtgIwL9jOqOrSYKQ2VIX
4oQUKvOD68nH0IDCh2qcbTij9DPvEgx6VnwxOZctUid6hUVNIyezD8wjqYqLORooXvAcWERbM5UP
ZRj4Mch7VvVi+ICGMl5zqy892TgV9KAoVnlCn8pdvkRJv4RqZNatyIHlj2QCQdBUW2uDJIwhyUUD
QolCpV7TsljVqGyWkhEUdmxeVF067+KWrEeTjTuQWuK4JmFnV1mvgeSNRIYTJGJouOFn9WURm/zp
V9dzYHhk8vh6GsWtS2/mDqS2Msvz0MdDtqYJEkuvN9cZZFzGOxqmVVpvRoZEGJddvCJdhkECLUMr
fAyKEdOLqb6vG5bujKXnsxdXyqtRt4ozdFd47RE0bBfCOo9br6AfRiOPuoAIqKvZQu/I04Wehx66
8zpeuMSUS1Hft22zJNn1NKXFYu7FSRemAEYDZGXk8Y41UGGbGlrHfASwSWUhZ/vQ8xpMp9DjJ510
dmNnSF2OykNs6xiIA8uivnmP5yoPezkugqq66DFaGBYcZ5zKCyAcG1D5VFvJwzAmlwnOW5UFaE+6
9tBLtzI5CBgkuOgQceEc8wBioNo47KpzjpYiwPleU/Lpy5eCXlgC91U9WdBlfn8t6+8f/+3wx7te
zy8K/eP7lx//8R7Rkxvy95eKXlksv7349Ycl8Vd2vjBnXnhQf/jDz/bK07Ldf+7LwA0/vyv1hZvz
dMJvVgyB9yJ8WAAMawYYQmDKwIqC360Y2ENg0Q6s+fAh0Tx70l96MUwGsHQOFhv8tgbrdy8GjG6E
4F048E7hVSQKbvZf8WI4vKPxyovxBSy/A8MPfB0B7ZaA8X3pxXDs+QmD6h+auL3wxnaX2XqZCrSz
+LqvoT75Hg2hrkTlwJcxcdtcgPSb6QWnGspACsH50KYd6NLZJiNp6MF0m6pSxWxcs85f9vmHlB2S
8TI3GyNATHc4pKQKkUVhVqzLjEbT/JHjk++dQz5b4hyHU98ufZB1utyEKfDppj3Vz3qUVHgip+I9
bmc1QaXInFCDf99A+U0LKLO0V/10q4FLJpnbZ/3GwS9Awvag9++7JkqLj2NLw45OEJFXdXNXdunV
xyK5gVmsxHgg8tqUK9ruKGiRHHilwTysxWXpzotBsQD0bLfy3BBiYhUjaSTtwasvg2rNZRJ5PII1
+mBofCzzg4S8l2RgL7RpVEJYV/x9DRcl3UXPrqSfKQqk/1RhaEzTZdyt29hEVeC2jQ1J2YEBgEKB
KtXpg/VWjdhSK8IGtG70IeO7NNMRtlf1LCFXpaoHr4P42x5/5m7dlr6q6/Gxt3JJPXrVZcHW1wdt
7QLaNlW6fQdd1cyiLIBGBmy0UgCF97tVEgMd8ENYr7nsAwwaMIOyBveYNtmqoHel5cCVPpDEhZxu
4mT51G1SAfq52xF+6AmwKP/OFPeSIuX6bcChrQHBf67mdeENF423AbsDtB9QXaHIQPug2lFuIOmE
TpuQTEglUi9KIAI5M1CpyCK2+YGQy8IfAYQx4i6yiMJY0cZQsJFALst1E1Uijfr1RK8HqL4sFxsb
P4nM+cGfQD7o5i2FbhfFB8GuJx6HOVS3PugPsgOhIgMaRAaoMleyY2EHMqEDvUBn+9KPwOxp0g2W
RqXiRspopO+oHxx73V3O9ELSOtQ12FvQEKDuYrR7kfbHObFK1y3ooJDkm4uaJioAllLMs2qsB4Lf
vKlt9dDrJefLSey5f5vGl9qAtr0E4uq1Kyo++qkqhNn25ags+Hs5hMiQggzXyyuctosRlcuJiJVL
50WdvxMZTJpsCNMRqi0QjQ5suBhIQyW9HQKmWZYl0JRc6dQuyqdep0k2nlnbWh8pdLBYz4uOjREq
kEJTFmbJidMV6yK3muL+0KIIqG/agNxUF6nqRr0GWjRXtzOD9n1fAjsgH0QSn+sRCompYfJCvFad
GmWxyw1e5eRk58+UvGugSZ2m42CHReyg1jV4VfTB7kkJD/yQYfBJnc6Upm452yYU86IETYgKaMma
dTsMN0P7QB1TSTmue3MnRBP5Y77iwEYrbu88v1BFj1SPtrrGC2+8MOXJl+UeNTedW4l0gM4eZqOF
UumGj8C32/pez584AikDSF4Qw9STn3J6OU/5VW+pmvwB+AqYbfC8WfUuNiA451PYjP5uMNMyQ3yb
JdcBaAJdaZc1CAE6IGt49zmFKdq70LsAxV+koJeUpd3mlVmZ4jPQ+pAjmEt2i8ZsURZkCRbYJqs/
OU5D3edL4QMj8PtFgOU26d8Nfr8luo0QuUxRA43yRQHdMPSii7mbF36Qb31IF4ltVv1MD7HjSxSD
8p3ZjQFFbPZ2liQMtPEhVUDW17GdP6VFF3X8/axZtbduENAE6FNPFywtmkXalz0oNglZtFyWYYkZ
hEubdUsy+7HiDPvK0VqrIQbC7MCLpDJLoqJ22xnzA5Df4twP2M0w1vUKxyCJBdV0tDbblDUGv6MH
z2aeH/w5J9AZsXElA88eqq3nheAsC/IeNea+NznwO08sEznyLQnMLeFErtLEu5ea7XiQ5NvRIzvH
4ndFkNlVyW0J0kQerMuAKNQXm8m7nrLUAEWT/ULQJCpJuiQ9WDJ5LbzId3RaMAOJfEybJRLdIwZX
Q1WgdoR1kI2bTAqzYNAhZ1C6GtNDfNA2jF3P3lcgG0lS1Kps9QfeYKNg3UQG92k+J+AariG1FyIE
lzUJy6A5+vPa0/0cJrIvVR6P3QZMSAMtbwciWt8UWo11UEEm7vqlV4M14V+S3LOL/8PReSzJiqtB
+ImIQHi2uKJ8d1f7DdHuSHhhJCE9/WTN4sbdnJk4BeI3mV9q2IyFYzywYWszaNapP0P7YVP9b5lS
EXs8j22/yzYscXuMqX9Lrte7N8/rEl6ngGYB/XDSNQzmdbf4b2v1sQH7SKIVTrfqHjz47snotVUZ
b/OvzsPZYrlhzV0HF0mn436/QshhjQ3fYZp+nHp9VNr7Zh71HmMfHRweidiJ+U5whJs4CG7/bQRd
b5pQGCt9qWyYq+sSwk6nO28u/C7kFzGF/1DcMIWTOdpHkBVQw9VTV0/hk5i7C+LxW1rHdxNjFVdS
hXLnLmdo4HpXOxBgOph++airwquNyOctfmm3YTp0of5spPp2NCxtbiK8WBmkXBL83v4ZO1SX3E/G
7IBLwBe99q9L5bwYuyWZP0VPbH5ftwZfQLygiLlDudmoyWvIsEGjkvjKw8fhsbepX7PeGVkmjVl3
spHRiyWHKKEU30c8q31I3ANjtjg2dbcUKnJeaRiyc1OHVVnJBgVw/ZnAvhwcd0wWPJykJ0NzECqz
KSxz0s6vGOK7M5vIm/KjKLPiCjMD6fcdJL1S5ZOGr1VRZlLmyDVTCLXvoq27oBleKo+ya2Ua/9KQ
y7xGcOJ6DEjx1n/5UyDTKBp//UnYufIcFC2c0c21YNrGNB/YeHJdSbOg00O+tq66Qiq5adr6JdxE
dBAX7aVuTLrgTO3jLrh5rGp3zWxHO3vyLoqns2NDqagabmfrYvtQHJl/8LXrpWJd29Tjqtyqhe7F
hn6MP6Yze67lqWroaxC2WFJO0RxGaHnBWhipEh4162XGH0ZHjWTRrO6U49dhBpzGA35dA0n3NzbO
zVN2kHpNv6aBXE++5a7FEqtT3IzyLMdpD4+m6Gv93Dbx1yyii+PJnTW7D7hMInPXBgYtkCCn9JZD
VMlMYRTk4wavFdOaM2IWgllWNvNpcPeRQ3dbE6XOvKWdJVKMljTKpmpJBS066OW0N3uyfhmeK3IM
xHWZTOqCJepRMX0VZnScrl536NgnIz/BeHTJnxtfY7abMTR0+AVsuUX9zarDAhvFdV4c/MhrT/d0
OMW2tbPaf0FzaVd+6WWP74SBCEiwImcieJDksGqacc723XjgdChkdKvUmMC1L21aJyvxQIHMENu3
g3T90nFV1mKT1/aQ9PGxW+vPYe2/LHdO/B6Hty1QZxJqrQW0bMwUIuXkba4/dNcWPd6eFMlsjos1
pSHerxzpsZ2eMEKHan4bMbuusSms4JNPW14Fl4kshwWuzcPC2+dgNemE02/3B3cKciE/Fjk/sea6
wZZdqjLo+gJzThLBxnSZla147fK+N3seRuIHIWx4R1u2KHYKlZuPy4GYp3FoEwUVzrPso2cfAzI+
e2RtoMjED6DYcubBIiIXX8f5Mn3EvM8Qc0kbvwJhtDNWfLBnuBdSXxpLJDU5Lb1VGnzYmH3GHXcg
VPnvEubmhnGiH4qZYJyIyVEOhz1m7S0qPb4+gDpICb6hITbZXJ3Zij3eXCuHl9I3OQ33DvtmW4jz
ClChBxOk4GhMCYQIRzb7yH60gecI+BCVdLI5+GFt4Yot3/Cuum3FBnOOYp2Z7bdd/GRpsXAZyKTi
T0BF1wYe1dzlG7pYEKoMAmob5818pPRLzsVW3TW0pMbY2Z1l16eRN55DWLvB27KbCdSu7dEwGM5W
IsSL5fjJQHxUudcqsFKKiT82a96h1VX9/YMh+65ussip4BZep2oFgyYvy9xetJcBQ8jhlpaLr7FX
dbBEQnplPR4v93aVF85QbcyrkHGCvpw1Hk2Xzoa5FaQbj/Jw3E+aPdQKJiXF38LxMaYG+brVkF6z
muxhCKQwpaj/AOOae+h21oNNnyLvQaoAq5a9Z/FhUuQEXsnZ+tSuIf26u7i/mzTNQW1eJu02W9oo
m9VvUJ8q+DT9/Bj1WABgKzbVZ8vazMHz5KEq6mnB1NumsRkKF76LtqqU2vwJFNIt4BfpbQeXYDdk
YQl6Km/cYW9HLLeWLeOek67RWYziLbLGnbsdXesYsqaYGMXc9Y7ulQht0iZ4aAdsaOuFRXuvponV
BIfOdg+2c8bH2AQmbeWcTb1J+74pYTnp4UKI2WPfGcPHWmzZNDZJTD8DioFA+UdefYkmTrFtyuDq
/s9i2bQg4ctEWbrKqaixfU1wuCFCPdTRiDfw7s/yxfPQG0K3GPXVISrT2kpch10HLvYc60XrHubB
K4R9phMWQoU51+wEILEqgv4pn53wecPk4zKVxz5AhKB0RVNa1n1pAFCnvL1YD5oPz0vfZF0DUdbD
Njps6RLW+Tbz22p5z1VFdrX53ib/4mCD32BFQVUwpBggCuKv6pLXClXCYyuq2oJDBHuVBGULSWLj
VrZtx94WGZVPGpaptH5glubdirmmXqqMYYNV8VRus8gGSBBVXXLCd00TFnPQTYnfsSt1+3SI+ofN
Q7eFjczG69B/qCjaBZTvLXwDE3WuvWq+xxqlndAw1zQ8TUN/3PYuihdprtS5TZEpQyZ24XIypsp8
FmCbeOGb3lsz3WvfPzn7OZh3sWcOYWgdTVDB4rPSDjt8LwVWyPGGslBY03IbDMzDimT90hdYUV5t
RvdeMD9yNGY3mk79NGS0fdVQFLbxqMmYTZSn/pMfPvsLCEunTXTt0ETr9j1uYFmx+SraInTtdAk4
hE2Rw+NE63MeQ/tEYr6zdZXapK2B13iffXTXY68zs84haiOhXjHA1cbOqM+yHjPwa3njxbspbvIQ
vqzvv2x+jcMK37yDJkRpCC7A/d1Ap4QCr3h5dTo0GjodWWX96sjKYdwm4xA91qF5jLBC9v2YW9FH
Yz/+D/SNv1vwvJj3uXEPTdRi/n0Jqn9dzaE7eKj2MerGkvJGFu5UD+koxkdZe0ei/00SiAKFaIEt
gfrbD2+8PNLjnq8zQTuZiyDEIAtPP9rWBLZu7mhwfR1aDpkz1i7F4m9vOtoSeyvgKFy7eqhhUECR
kO+R7q/Gh02CoxcbnGS4usPV8Wluy3AP3Dpzvae6L21lp8H9uJuLhYVpxcwh3S6vvEM32Nkr8fRj
6wwFGT6a2IIzxS9+zTH7/m3xm+7sI7XdVHr/VihHA7+Orip6+MHLtg+2A1VY2Tzn0LUaj4oVs3uC
nJJN9rnSuzbCuNpFcKm/7aHKuzt36vkfhMWXiqq0Dekju3cyECa1+2RPYK4W72L80geS7G+YW5w+
DTssphS69CD2/nC2/80YsWtH5ApjBu27EprZNL5EnTg0XZvOdkH8uRwZngJgXGscUjfAV+xMh7BS
qQy30xjCz4+8NF4uVvQYoAB6Ke7h6gb3faxLiNcHOP47mCEne/SyBtsYr46Ly/Dr2WOlH1w2o8Ci
uLpX7vfHcXBuo8Ku+OCa8cat49ocxn7J8FXgk3uqKy/ZbLSf+Ttm4tlzwFcrna3cxaj4T7CSQk8f
mf6Wo48TUWVgKZOaVklt94XlOLd6ekEfnZu3Kv4W4TdbL2H83DsqN1rDXCWHXuzjvt9BXgumjFjv
ZmJvNVSb2YzoNSZzp62k7lho02WyX4rBzSZygBVYNnWfxjdAyNRLIlIAT14YnP7q5D0Ey3U090Vz
TQcKebRPR0ceZn3rWsgdixqySAU7jd9IwrbktcJvUGXvXwiWu1Co0psHbDzYSGVzrns/D0bn4BYe
DFWHpFAm1hbFw5kSzupXCbGqrh564SSPZpzBjYAw4M+A788Nn7LZtKmiN9s5RkwUtHmPay/fjLNf
hCq4u+zDWpzxNSSu/qUxRjaP7Dg+TjPjf6iDTmQnZNiPDV7KgsJCq0KBB/N3hVkeN8eDoIyZMJgS
2T621VY4GFUGO/5p4cz6C0tHuP7abwtjvxHQuJ3SPxP717VW7rgHrJX5Oh+bGcvtIgELHAclj1tg
Emd7Xuo/GwgwPrekAmXr2kHmxyDtZZX3jpNQ52FbUHlA9NuDQYvwUiv4CH2dsRgaAMqqhsK4dhzr
9LWlIEh9kB3DgJIKS0o3j0+mY/t6WHKqR8hk2IF0g9UfPKwUh76DztleG3dMt9pPiGBpg89tZOOj
XuenYME/gpW076sLlU0Km8hUSW+HRwtOcKwKyCDYze0kRDlqQRGPfyNKH9rSov3cdgtoQ5hZl73E
HxfESmV/R2wKil05hgIAiHwPouVwdzhVm/tyFwDCWSiGuOHqwy414dGt97Rn5wHwXgQIWlfAOi4e
GAcZZx4tZAw1b4Ks4q35DPnHIxB1vLNuYfu3smzwgxc413eDdJxLGQ2J0hcOWpUxqJDRb+TUQEGg
zA0KCvS083q9m+9TFP8HlG5hpmyYgLHrFAIKb9NhmovrMhIZt2f4lDoT8DznVWBc/DA4y7P+aec4
D/hSSueLkgXfhoEy1ZfhVDoBqPfrYLdJv3M7K12nN8vfuaLDCLUkHI9h42dlbIhwUzqoQiFeAiDv
vDXXWn8hcZJOYJruom9MUC6QO8Egj0+ox/TdYms/DJ4poq4k/lnNI6jVg1pPxurSKHz3tzZpApWB
aYm76xrsLXgZqh7BsE25ArEkXhsFCl3i9APwwIgxjUcenJ1O49GhBUdXWyMT4h/u7COIoJJ7r8Ny
rfy1dDYrWYdn7n9yGacd/m52feksSEx0hj8CC7c/B+ZqSz+nXUKxOonux6tfjdL70FUlchopE/gI
FvHhxo/U2IlLkbSBnRG1uy4IQfHMiROemnrf2pdp5DkMHWPrcgPhIyAp4prAXMfWvj9rjfkuNJkO
btI/AM9EEKJDtwEL8kkAT3mo/vywBpjEm5+5b7O2ob/u+tfFzwvWKNE/caV3Hfli083M3yoWO9Vi
ECJu7kFWi6Rb2ts7gOp0Xetyqo8TO9g0KHBZ4b51aUrqIWks6wRKJF8WEBZOlPo8W1B71hBKDVip
O+4xMwd1r8a56zNqfLBaKfPPLgGSOAbHzvwRjS7ggRUmX+G8dz1UYGuDOJYof8omR+7qrXpZR1kM
Ic8lWT9HzKJ3udfyih7qpzE3XEmXi6iDw/MzoIwDlE0tsIbU1jvTDueg7e4vH1GJ9laH/qEh017C
NgvgMWDuokG9q9Y+lQrc21evxnOgIeDkQd8WDuGwKQyYZ0DE5znackG3BLhe0psm65tfBBzyOBqO
q3Xm0/OGScbVIttojefzafks7cTRjXgBYUhjRJX6YQESWtnzzqzxXVJBz5jepH/f3JdMku24SH7W
fE77GO5Nf9WRfglhWleTAB5Pk5A2JQRGEadezA8+UIk4skDQfzAG4ii6sfYcEZqavn5dcZbCqsq6
4ZGTh4E/e9u3nGAsRxyaic4mS8HJC9KZHgdvTK31H+e5Bq2RQOQ5wfsEH/NYqR4vsckDqhJriXOi
3418AwPqhyV5r8RPiISP3PLAH3aSvoyjd+vezXxdULM220mMJ1+Q78Jxth84lymZVsi95qC8t2AN
87kVmRHREzVfCjzJOkZHXJp3klAwW6vLZrLmkHG1tPHEEefi/bNhPCemHpNIzx+bbV47BnUsQE8H
cK6GpZwgBtE4hrD9YUaRVeBCNFotd6wyUn4+bt8G66LXvGp1jYHMkSDTTn+YyJhXMObj6c1t4EIF
3YeCMBeyOLVdeYqoBjoLcMYnR0zph2giUKgCu3BWlTndBUGwA7XDYmjr/eqfrPUYR/RVYub3URe9
6m3GSiA2MBTTir7V4OnPaNo038IBOrf17GP1biwEbWQ+bHGGrTIb+ubFgxM38gbLoJcMm0pXBwTW
8NC0zxEfwXxDqlNLQRHiaesa/BECX3P0zADVxra3Y3Z/JJC9SdyWa/DubQwDJCtVGJ0VaU9+8GhW
bMAj5Essf/ZcIb5gZUP0HMRV3kQf3fQmkEbS8/YjepPElwHEnismQDJHd3RyCKxgCw98PZo+hEw9
pJ3zEtY8b9eX+LhydhWMF8704NhbqoOjBIHFbNjb1W10rjUBbtO5L5UZgP1Ihq8SAx3EYPmvDZfr
0g47ZsDmS/kGGibxl+BRzX0RwgezAX9p4maSmYxPvwsCfMCKjzN2HzM3xzXIWFSfwqE5Mg928r38
Xxv0k8nfUmj8aaxPq6z2vg8ms2Gp40HLnvB1yR3EzT3eg9GFdGcsI/LgQc2n5AONsJQ/qATB8kTF
yTa7Wl63+Ln2bqwgaLhE/qITW+za1q/h7GVzVJjprekeo+ZBazBmD/0IJjxI1BNfS8Ro1rhYXoi3
bxGhqsrW2jU6WeI2nXqgldA/gq+pMz9tT4rNwmTHQJ04bkrWZUmkj50oqAGJQQsHwGNxH/39ryeA
y+upJCCitGjemmlLRsxOcO4g6YaPKnpYIXD0wc304mgp5F+mQqG+r6Y5D3eOgINdA0AwLaCFtZP4
01is8GS83slCQnJpOdAfL8YJ8rvxMZq22NSQN3DiJ8n3LYYN+IYHG4bDhA7r+Bijtg7v5jbgYNAR
Djk91OD57w1+mLddNy1ZsAFfAyTjVh+W+RcMDPvZhs7I08Vh771sc7OEiLbAFAX2h9mqrYJTPVMo
bluukJToNwFR72GLrC8a3pDHfPKcR289eSrKWljcywjlM3Cg5r5FC5SDDkSvKQLXeQqFlbVa7/zw
2yGlgFq/DiRbqj9bv2Oaz/smfHNHwHnk00beZBFfjpJn1AIPZjI32Nzay9pcBywCDmpUiINnQCmF
A0nDhWNnxxrL1Sdvv4Lay1gnEAVBrY/XDAT8LvxeHYYlWOLHfkgvhNpx5zGAd06PdfQykihdgAfk
0gCsBV4E+KxUzrH+DKvxWo8YWICJdutl7L9H/2NQ8R1d/bMmNMu+eoipTGv17VuHWPgZc15ZaJ/X
sdqtONuW86fiCzPkDdM38JIlXaz6NxRdHsmpBAQI7QuS5gb3G/HMxVszwjBOWDsbDR1+atqw4HUI
X2j/b0Dwaq6uIKneW1dfG0JArMNBa2WuuiBh/YLd/GkMdFbZIjHLft4YaO8+nTsLARSTGu8n4ssl
UvEOrObz6OtD5MX72A1LW5wi+aIbCukAWgpmOxW/Bf0/f8AzOEQ1chrQgJeuqAaT+uiuE2Q1r4Oh
WSWzC7oDszZoldxj1jNIDFQAlEi8Fqxziid+IM6jwFIbkkx0Qam6S8hHjbrelKxjmSO2feipA+1k
KSx2Q8Ag6tSDXK0fZ43zKRQHYxuometu5d0BwcOE2FD7YLSu/ZzTKEf4qbCG7lnOzV/IDIQLYAW6
L3zz18kdmz6acMNeLa+I8CUL/3PmOyopkgiW0eptV6ueMUq9+hFc7jalXQXcHErbNJ3duHrTziOS
kEVNxiP+wSNvO1gy+BVvwjzfFwZY8h9rgGfX6jJ0YoHzJSF6cSw+2Or/YYwqe4e/3JH/ZkqqJyEg
5VUe3/vxLzFrGot6N68gVaMDEOBS8eWlHaBWAT5oxFvX2jvcEPMXWkAdo/gGPjUVdpNGxLvWlX0d
VTli3PCqZsXo4CDGO+3WTea27k8Q3o/Et54aR++XedxT1qV3PnKFJjByspvFzl7UZQzFHrEK93eE
6Kvs7guxzgyPJRgv9owJ3CE3IOBHEAGnScz/tqHoKMALE+x45O3ZYgruqx2N2HEMoPbUCWX8zCSC
LU5GLcSLSQjhH76kr4K9KyrgLMdRewmZnaIaowOivZkdotL4MZKPIkzIAje2N1Y6okqReb1Fm/hx
qzU7tsG8Vy3eT/NkkBqIuwFK3vQYoq1pF5K8+q68Bd4mOSoIhPAWnuJW1KkeqgShgBjgh+jFE3iR
fHb6nY1RwkV03fKD1IFIDb77fTXq0KBpEcs8h76bjC1oHQTzYAhkfRVmmD73HOwQ3Mm0qx4VEh2i
5g8rmU8hUHppk72QQM3bjwh5saQPaBbNo8S/e8s7PZZcY5oG+0prLNzdmPtt8CiFQJZqe7BAblQP
k4VkNAZmIEry1rL4Y44o5l6FaO4L6TzobuCzhMpr+ssEphMc/vFOQmJ1nLxjD19xsLwTcdbPrbcA
oLzMGDbrxt2DrUcJEKXlw2Wu8gDunNF/m/kVlrXHxJTprirMANjH8ZDQlcOfx+6693oYnAWk5LGy
2BFjiZqX1+H+5TEMdYvYm/BfBHxpGLfdrE02gjwa2iEJZpOMgIO6MET+wHkF5Je5VZRtQ4fPMw4f
iJQZop1Ju1NYTapx/VzbsWQNyQKk8OxmxxdVAtCHq/cRrehN92wqpVYpBysVY7FBs+gxCcAoUTgc
gwLHhJTm8riu7NzqLavw3D0Pvi+WayQcJFCLCom1mvY5R9SqIlMJxBsSgfWKopmN7UNA7r6zKtr5
4nvm6IM6A3lxxAO5kAqHW2dtayVdLa60Khcii0qFR6emue/QkiBOvCwyoZDooYcktAbxhgTWHWTv
HZHOY3DgznCteprN3xEOpAAZeLeKoLQDCxrfh/HVUs61W+/NHbJCrR45AlgK/BYu83wasJtXLZRm
bIZDMGfj4zRT+KEyQfBsb/kWnju/NYh/L+MAAeHD8z4QalN4AS7yBqHCkUIea3COMBleQwy/yKBB
mzu3oGE7IZ+Bjx9mv/pxPHzF48bL2pNPVut+OAtGJWTgdgs0mN6281mvB3dtd5OwLpvGVDT0ULNM
add2gkBbnyhq50vjZB7Bg3ewhUO/mJwi5AayxqQudaQTd3P3FoWYE7GixRbZFMMaYRJvoSFUv3WF
iDuWsq6lL1YXp0gcg37h2cN0z1AyZGRXc2jMbwuAbVtkuo7ue9XsJfwt7b151h+HkLKBYIyH94jo
HUUiTE2/2t25DrYDdl3RPyu9ZDwGROc8WxspNQeG7NePnHplKJokRAwmSAG87ycq0ga2twOObkWs
X7ppwJq91/bZDDbOozfX/zTDvkcuchL4/16CzPvm8c1prJL7PuhrBmf/Yuwnyp+c7UsNEIW8vImx
d3hNpvFkFQHw5S6PwkR/YQ8hBZ0Bo+yKbEQ7fI3MxZbv31ivjgzhXIyP57G2cuXynY4M9LA1df3m
pOXyXdvqg/QkIYoknjXCgAlKC0YJwSQYxjvLOm9IrvgSoAiKGTfr4yYwuwSo+qHnQ+khJ1VLxNPo
Pbsb/6mQfcyQ1ke/RTFxxXlG8RMaGdBp+zQVysLyPfYUo9TQnmFQt+58QUH1Ea6xepEuxEnNtoJR
kdV7B+6c4dPsL4BDcRqoTHinH4SZbtPIzv7mpot2wAfYxzvOiCghbiuAsvwjodfO/GAM/psJm2kS
Xnlr2vK73j2j0xS4hyUdSX+SrdPnlvG9N4i7D7gSoz62zKY7I7G8Bpv9qmLvl7b2aWXsQy50fIuQ
JBpN+DoggZhyy59KmzGot+sM9zrQu2rW0EYHXB8BkIo++VYc0sTB4IuPGDNCMs4Wv9kKzihnuRsq
BNtwL4i7+p9CeTYSBb08E7zsHnG1rAsErkyAVwxVofsYoq4Ix+YhlqJGfLuGTY8yZziFHmeg3m2w
pXYANboO1aBqVyQgXARh/fU3ElaFoTGKn6oaaFIcA2JFWrBA5vV7bG12aISoskiQJYvq8B/acFD6
SFhBAcXm45FjiHDCoodtgb4z013b8TeG77ddoAP62s4doAhx4yKFs+wRhcltYg5r9WqdCIP85/3G
zmWNNQzrd4r81LgdMfnkd/zCafk+qHTeLVCS4Z329wkdDA/+hSAhvdRurhH6ZUxLJ5Qwvu3U8nA5
jOOAPUMApXpbN9xGwfjexjzLg/1g48RA+YOTDzfePRKqb5VU1bHHHS7PXgQoxVH2a19jWexftYdm
MzfNZdpWnnkN/Ko1/JErSliweeoNEaYhh7GVQIKIM2UNwFrYg3I4dkOxl9u9IozroRZd2caru5Oy
GWBobqKwWIOLG0AiJqOCyYVL7TPZLCKtWtg7m9sjAamxBW8L5EcwqC7GS3jqQTcX1L1NQJInIoA3
QhvfQD4i7bGRB2Y384FM23cDQQpZlxl62iaR2/Na65nYIMzJkJga4WeHtDaWvcHN/eC6ELALnA3P
G8gXTS81rFuXsmyVPwaaW9/Y8PtBOw9QgtD/YuhrldF5NIFH3s73wQpiISIjhxhx+4BD0JBwBVWd
VRiEQtQFJBgBzdl56KOTIfECMRbuOLKe/zrsofMAos97celaqhWd2QPV97RA64rp9wTOIcLbavwv
q+8g8jRJN4KPsDNc6tKyCFPBb+jC6sUlI5z6Ke4zSiSu1bnD7GPbAaHeyqU+bP5nP6zFOIp95f9I
MNmWDy4nfiENCHvEsf0Q9l2cjBSNn0NnLx1U+CbYNaqA9JluuAlgMAVxsXzXPOsUdDL4fBYE88h7
H/yvxoP3tF7QYGf+3HNkquAv2Mv+zrEiGYz8Mey7x5FtSYwrWdwI8bsYQyxol1pikawQeilxu1Qy
2supDk+o2xymXe82WWt/KltDaXwbIdq6rQ0REvhK9RzYuFBpfJcDpF00xyWAamCwLm1o6F6X9Hhq
C9zzejg6/B9WCAvDQa1R3RWgAwT4ELRDu3BD5N4YHH2T3KXnYTlwYDi6blNfqbS7QXHS2IHXk10f
IWH41TWAVm+3umBrtdu8ncKmH/qfkjzxcEEu00+YLgJY26PJmesigymxfuIilCrHEI8UKN/1S4w7
BdzUg/TMfiGLIrh1Au+Agj+n0Gbb+pc1I0Q6AfAFTvJnz0EBjNdqutwNJAsGB/DjafoaewQP4F70
sNzsLncFElyWhO8FHKGeig2PxhGnCsppIJAGeo8h4Yr6nePRbD7+DN7KCPh5nAoh6ywCZHsnMUON
KeLNQJT2yYUvzXF0kaSUNbDt/7g6r+XIdSyLfhEiQNC/pjdKeVPSC6OkKtEbkATd189K3e7pmX7J
kFQlk5kkcLDP3uugIDa/su6oy3zdR6eMoAciVGOd4+Gviu6b+4i+7cBmN6rLJKkjaSHN01oQqXDP
I0mBnjN6szyKHu92UmxEe/ajZ4VZxGe9r3J8csVzmQ2nnCN60jzN49ZpvxaNjV6BMPmjyQ5jcsJn
lI+XOfwbDWircbMqnYpu0jZgh7VHd0WfYufisp0PHubJCqPx37Brrz3gY8FN3HIyF26/88Jvr2B1
WRA5J3ften9lwsFw3PYLz4IjvK5OmdOtLOdFTvuI7cwk3SkiphWd0+yl6ieAEHqVq13afOMEXVUB
x6ZD7WCsKRCMdhaJ/KiYyMsTCTzVSG5JtF9cHMqOOE4sJUY+CL31BW4a687myNIF+xljWvvLgrQ0
Fl8x1azpg1VUv07jWYKcmvcy7bbXS2ehy55xBJJabrzm90QSpN3Z01WOO4Uom3FsrfD3zdWuVL/a
/JuNFrDSsItZLe205njC1ZBBq9KUdta6KY92/rx4f7vhEBcfLoZP/adO801Neq7/8kpnI6IXu8FI
4upWHvyhW9b+Us075IIr9eE+qB/9WXYHq+NU0urhax6beFMryztas1sc/SC1NjW9Wu1XHLY4Ce3c
qEiIxmRi017dc6KvH3IafYgsf23pvHuLwMI8p4a2hBs9he4dGX/ssqnzKtJw04xo7UrH03rU85/E
LUnxDZykolj/IiZ9DVrWNASMRKqha14HKMh+uZ+m4JbWtvti+g9VZf62KlS5IcyaAWp50F4VPzrF
VxgN5GUnlir4QySVPOVTOQ7fZUNqsmD3xB7GO/hQFziLUu+pi9pgnxhv58Xdu0Vj9bPUSb0qOSk4
tLM4WELIUoYFXyTS2iZqjHcl+cUR18xdbOm72bxIbnuHP8T2UzohD1bKzYB9IuT30K5AuFV0pAMi
UfJzyuWhqh6r/MaEM3ZPGkzBd5DtfXk/1/nzTIjIq5ZTq76jHk1zrPfL+N37h3Z81uImKP44IntI
eXnxRPsU86/5iNXVI/hktsZGiMNKM3rDxjf9ynMeO4wkMTEluGD4jS/V9Aq56hYamyC3I4afxuJ1
c7SLER3Z2ebJeNMCyXCS8pRP2E/wcY/3tRyqjeIg26fyvWjV7VLSP4cBc8yXKFy7rm6wxtYs8x3+
t85be561KkRg/UFu3TuuyW+GYZ1FyQI+qjsmgpKn9DP2R69MdnHtumTqYdix87/1YtMVerxzjZ2t
goU3J+68QwZDAGQO2zAZ8rTKb9OB9Q4fEZufNdKxyj2yxpRevnY3tZDTSjXNdAw1N0hfcl5R2sW/
MGaEa6R/X4jsJqLN2cwsztwL1kqhNe406cti7KYdHMTXoBnqizJtsh1ySFdmKW4Cmzw48Cayzc4t
DazHtOh9cnHduLGvjq2lxFNaj8pZid67a0u08lKP9TpNPXyFJ6tS02YcEwWSr11109xcigX7Ofbo
Q6Lzz5BhcteC2NpT0x1Dv1t4pzamFs8JXuEgv2vjEuQJp7JtJno6TOWHNQ8A9LLP2ZUT8mu+ER10
wy7XtLPz4i8SztWPgy2T25aGCn8QrwYhHxBLqTtyDd3z5FKqvWBC8E93bcT+3raYZzyDgS8V9YlI
v7PSvJwcuklb25m1jxKf1kyFIJEmhwZG4irVSbAOW//KOyPuH2cxIsfgITkhJ1+TX6JvrqcTKsVY
Tt2OE3W39XOIKGlSPBHEIAOM0aLG+LlorAl1ydbfWvV71WdHkoGn2GHni5PhHgCifeN7BS9ksxVx
Fh5MVeKjz1ecU316s3ikl5jONHuflWJ3mHRN5Ral55/PHS0d5AiiuVNOd/D6kBei47R+/fDniz8P
hevPp0yNPW3J64c/X+y1oJViD3ehDsMTh4/RXf98OGO3qVYEbgl411m75sBOJVPT0+xkJU/m+kDw
d/nn4edr//n051//62s//9r34//9tqZaklPQnmqbSxCiQu+f5iHCzGJ1WbYRAl3Dt/v7EALZfkgp
+FbNZNdnocFD/vOhLH283aFs+2Ogo7VZ4uaM87A+//MPFsurJK0QFPNJNCPZOFea+fTPw5CR2Yek
gnxKTKedPf/081Hzvx/98yn8hqONI09kQ3lO8n8/MDknX6sgFpwtwde5V3ydxX1PR23ZY42Oqrk/
KyGIF14f3Ixen319+K+vRVoUR1EOaOmZz1bb++efjzjHI0PlgFk89AyHc81q7itbwX5w632bmfcx
smFXVIypBLYIsa+po2pXqyY7IIDeJ8Z1zoAh05byNXXpvY7OWWT2//s8meLlnLz95z/8fNfPfzUV
d0lkedV2kZO4QcP914NZmvb81/g0miKZnX8extDmJPSfz21eA/qjBuHA+TdjqletAotZEasJfI2h
FS4HSfK3pu/xM3AuUc6DqErrNkrQP0TW3g62vyUI3j04dp+eaNt+KHJBuMRwqGNsCfZjzwHEbafi
Eo+EVo0KT0sPfNMno7MdJxxZDmSCGy9TvzHouLvOkd2KgAVCKwrm+eeBgGeHCiSwPhhwJVNaBnwo
WEBNFfZbsY781j7HS/eZ53GPOxqzDF6JLqrFtonjlzhyNE24fDj7NLgQrKjjq2Ak496KbYLCuMpS
Mn6yGc6twRijhXxcBk8eSn85ltWIrQC04dHzqdFCjKaNN5NEzpHjrKTb1ZW9d70Fw5jU7XaKoQ5l
KJVZ5NTHdHz2kkC8xvi9q4FThVpgBCnFiQ2veQRoMMXom4n9QH95ay/hzhLTpoYmcHSqlLOZzdmq
F+ouzkn3SSlB+CUiOSlOvasFmuMxmPtdr+W1l5E+ViGyWbf0xU0da6qxsruvL4vfC4r2MdmmLip9
auFpDApkMt12d0mx+vnVbhcRfoike64asghjujxXM7HBOaIzBVDi2RPEWbCm/PzHWSOjWxw2j5XC
7WLXvbd3C7TWIUTRmQklBZxntoNONU2+ut9NToTZpQVI1KA1PUAZvFbz5XsrM7O1TKl3SUkJmtnC
A+VXyftKUJz6GrgU+Z/lPvT7mJTtgETfL+8yXMYHjySkj6ctV918UHjTkiX7BhKBrdqy8vu6kZdh
aew33gu1rcvGh7hCa9KxmnhPSWtgjvZYxor8Oa+nDivn1Wsaxd+VnN2zwioclUfEIfT/vO4umT0L
DNjTq1u2+a4rhvkjJR/jN1V7H/f54xxAwWWkCVBX4dNLMP5jr+xhrxCOGl7sZFLegxNq78HHecvZ
0C53//mazq6qtHJxUpnJ3BmIUQi5/f2w0L8n917vM6SR+5+Hrkw0FoT8UdkSWJTrJ3feAntYXVOj
NSfWruJl6qxY7ssmbG8mcC07i9G0qxQ25rm0RHxGIgeuaXcM0l2h2PhshND9CvCjN1TY0r4MuefQ
mE7D6ykVSU3NMXw5v7ngnGkuOqaKqJsm3JqiRVWh0N51/aRWvirrW90HFQkot917V0mta3V9iSKN
m9c3GGJc4isxYvmmMUCqKPjTo50Vl/56NeYL3megSTXXRIBXsbeBAHom/rRzdLM4NNaZ2CRB1EnR
n63EZeit7kYQDJ8c8y80klFG0iY0SDPBxWNLORdW6t8nwGRJYY/zocOiHhIofMiLRK6b1iKXe/1Z
ulTBxnWc+14PSEZX5pESvX9fuaSThNyMxpFHCHHTL5+zE51Un9vlxe0CTKldRISHAtDLDKw5z+0e
cz96KzCi05mi3cPvkEEPbk0k4pzqjKiQCRRK6gKo1KQWtmLavDq7nUwiz0P3CKgYnagMg9uY5OsZ
xHF3zqd5WRGpjbYAbYbbotbD7WTFD15Mnpu32tmUIKZv7VwHW0VFuAmswdoInDuHQCVrIoreQ2yH
r00/h+x9HOvU4KmXbhyHrRMc5cDajBd9PNIjebQNQVMA25c6vMJSxrFdzTor8BfNzwNW/BsYmHgj
jA2IpFx+N0HzDJUJ/2sm9VmkZfYctgRskEx42/MXaqVyG1FFHJXMh41l40TRoryAHOvvQeJ1fvwc
hKkimjW1RFJLd2807rmfRSpyEc3LJsPKkKhHT3cO6JeRIzC2P0OWkKyh387jWQObO5vJH8+uk+bH
QvrbyMI55LYECZ25TixoN1xcQZIvyMH0wIa4d045hgQrS/+5vnxSPEKN5oTyiANznJJLL246N675
lhQf4BTp5n1cMnlnu9g2q+FJRvSAZU/T39P+nU5mcfm5oML8SsOuswl2cJweKM+P4wD4mu2r20Ji
8X6leOmvxilInixcd61liX0V1DiHR6u4y5MkvvOe4toSdzGL1c5KweQA7OLT69cCaouDUkQfwgi5
GEy7i6/H9m/760PiFhhk00X+c0fPg3MJarUce4OJfqpvf264ZaSNmZX82GDoCYKI7qYRFHYxnCEs
BCFSj5Oo7s4aS+vQcnGuaISRB5LDa5Tl6o4DjLoDUEA1UJVIFtrbe4WT3vZRn+IvTbN/Pup6FyXX
YIZE9t/GU0S31OVhE4r8zZ47C6eYsjeB66ljDiogTlq1nnpJCnAgpD5Nw6/JxPVlTDGzBahouQ0S
hPRMeu2w5LdTP+hN3AR7O1M5gqs73fdz8N0lfrb3giI6g7IYJMC5uZn/hokVb6zO3kWRBHpkp+Um
XQqEHz93tvLKRMeLfKAFdm/T5sRFKEm3RyUu6jiiAToSsZ9qwlLMSQJwjbhie+ZXBvHRr5JvqTQO
nya1X4YyYENB0Z3Jwbl9lB3Ia2enwsWs3OWgpARbf9hhSIiw5+59Z9jN5Xg3KWcTVt0R8y6Fzuze
E4l61GY5dAmgaUtZOyU59TV9+Lik8XMB02Haj1ilT2n04bhl+ORaHlaktshg0G3DFJ+msVs8jWUS
nbzIrJOZDFrlpJJVZblb2nY3gPFFLGty+FXuQ1k3hyWoOPnh3RqdQ+VWAEyTud6VtLBK+5oLmMRb
OfUXzp/mIq9mEh0Q1BHU/B7YJ1CO19QPZpHhBlyS2qSZU8O4CO6chjO5DNL+NA4zATog5zk7nJbH
cspZh9t7xGDAJj05dOACHj4/SInFnRkqyoz8C/xMfG6WOl3npqJVVr4CvUCEK7YNJ2MvqCTe4C5b
5238W2WFva40PgKvis7hoNRBBNdtZ/kc4uwoJYqkFIu+Mfb4BsDKXjfWcrH0+BH4nLb6rmcxcvCv
gypf27JpVlnv6KOWtAYdLLf5RPgtc93HKvVCWkyjWJe+f5HcNVsQtuo01/Cf6SghNuQ3wFmfhIo3
4bT8VSnSO1oDZq/ExOtM1OlOFG+zB6kEs0K7lrJzzvFsnyXhg4418sGux9vO6bobIOm3cRW2r2MB
Etgteepz8xAGi79ivXPv4h45b6lqVHicY6cCoym7dY83rRxWUQocwEvVroMKgM6YHBOnNTvaHFc3
rZdsjBu+Jwpsy5y3N1Dx9W2Ego4xQ20ryyC4RAKTZfvQZoV4l126V0H/VCTqrmlbvSnK7iQI/ZHE
Vgv4Rpc/F2wr5Vp7IF0ujkaOp8qSkE9KsBKjuzxPkL+efLKMN1Rtr8ZOHn7Kv5+iL7L6/CQC9RnY
DfaT0aOAras9DYgJl5C9N9eggfSjYj/DDcUtgCfdTQ2O1JptL8hoYJX1ZcI2SJuqX2dy3ioPgDvt
VlBUxafs9auXAB6IfKD9HFC30/AQZd0Ahd7epqqBZA9CmPcnJFTDKXSQHryXef4tkwi+ipw+sQiQ
+/fCfj00UbsZE30Vq0mnNQCGRv5ufLWGCp6ITeC49qGbv6y57UEalY+84AZdn26VE47BtuONbZ0M
Xzgxwr3T+Z9+7bhnOf1ZAhcL1nzqbdXsCW6/WzJWG4bNuhdpXOLo89lk43tfiXgjdYbBbFaQzGpe
b+UQjB3bvwIWw2bORLoOOkyPycPi4udKcaKSF9HDpkC0AsMzPE1+vuyFQVrOzD1BYbUqrPJXMqtv
y/HtVZGBcSsV4lYpMd5nWMKjCmf+Qm/O4C4OWHE3YW/hI+fyO0MBsWkx93b21nGI2PaZ1psK5f1P
ON9XXfFVq+JgfPJclcWbKko3W5eu1W7bjEZXUbZijYV8J1UrNwsEuZVATEyuWMpJV2vfyz+UPxc7
J3tnXme8H02HJcDoCxw9jDk9yNzKcPjvxHOTg6Hts+KXcc1rUsebZEatdVz11C0W/eVui1oq66L/
JVv11yrH4qYn7B0qtkFJ4QlXpGDPaoq9q21zngEnGAs0iBNtk7xot712d+6QpVsbd0rvVw+Lqd4T
lyb64GIoHGMa1wGaPDlKFkDoG+s0T09znz0qytK2/o59Ee2rTDsraYEZCOO/dl7+SoEp7oKEcBQq
/iExTrxtQqg8cxB/O6OaGFNADN4R1t/aS5CZx+m35YsXgI+YwSv6NTOVjHfFY7ZAnMLRuYWyQFlQ
13+c7pfjjRPWcv2pQ4r3aGYHF1b7MUeUOlbnbT1T4wrDV9TYVMTDIHFnIIJFRbf2VHDT0yKu56Ta
YvEmi7xEu8kabqsS5JJe1c/C44RuJP2XqvvFgYeoDoRPgr+PIDaizYNbZb/bQpP0jQsUfhb4yBt/
xck1dGj8v3E92fu4QGnKSJ9JTpHwQKxHK/3KY++59729Myyvc05TSXeljbJAk9CCyqido+Pn+ab3
BnHKs+RF5D5tyz6jgql/uybBmV9je5sC9+4aLbIitXOdSQLebR8y5SLVZXqfphCCZYDKGl7REV01
00Gx5K5tCNKP5vp3pc7Rb4jbBAXugymxX50FYcxzp03ufbV56Z/Ca9t3aejLctwPgBkUcDudTr9m
VKNbaBj7uorP0TSB9INamLIypDZOQoAzqd1wuqMB7DZ2saOmos/sIef6MzE8RUbfAr6cdqPeYB59
yib/HGMcHAIGvFB8ob0N4Q2qM8HeWe5yMb80mpB8mzDyJBv5hYG3wHuYM2wpnFuKqP1yrm5Ohl9Y
Q0mo0f/IbUw9frV1J+2j0yJmNPxpABF/TUP/PLN1An7xDkEi9TY2/r5m2fJKzkUk8oHXpCunKu9z
z7/UWGIrDv0yY6ALxJ+g5r3OKk5tZRP/KVpuEuM3RDfkjSYFAJ6jODH5B0N75B8i6xEujVwPETta
h4vKQTBoqqexxbEhqrWxfHmwkj9xMn2VqE4rJ8XazulzXVVYzlnm8LBa+nfYYTmzmuJhKedTJSVU
/Cp9Bjh8HDmE8UrqdVqNxdqOSnYXdiVQPcNrDybvmKAucRvTnJUlHg7YYrAbZ3An4FPOaF/My9DZ
ZsqLF6dqDxhVP6R8HPvmqakqMAk2tPMAICS+8usLgzOxnefTULP+RJFzkDqBvh/VNV2C9sHJkveA
mScrl02KQQjVuWjHcluCtK5yb2tfhw648/QgUxILKhpwNwNaox5t4dMWB6oqdGD277aTetdPvEja
d/Zy6rdSwlkSIek+P3+qUofYUtnvpRlyTq5hcSxDhyig99g0uEeCrPubRvPKXNOERMbwKDKwxmTE
TV3b8rDJPYzcAlHVks3I9VeRzd6udQx0iOiJLgvZsOmSo4tvjKGTokd9QXJ6AJubHNrr6zf4MG6s
iYNoEmYnGRJntbznJHBv8l7gc5jMty7baONZA8yU6iu/pv4Agev1RIB4JW3nTaneXlVzlUB0YKBS
X9xjnesRFmHbzUl8m9sIe/WS3dmNLNdJ7O5E7L3xRy50CLNfxZyUIJPw3MzOcgHsh14WWKiG3AD7
pbE2fkuAldTv2Q/pg8LmGtsU92eW4Ah1vQ2n6HVzrfCA+GgcLLCnUmu21gZsxOxB9rIdaofax4dT
1xJtBEtCIwqcMSNez5zsKRSRtyFkUAGtAy7kVvtHNvVj0djtWeT0ruAeLFVx03A5BbY3HvLJ3IQs
UgpDnFP5v6zInFmazyYOv2ePhhxIRFxu0KNm5TyhtAE6TGx27vxjWUCcxmV/W7T+W+7XoFuqfVZ/
xqK5cK9+6B9ED9pkRcqGQFPJZdbIcxCrS5GZmzke76tI6W1CvUdn06VcJMzDMyd77NNEcXFQkZYx
IH80NLAu99aLP4IGathdASh8EINDHmHu1J2wva+xa34Pc7AK6JDu7AoDde3c+Vk8nsryWLsBIZj2
baa9yhvo/c583nK1ON1mMnI9C+rrtWDHoCYo7NsRmswyWvscaYJDYBeveeYIIt5E0slhMlLXvODx
gYvdUf4nlpaMbQr6U8euTmH2gfcMaEfsAD1ANjoH/bSseAGecamHZRbel3ayqUdSbGPQwDRU/iOG
YYwkOC1WIp3fQqLOLgt90d+Nyn71Yp6/RWkcCRpz8N63zDXAHdaKGRezwG6FBYN22uPc2aQmBNMh
ZCP/gNxeWlbgwlSbLPe5geDobJbC0WeKpLd2ohkPD2Zb+81LxVmxyZLmkBc6XI2AV/wiRci1CZ3l
3XkR6nMhMNY78ZWRn5OoSSj+Fydmob5WvY+laFkL/IKOidKYsSvPWmeTLtZekBVbQCwJrruc0xEw
xNmBHQY27LCM4aOVkCjwhL+sx85N+GUousDnYZhpnKIdxrgW1TpHO10rj2/uhvCg7Qhgi+BIZzIF
CiR4K62H0Y+oEUGQrBjZhHe3fQuuFB81RK9dZz6MxmLg9aivRb3L7f5gFfZTZ0/Lgyly8k4W3z33
JeZ4Z9pPTE5Yu6usAPzdpvk5iiZcxv3MFLTJvWtiK1pPo8RM0hZf1mizmgbxdgyKN/YMLuQ4tDBm
TlyMrXdGotRbB7K20uZid69ubluQ9YZNmIEgBtixi4f0g6gXZb9VP0YIDltmAlzM1e1bp1O7g3b6
1NdgksLCxuoZoYrPnbzpAChGmGD2YazwppXWR7bQkrd9dSwHFnPTWEduQpaVTK2jxPvTJHXELhAD
TQxYrPuO4SkpyMoGxaoICC9HXkvCLBK8wu5AwsEF6NvY7NXBUjzStyMGFBKNEkX9bOqIE4GNHrk0
0K7s+KtEFqSmhHRC/+NZT+qutpGrJUFlZ8mt3YKOjsrX7AOFRiyzfibRNLR7VthdKMJwJ3AgSkOI
Xzj0p6NpzC9dVV66kM6n15UNZGBqK7fDhB2kjXvIUKiKmJ09aZm80AKNslKSP7Od7OycOXqRRpY3
dFQXx/zOaia2FQ+MHRnW1C6ErG0SjLHKzgxs2HH2yzdj/LuSEabXOlnVCvm1XsDY1QzOOYSR2hQ+
DckqR52xStofUwmjIlp2bRm/FrgVGFWH578yDyWbdFxsmhIPHLwxGuznMgrzbTfgQbWS4hkc96HD
kIpNiVg3oEZ/Gc6JRQAl8uEwSq+673PxR5aMr0P8ndZx0Dwsor7pR+vDIKOtmY8yr7LQuv/5DFJg
vakKeKQxPYWNTytl1TGg4hCzZEa27FeBj3Grmwk7xkXMks5kIBmNO+VB5mkKWuI2iO2+G0HQwrXr
cNTrNPkGPYnVjTFYV/LjAb/N8GJUc6K4Y4AXgxQ2mUu8TTV4mpLUMTvp4ZyV1b1hAgbtcfxqc5bt
FuKYa+VDBRys4Bhft6tU8s6ZmIxU5Yy7euhvrXQ44Yk8DiKfGOozfTMKhjSdba995bNndmQHoGqD
L/Cn85wTGWPmWrixodNiisQSlLIxXS8P2C0NWJsrZ6em3LOL/iM1/bQT0AFaZ2IYQj58p0v1NkRO
ubXFtueEwG06Lhsm8fxuFHX96ACqdArMHhlmnjC60Cqi/RCkV482CQiWxaH/K2X8WkJ8uumW6qNo
8pm6qX8IJi8/e211EwUaqx3EwTRvywtdsjct63HtJgkEIUjwNlIq9QsOndZe9o7Hq5GV4o1Sc76p
gpymxsIpNEgE3RRuudqez8XoZfcUlVOBOjwzxYNqrJr2zVAeKKPPoof4AN9erhevTzb8MBtzH+lQ
98BEsUONHNTBiOHeB8m0pNM+S/nBrr1sMtsnd1sZpiZis2xKJ18zWBULXF/GWzQWLpHyNEgfaSZx
N56B0+HOPBcPQEJrgA5GpLFKf3Tw8s1Y47XNDJtFfjXcl4wTSlh2eR6yap+iXrPDVUx1sjD4Jc2S
3MuCZMpCRDzG6MQun7KqEh0oxzZgm5t2i4jH45zCGVqm75mO5woQfsDMA5WcpSXui8yNL/hsgeRk
b2PI9JSc+SqAH8iP6xhaEPkO3c2bsXWosTW0QJprOMeGdG+Ie3QkYzapgwc9TJLpprG4+Pm3x2TE
eQSLI4d1y58+YpusKKuYacR57bpg4NbJm5LvZ7ymq+N7joTpwfH0s1dbNj2xZO9MLM1m9m+LMr4v
r+M6Hdp9YDw4qmowWybOChSS+tjqjyb7kLp34XhOm3AJA+wF6nOu3U8n4nl0FUSXMbkSE918azvW
x+Tmj13lku+szEvrkShfKiixDRAL/EOs3CgieYF9Lgx/B0GEy1Ddenn+hf/+VUTebqizj5mzxXpS
wd0Y1RBFJpKhc1Vxy0ncCwwQPc0KdqI1YMiqzHNhGgD0PY1CzOq7uVvMy+R04Jzr+Uhm5oJlH0O/
qfttXi0eEyKw96I8r3IrYicBN7hTEewSrvt1FntrF9P86KOxpzGx+o5ZC/b1cDUQWtgWS4xj3Qz7
gtbg2u4yxke47dWcdP0fARnLPH60BsnWihPUv0q2QXumXTWtCA6yqufYJlUP7am3vps2xedaRAzm
SW4WTcYAAOcXcQWMpfBbpXmnB7HBpgDtWBprO+be51xMTxh6yEbqne6wtKr5qaCPv/HFQyhOnY1E
WlznYFRFhee6buq1l1qg7wpYed0wHMsocs8xdToD2JxTwoKCM6snNYAVe2G+SGa1zFGI4T64HWxI
OjNhWr2XEtF0mHvBEjScljGg2BdMPlT7dGySdaTz4KAx5MusyvahzD7QixtIEHBse3f44zdgNTxC
fXLsGNWKyrIaIGhMJRy2ssJsr4kUYSfnKaHk43/Xaf3tF1EIwzta9v6Yv2pMyGPZslFXgJPw42zT
IcFaDVRoDEKEXqYcMr12vbh0Br0akUUgXXsNyUbFGy8YGjNaAQw3LHG8YUryluReToyVWQi0o9vf
KXERzqD3DIBDc2qdO1mpt6HFzKm14qXww3aF1TpGQV62bWd55KWqGosroYMZZyV1l8WsFZaoFF16
5UUupV5DkHBw0Yci0sJJgmtMxZhkRHCNxSfWn6KoXzQssUqJ7GwUaAGSPrwLZYdDZDp7uBlXjjO9
M6eGHIyT//Ic3R6dLv4tU5KVgpOw6ba1hIXT9s1wUK68jWafaTjts6WQpGkdAlCIL4bjLiGj6k/T
xhNArODdLsPfde6Ctm3uZJA9mwQXdC50BUKpWFND7jsb9NYIrYO2El15l22V+59bQ5IiIlxJw3Pc
DV5LeoiRt/g4MwwMqEESO0yTM2ytBdgb+CARQSEfnZ788sAA2qbniB3SJSaoNrDetTbchOlu8Wr3
yv9+EDlJrBynsOU4r22vA95Un6FExaeI/ha5h9vItwgQoFICCST920ofhONAYiXBkxUP9bmf7e/0
Os5jwHCYNJNZ+3Wzo6OIKzrcdxA3PeF80AH8Hcsh4rKDdA7MuPSxxTIqlOmElKKd/hSpOQm7Do/4
ee68uG3Oc0/ZVtnDgxiI8fUCmTb+iwnknE1Q5sI4/STC9LqolMErqOii8d9xk3HSnPWxZOVAW3Ww
5tJlaUmFrIepgIw1vIbvw+j89TzFvjQEVFcIIsXkMTYMrs2AvydfQPGSrmAYcxDtc7kk66aiNTRi
myb2Ne2cjhu3aQc0Kt9Z9cn0s269lOWVwH4suAmigaD5YscXPD073gh3j/mAyJ2cWcBIPHxDzYBb
aCZ6jKX9lDGKOCyR9v0AYd1yA7Kk7cdUkJcfXclsmusMP55CZ9VkHzNgbqED5sz9rsLZ3vQRgwk7
cy44Pu6XOXo2QWCde3OY4B2eOtXsQEElR7efvuLWy2iqhT7CCwMP/WR4wlWPS2zMbwpW5jnM2r0e
rbvchETwGtyZLd5cxl6NJwG6rO+fTMv8kInMo+O4IW2SNRTwVYaBCCfLPVrS0QoCQHoa8reR3TUf
CrMuLcaXsCU72IvxtUD9gccW3jmefMgduDttFHyyKqMF2wvGmJnNqxMGw1I8ic3/8HZeO7Yr2ZX9
lUK984oRZNA0oAa0vcvMnd68EGlO0nsG3df34EV3AxIEAXoRUKiHurdO5tkmuGKuOccMqk3X8rGZ
AygDFTISoyMBujsAqdOnBVd/k2i6huMWrn1h6GDN3r47MHagC0g72lh+8VVU/AFR9lKzL2WhiUUr
jpu1NjqQOQGFp06Wgi6nebUn5JmihVlxjXGir/90iMTDIP4MBly1glOUvwJ765bnSTvhuJENn3F6
XUbcpaUzcylTsbOtGyT5hqjkwBZ9EfdEDYxvRLEqx2nnZWAy256RArb6li3dpfI4YbVzY/B3XFmN
T2QuHPcqL8vtkI9qI5m04h7jfBF34PcG82Np2VoPIDBsTGMFys6AngIArvY2yejtmxmcTskFY1sk
xsswcWjNDhwM4jeQH9DcPKwWlNmRoZxzWiH3SVr+6QaXEkt+WqaWQp74wA9Cfg0pHONmTA55ZlPW
BcfC8M8iJvyVYc72Q9M5muF0X4zwRgSmnZULuLQ0i1dmD3M7eiSQcHTkWO27fo7YzXusFBXb9/a5
i+vHBjsR8ApATlSFUsZlPXK/2mtLAIGvKfFsdXHmuoGoYqmtwe0HWYMk1IjpCsbKJZjnJ04aaqyo
jFonnOht7JgseZaLcUoSQTrZjt4hluWNOvYM4Ws78ODXwsFZ2bK8z4azO4HVduI7MyHM0c9vZfQ+
GvJo97jkpMktuSg03z6bRi9UUwYsEP5UKxJgctaGxQpmjNm+s6ff+ex6+N6k3nb5cFANiroY5Dgp
xvEmKt9NnpBrm40Tz/36TaLuVA45wTKZXuJMd+tRc7IMdgmnfx1HoPST8Yff4pLF7t0SAh7G9gKE
+7nuaM12my3Nsf1hLuh9Ajh+yGyAzXM4vLuNP62wvE2FSy4LsbYK3BKsrXlt/Dv6iIAGxe1L5MEV
9R+LaPhKoevvqrc5YVqpOoC8buXcyix6Y+is1qVsxFbbb5ygAk/kcJ1pyjZAh2J2QXaub/kSnt1R
HbCwa4yADiEbn838UCQ/lSDtjM8iXGQEasF2keCqPVtYjoSPjiQl9FQXkJ8wrU9WZhu6D9mIxsXB
Wtis6deI5rpvi5I5ayAB10copoW/SEzDIda1BVxrz6UJSpZ0vH2tFDjfDkTxLAuq9JZNY2e8iKzy
Sc+gBIUtlYtG9ZxlI2hyqL2SkYkhCsqIxVKGLc7ebGA8JzMnienaaICiOwv2i1NPdsoaQrr96vHi
h9lDmKvffD5XZFJ8PuQxyuS6iXwPGBBkdWdAoY2Qd5iwyfbVTnvIcv/Sik6fiZYuF3WAi6j4Z8+j
kHLmK54Wdb9NnG/DBuXnq/p2EIKERqifIgu9oOqLFwzwRJsCzpgZtXXV5MGG9saJZ3tbsQAY2EG5
bGkG2NTw0T7tlP0S/oMvL2RsUt74lCEd0UDZJ7ALUOSVQNVnzEo32oVry5vd1FeWEhgJPPsnd8TF
GylERuMhY9GQeG6BLkSzvZlr9emEZBOJ4EoCrFyWWEJNKaKERRQqLoAjjXUK8t/LOHtn/neDI3s1
HAxj+hNZzWsSqT0Xm4eR5pBKBmRj7Svf7B5vFQpp5AFvixQyOPFBL9AbFjo9xlW+eUIeQsUXyUUs
KYCah3FO1VcRGHvqSjzYp9ZmzPurlcr6amhyjnbUHHN2nE7e6n0W9rei7uJtXXIRHobg6Knqe2RF
YEysrJLIxRSsCT1m/V1JMIvL+wg+oDA2zC/8TUUqjqaN3gOZ5sj0uJE+irPbym/cdA4vEucBFQbb
dmabDkzR2JRF8h2Nxn1RZo+J3b/OAbYBNOHv0pfltmMwqzp1wHfxnTR+esTKvs3I2kmr6TaEidqD
7zhbOQLxqqJPWoFceDPFRYFRJUMXeFghSa4LYo5Q86dV3pFeaWtA01T05iyybkJzNk7aNp4x5XxF
0Cq34dC/TfHIDiB6NgHfrnVOOkM8zhNCgcLkMac5COgOSWBAbptHF4kvo7S3xD6bVulrkDKiN5hr
aV8S77KZUISKD57vrvtTjM2z1TCqGwGVJUl7rQx96lIuIOVYfCQevMVcvHtjkvKVZMGfNpG1pe30
obdeSzM7zHWcXjDlr3WwFUSgqY1vDx3FewwPnxR4vhdNd2en9ksrGCT72DphtYYUWm5GIqjc2z+J
TD+KBrdP29OLy6Z8a5V4ZgW7BNfRXCSFecuaoN9INJdtzAtrarvEWFHcNTxyjbF4mTpVnSg8fJnQ
hk7CGe7iGv+3DuHizyq4Jor4eAhQiSgfhEwxpo/a9NilIm2O3XPgI506Lt5jP0vf6pLuiqSqGcR2
NAGqiPx3tdMNbBziLSTLpoUpARm4z+KLE+NgJwPEAdmMUCHgkOzUnVf0bNqXUIasJbBJu3zzbYSP
aXoNFShOWUZngDAFP8+ut1JfHZeGI80SQRGz3iQBoBhPCG7yU0gsl6r4ZET8GiKS7S39j5PzQmsK
3NwY0Sh/w/JY73qTn4Qqgnsd5yjfH9vhH1Ms+ltM6a2f+/VK5tNtjwVsEzcJIq74wtCYn6VP0KVB
dufjCavDUrsoJfYeFM6dGWcv7iOaoH8AawoBOcG8SHWUVw531dhd58ypdh4jucXzjvFyJvpvqKOV
s9atk7uhWYabKXzqrXTf9b11q+A0OZIQtqd5xpsRPjkVN0dRJ7+iTA9t+5Kl1YcbdRGULU2rNL9S
Pmxs332vLI4b+vBsmsi7RTiueIMt/xBI8RsMrIBk3WzEkKBt5VCQQrziGOt2jlaPAOhfKg2HCUz0
pqARFEeYse1j/eGkOYLKMF66Lit2he7kZu4wJLtbkYDA8DzlbXxhvVXC2GhGtQ0mw+fERKWV1D9t
jAqzq+4nCHAD7i3sn8RuKCQ1nPwnYUu/iT1X7mwcTOlixRP59EMVCoNHNz7peOa1Q0Sg+FycM6no
aJ7YK1oLGswFKTaZFX31D54jnmMPHxzStrmxXNRnSf/iCmzC0h1kHDs46NgQtgTrvkKqpOLAfVc2
NMXeQ0vovRcamP195bB6LKFnncg9F6VTrXE0NHBR2peq9HMcrSAjQh1v3IXukOFwJhWLO3nyIbQa
9bOqoZYQ5dQUPOc6CU55xHPbTAyeSo5yVx7DSGDhWg1iNr8d3eaJJb/CYULZsuAO1oRuAXG4YM/R
Dcb7OB4OQ9IhgC0Urym2axLi1UddubwhRU0pRqr+hIPzMXt05ZROzHqP63Mkch4RKr3clCzk11nH
Q6C01PfkvydgLyRhmg1YrSVAJp/A9SbrEYfQxsLDvxkNE3eMuwS2JOS4nMajjo3gCB5tQ6EDob+I
OJYXRa/adp0Nj0sqXuHzWqFxnBv/wbDQeAlg+I29hzNhrMIkvVRLrxm7DaL0mfeMpo/HsZv5aAoa
6NOhpqCEWYGSZECIAE1Z2DFO1u6fESQ8fT109QiidazE2VM9j1nBCJPA/W+BdqIEduq+s35UqX8V
b8Suzx1vI9LvykPQp7VoneGkiAO8jlwMafbuYXZRuGX3TsahVBA/K80dz5CAuRZPpSdGLku245Fy
Y6HQFlQ/hbgl8GFbuw4f2NoIC2M3WSwvLWnuzbIVUCbc69zXci9C6ArlbK07mo1tK78qCpyH9gY0
ytkBqJfUz0bwi7B4tWT+yAU2hjmBtuxkapuo5FkrdnxNFf8hU/ImqU2Cl6ipWxBCgVQBgODT2zxF
7IPiuJIH07CeqSYrnfzsluRYqqjifJUVnQ18nNNu4Z3WH8XSMjrhz+od3HOuAG6FI30OP+sQC2U7
OQULt+i50O1BLweKl5+NRv+EcoJ/zYteJvBo8O6s1I9XGZ+istxdHye/KpHVvpcmxjE7BY8xc+fm
0XGTN9q5ReQ8KnKBJ4yjhJADk/nfRnyuHQKtSCQ3LM44pH0s4xkV3V70bivjbeQGsXP68gW752Pr
mx0JsQdftM1ulvpXjmRBa5pht3aBFaXiw5YtYA78INh/nKPnut2RBcrM+8QPHx9GnD+5oE8AXiOL
q9Aaj2gwP1ibtkX4xfEFRnzB4Czpyc956fob3OXB/LCkXaJkep1FhpHnvbMHlqKQsszqGENOsnNn
H4WYuir/jDEC82JYnZjz+XXKkyZsSa4FDClQYntNh8Cs06vPQaLxMeYwpa3lgCf2OQeHRqeH3s/f
a6aCeAzP05y+i5kjyRh3pffeSK7lQwAFw4q+UoPn0HddOOcqvq/fVRVehXgNrQ++caeBp2AGAwg+
I5tB/4Sl5pbBaJNUzZcDTKKl2XF4JTBLgZ/un/1+vGFNv6m8xVDBrwg3WQ/FW13zKmiuA6ptzqAc
Uvp8c1wHPGSYTmkZ7nAPi61V+Dv/jt3IVimQEpm4Z/D4aHpg/sE1QMr0Q/teQSopLAaGxZXgjKwg
KDMOMnDGcf5Ignt09W9osQbtfWtaDTT4DL44Okly0DJ6VRUYBwZVzSvDjfS9xHXNGL+ytNxH7vgU
tumpSPFx1lct+x8pngV1R5wmqyKmSzfl6wl11HYeJjPkjjKtIsO71cXtNHEF+u+3qD6VOf/5952p
f/egfv+/3tX/vXn8t6d//JbNP24ed0//5b+5/1PefuZ/2v/4L/3L9/i//v+f9z/ayPr5k8fFJm6J
P313/66R1ZRCOeZ/Wcv6WiZ//eM1Rl9lZ5Cx7Przn/8Jfz7b7l//Kfy/hMCMRumq7UrKWulJ/b89
reov13N96St2fEJCUfznP4qy6aJ//aey/nJc4Vie7Xkufa0Wv1Bb6r//kfhLmIgaFDw4SknXsv87
Pa3StEx6WEtC5WWxVNC6/FmWZ9qSh4Bvm7jB/mNPazTZSZZBgDJwK9XNBNtvZpMoOCVx/73ZARbz
UdfnEI0CLytYUozfQOpGQhrSvmBVk3U63hNNqU4yZpxxAroVh1h9+oFP/iOjjbqpmqssRU+ojcV4
BOB2WiLE9pTdo4zmF/ioLgUf1PHM37nvwKeP0MEmNn8NhbBZjzTW8o1blZlzDBEYjJRJpKp0volU
AKJC9ECKYFU0KkZV6thGI7pulSs/ZM7G087ABNnpT6xHQtM99iLCeFc7z6DQ2T13aprfJPGSGErV
pn7zx4SmlKnPuPCPaFYyf0377lWH/WOa2zXEKFIPdcdyOOhnOE0YK7cGDRlQuN5iE61T2TD9l7SV
h8JHOo7G4ypo7/yK/KdRgXscNHm0hg3oYGGgaU35IJronRY0eJ4lcqT2bGM/5GFzLsYILlpPp3uP
453uxnLjV7Aa44mXoZnyawC2gxqSBx1pUqpBpDddY78nIXMKShq8uTSmGEBP1bYOwg8S+QnrerU4
PeI19r3xzu0nUtEDpJJSwBHEEGWcKmEK4tLyJQ2jK+8g9JuK/hG4bj873DvGzslegTBJ2gBcEMsS
UdxggC+mZisCAcwTzAqjEAuJXWICAginnjYzc3xRSQ4gprSBZWjBbzJgR3TRuJQtNrNBOagyZ1T+
TpOhKQbu3ICUUhuMbR7/xi0SLzpoDIS0pU+ShpBDpt/AWNwisu4rkrQG0eNVZ+IYwyHEdOqx5NKz
c7GxKroW7Lg6fKfTHsuOoy6D4KU1gRQrUtw1FksopV249awEuQDvfj3cemNAawcPkIM/RRPE9Q5+
98xY7YXL5rrltsXwuMZPM0JP55kow4TsBwO7P7Ew4nG8lGLzfkatvXE9Pl1Dys80GSAdFpkMlqGz
kdQvqTl5GomBbYnXhJtAWmzkKhreHBpdqgDsuot3dm7RLYU1PZqsi0BdUDIVhcmDUjm8Lo2hPEyz
e+06R+kE2KshkiPjOcc2x07DJv61wZx+cILsg3EWggfi25qy9LUwK261MDqaLAdu6db4hqKRNiwJ
NMYVy/+DhZ2pqRZjmCwNvOpNNdV7D/coWHxzIwu+2fVnX6NCEJdtl1vTpOBLTDNR29g3h+tkMLB6
zgXU1s5ktCRNAjtJtlyaGc9zQMgxrZS6GlbAsl0wXzNqjPNqhAbU64rJrdMny8Z6bJV0z9iWvNi8
mDG1P76Oho3XNGrTMTc2beFu2LySvZharD/Lu2O57p1pplsxk3rOkyUk0tbf9LRvB0G6x9AdVwa/
PeYlKwnftiyCUXa2cYb5T+jZeFxLelfonm8dkug5n/q1HIbLOA3dEVsVc9A8HQUeqybD6z6GBsaR
ma1EFbF7zmL1xOfr5FHJN40vM6WfK6hzxbpbcrM1Sbema2HwxHTGhXQsp9iT12WJCc7JWFz06oRD
8RHdGIROjk4Q9sgRomQuNn0fv2GRf9fqKZFFtnhXX6ci69Zzit1RAqiNtCDkRW5WkknGIB0AbUjq
K/YqnLfYQCuNQcnlTWssixc+CfcildifCv6/geffExzlGIMztUOwRkjh2m6PNURSetjCpAjWqjbK
VWan+5E6LJgrkOVcHLCZI2hRa3lfhqK7xcQTb2VDpnhTL2YIK6GpNl6W0CWlh5ZE77EtfzioibUH
Tqi3MvDfMBc+Z1b4iTeeT+QI0NWhEdZ2IJenODBsxfcyzKCdeilkn3Joz0SFd17ANOZKkA7OE/RI
c8O3iabZxPjJZ06CZoqRsKOdTu3b0vC+cMUAAg2MUw6mOooUEKOBQqGO1tpz0UT9hhYsyeNMHR3L
xa6vYCYZ1+boTsUZWYJwzrwjIUEppIXJ1dXGs1HXD+ScbjNaVOkhDg+Rco9zIh7xxEZbYm0Pfoyo
2Ur52lRYv5cgMM/D+IsO7IfBzR79yLxAJsSOXhPKMtwd1T/bKdD7wuR2b4X3BRUKZskBZfD2I5jc
9dJ49lrAdIrgsOxGrtGJ721nvzkWTL33RVK5R7Q0A4GLarVRvs4pdYxlykHo31WxoI05zYgVYZeM
vDmkTTBAD8ZUs5vNmA1xTrvs2MgPlxG3wjursR6u0o4NJoM6C3XDpDUNU1A5ufxWpk/kzAdmyNai
8TvQrBklNGqB0OQ+iUWutIvzn1YtXuPQAnbXW9/RBDfUie6bnA6whBVoDq/iRpt5v0kr/R213XnC
fJbI+kL19nnxRZJM3RIYPBPLUtug8tHSun0UWN9zWVym5YZVgkTVZuJg3ooY6pPxuSzmL9t2IPT0
Y3ALcKW9G+2MHi18kFsvDc5dgKuwHzrwd/hWp1yt8iUd6WVUoPNcvkAFVA2JKrtF9jHC8b6Jpuc2
jdAYCownPSZAGJ04a+7jiaVZp1tK3n88xa1MyZLX2DpaTvFWtZDGnNZ5Voo+zbA33MMQ8riyeWDQ
jUucI8/9DVNBDHmk40UzlbUeI6RSf84YrXIKZUFW+bx2K9/pMCY4ANeX1solEZ7pOiYuln5qOkfS
vHtVgGOL2N95Bp4wT6K5BbwltK5gnSEwvarMsrnxxwfT4nmoaaPem/V9mzGG2ItN377GLQrO5NnU
iUZbuzV3+dh+uan/2+WZhbeSuEWAazo1Of+gqptrihFKUmVYGglP0I147ZvmXrjwK6R7snN5wzaR
l104+pZPxiqt8GL16qkp08+hoV5yiiJxjqzx3sHsAUkPvxOWoaewFxV3evO2CI2vmGSKLJ6MqbyN
Jzw6Wb9TFu+j7uj9UBXwozH86EErtOoR+vP7GGU38Lk2pryy670zdXMDhyPADxotewqHwsWyfKlB
ocui+IpK565yaUlKTG9jWsZ7UuszRbAYcp3i7CXetxdEd5KccWQsxUtG+6jmkXAQdTcOCgTWgDOl
SvPJpOKA/QjXene0MGOPlrnza2KSlGhB6jTbW3+290wfNmmd5oVvS3ZuVPPrgz26TeZkaSq9GGV2
zQTTFDuffMVR4Rr5iwj1h6jtm5gMBmWt1nAHNfYoh+QhR1fwEk7Jor+L7PGWBu2aKstmDB6Jn+Be
aotDNQy3QWZ1t05MWi81ypu28rCkUxxnsDIJx2N3aGznIqp+09jeSfjRW0DtEHUl1Z8yw6cT0fGe
0TInSv2u+Emmkd0hgtP5htUYn120i2wQ/IOVblP28eDrfHw7c54e+8D8ShSjVFGwYUyH/g/yJt/T
QO3y5UVR7S2Zo5QIlaK3TpYH2Rj7Wtp3YFEeWy+JoIyyoy4dbihewNc/Ym5xw3nBRZsvUcb1Qxnx
ez3SJdxC+SQMP2xdu053arSt7TiYVIUv2xU0KvBhjOhABu6C6RM0yU2UF8+uU6b7NEy+DFb8XDoI
mPqQKdYjvvG0BvlW2/fekL3FBc8EQV+Itmf3ymJseLBsFhWu20ybkgF3kxDo2ITQ2yKzfGw4eka/
/mOo8s1J2bBX4AaEBn+8/B4FgCoJ9v9ke6QhscqCpPLhkdbkkjgKQemGz2hodDHIb6x4ZxxHT2Eu
H8qcSsCqGZdI0oNpK+8cV+O9q+vkJhqJdGm3fS7RbG01/+RpO5/YInPajp67NcCnkmNkJEeK35vO
ktVDdFtZOUQGlmn9Xovc2+Kh3OuUDXqt4/poWFBGfVw390k68sD3JrLpdO9g/2frXSbZfB4Gy980
IeT0UXPH6csnCkkwhJlWwaQVE5+W+UMqEbEp85yI8960AE84RBrmEX0vNWch651w0GLXDj790AHL
BnyVsGwGLLAzCV7uQJZXPJhlz8EaklEmf41aa+XU1gTTcQZEzi7vmX7kJ8FCt21xoJM5n+z+bIIe
OE8LY8r0AfJgyOdL+wsie2fG4wtA8ndX9J+aToPLKNz8ko3tcSKEtnIirdYSd1XuZdm5ZZ5f17r6
9ca9FXIhdar8EbfT0xik3BCQz2GTQ1IYjDK/xVwekhZSv5Gw2pMg5NELE6O8KQ8SLlvAKUIkIq7I
tsBsNOdm4zThS88N1Zq98Bbf/o00435ve8Yh9UGfV1j8KD3Bc6NCat/amT1xM4LI9SKS2DOp6K1r
NmscfRAtbgJlHlqnVTeEa52b1KrwUHjmk+OyiSva86AbekxH4rDhbL3bGsdiYUX0FEJlHrmLPhRd
eAOr4iWdcQK7owvU06SVvNc8pwggbtwu78+xCycjEEu8ZUzyBeuQXue5/JjMA6o9j7xaxjvJoRiz
J/CVAHJn4v5sS1yv5dEMwKIvKy2o2ndJRsh18Nu9pbubTJmXoaI0cKBoWJf+TYNrJ6VcxaTN8S5x
1HWAyN+1kDTcYTtqurFc7zXqBUW7HfUSpuNRdZvgNMW2dWy6zymZ6VaMeapKA/BmPiYuEoUL2oWI
wW5yg3PS+ehH1H+szN77rJWPWG0/jDjnPOfL5O+/C2A7wSCBhN6mbsKymrcszqWAW2hcZ6nelchf
mhAzVmF0GI/N13C58QHu+ZsWd9vVY3KenK+yM5FvS5DLHbOqpVMyToUO9pND4DQtk+roupq1RwmS
bogf7dD0dkoM6aGpWIeZiLB8gp/m0XtJsuCRyzalCYN3kAY3Ep/jmJ3hTDnVrrKcZAcWYL9Q+806
mG74U3Pbf1GAP3gyRmdW6PJOBfFuIkO1kQEdTG4ANq2w36oZrSIlIzDp3r6krEylbL7YonMFsVDd
2blH9L+ql3iOzB3g/HhDjDVOIcFyQnKG5VQ1wEGdS9pQ0FUSm06DsboX5fwVcfiuBPOpEUZvvZG5
IL5wUheeW70outqYco30UvrhHUf2zFoGz6nrMQ6H0tjN+MwhGFNi0NUdoaLFrqFtXIvU4O4KYT03
hf8NHfwwQcjEb0RXHo+Z5yRY1yWkUhGGdCh6Kdd7Hjv50moYvcMVgh3UbqIAuq7FU5OYCNoTMHEC
UWZLtnjxyvJ84sBlAKZshb5RC5iYAr10B0yecEAxfQ2inletPVLcYlPTZUb7IDHopbXDP+HUodof
Em0kHIrmD2not9rDlAJ64ZyxHYMWndR00cod8bHHMQLRkNXp0pSo8r2wm3cjQ6AhtXVsQkEzFd4k
vub5duRvtRoS9eraCrN8QPTDyg10+bRqV40Z3akRFLXum7uOOAz+PYSsbsqOBTv248yUcjGDU+TK
m6hxrVNZyUcjyGkLnri9FGzuSmAKGDXpgeoswugO2x0nfeVopBXFfHZdGmudxUOCfYMpAw2Pj+MB
h3m7ASwHs7uqAbTS8qrU1bTYj3lpf+kSbxdjxxRz9TPYkqhhdEsKGx1xAoJ7GxKLyJmCV+ZE9GC2
ymk3O0bPr8KDYIiZX/rFJFycxr+7K/vkA4oBbYCHeCSeE4bMpcYybvc11j+8s3ABD14DGz+PJ9Kc
ufEUCqyMGekFOoNZsdB+13AqmiXXUS1oyalS7knhcLawIx64Jz30eOj4YF55et3KKWet0A+vbEIe
81A9eYvxAJPJ8wIfI8Sl3c9Z6aNlggcts+Q5ggsDG8aAmRmc+Irrtr2xiTH2BOqdkhph8hn6Lefo
xVJKS5+DrTPzo01EGQVRCkwH6sT29eKVWDMy1r1u2h87zULRdV8q37nJC98i6Y8xa93PdnfUjvPF
FAPJZ96SdRrWwxWJAr/LksjO/wxT/W4zkaFV+u8ySARmUmFx1tCgMlfjVeqTMPpqV0WAGsKJ+x+f
xD3cUssTD/MY3nMLjnCFUWiyxyZ+6+JO86tlMV8/8y38mGP5EYbproiofslzeq4H8TA5xq+1YGPq
BnMzZUIPM2vJY+abuyFFBRMCO8SgvnpDN5eYGETmsCuhOQs0rB3Gjx1aM0bvS+zVBq2pbIlbBt+9
SsL4pveF2nYS5SnnOsokCow6JXKfeYgyUCZ6hsboA2ywfahCDN0BmG9uPS8GQtA2KbNXWMP0gVe/
wSrVt1XEUrn3BNDwamNi9Zzi5hJG0NnpI1u1zkgKNBBXk0iW2TZ3OmvR8XgJsKLXgmyAadUCPpJ4
YUWwtKTWj3k3vwzArlKnG0/CUvdq+MIBdIeThoNNI+umPkGT5iaPuRUHoQ6g3+IzBwx4jBUhVRbK
T31W3kPUOk9sm0XTwVdoptuknLlo2oTq4o7WeRoZeS/54hvu9Ao1lTGn8mBmFb0ijGtfZdA8R9D6
hw69cjDlpwmKzXF7Ur0qoEh2vEax/hON7XPesJBvdXBTlmypGuoR0z7/tVgT3zdjd9BO/e5UVKfh
A7P2Y2iyZKtS1sdp+ewm2DaXcZLLN4EwNztPmJz69LUh2bSr3b6jaqHwN5G1WFe4Cp+MvuZoGULa
j6Jyp5zphyiROCkimbuMVSOCPWRjyDYuFnKu1LRAJu9J764TJ+SzVHq/Mqi/JqEOghOrFqB93T/4
Bz5F3CyKPBDesKLLcjEgKxOwx8JQFfHWnpqT1Syqlhs8wJkle+qRKncELAXnJZjSnzEVgBCp3too
27o6Q/XuTP11iJJsFVM85oXtQ679k7BBHTY89bnQgyLDspVQtrrLNTKtxu2wbvoS00mPBFcf8pY0
J+EJ7hBt5+3QZXZpqy9toIjmo+yu14yG1y7qn7JZ3mGhoybOaU+uiG6cdoaa5dx5Bg9fi/DllsTY
g+/yEs7xhqvjqfGB7lXThCyKaSUZXnpPvcEulPg7aJvMUYj05+ig6srZ+eql98zNNly5crhBRKC1
tYGs37TvnYmrghGfr2CfQPxoL2QWKJshkgQGgNNCdinFcMaQ7SuyzvzKdMQExW0ylSN72EptGwfj
miHJBzecMGlu1nwVs2rfOtFppJHiPGpDbirXBf/iT4fGpWSiqjBDF2Z74xNiLeTFkh8RIIJpZr1G
V98cjHd+Jn812gZ74bpBnpq/jY5PX22b317vcHHsIlIJ+Wup+fD3JgAwNll4P7+TOWTY4uqx83Wx
sr3ig6sAdIZavseO/R70mNXNgUHB7p7t6bEbra0Hj2klB2o/mj6/sxy2CiVN55F1UBZWByLeqSOB
k0wj/lWizyFfTTXzxEEH3FW2g25VjatxAUa2tLE6C+kC1WftTvRP51F3FRYDYByFI3bi89DN7K0Y
7J0KtNnsl78Zvsy1ZIplCj7ygTjOpb+Ole+cGBrxAFJ2Plj6mnIt4Rvfn9n73Y8aviALi+92pjLe
Hh7dKH4nZyo3ufJvAjmdbGi1Y9jaW0CSCySfWm/374eKxgYVAjha3PaVjL74iSFe0vQ+aOrfLqF3
aE5fQ+Afa+KQT858tAfmuHLFc47KBAOLaVmQZ2e/hmkjecgM54tOTAeAwPhVqe7FD/SviH/Goda7
pO/FqvTN5ziF7md0GERZZliUUxQmGREvdr6Q7Mm4JR7+HBg3hYQxzvJoC89772bypMPpxojEnWoV
NMQiugmleQXCS83KUH0ZBnHjLi5+WE7RLrO4AqMy47YB58a1SdopXLnoD+m9qfjg1T5O4i7MxiMm
rBDUqvGhg/6m0tFFCQPBheu58eY69oc5Gd8R4Fs8YDGJN3SFQTn53snyq1H66lRQzaQA+uxY0dA5
VBs/YTYfYukP68kcnmjSbuaTNs7mJI4y5Ooz1yS8K8LWjkP4czZwInozKTCnM24YY47NcOhSdJe8
fYbGfZFt/FG5MNRLc/F0DsZ2VMgztnszUVrqF+CTojICLmOulDHLMz0vhl+V9I5XzZoqtNqm0FNP
1g21QYImow3J/5a2zR6RUKXffY1HI+PAXBq8oWPK9T0ZYR4H+tLXPWSypeic5kkmTfxzahT+Vsfc
alklG6iHGhfj7AyMKSkXIOcS5vWX2S+IHqihKIu/FeuRtViWMGn4EtrWnwyRlYXlq11jqIiIQW1K
uJSis7/SmgbPVrAgSsNbeLSpl4sTpWk7nGyUMZh3oOvIGZFKXMeOZZ7//i8QObw1zQSWKA2GTRZm
+jIwXWudPrIOeYWvn6Hf/B/2ziRJcmW9zluRaSxcAe4OwDHQJPqMyL6vmsAys6rQ9z1mXIa0DS2B
5L70eZF85DVJRntmmsj4Bq+tW1UZEQjA//Of8x0u9TiDIuQ6L7lNR4RyFXbrEJ5GWjocHRfE66at
0quFBOxIOnHnpIqxEVvjWYR1cpSFegcDDWayj+utsGlaRgLAHT/D5c2s+H4l4yY1qnRMDQlCuTjM
XXAdDxx+ZAN9PSlvqDnl3AS5eEiQaUNtXIKzk+5tCYTG0t4hy1DL/VnfDKQed2td41bhwXGsxQ/d
Oc41Rrh9b+XhrrSj2xjXj2ijX1bVuXu3quL9BAF343vERKizcOnOLlwOuxn4gqaXiAgcTUOO7u5a
EbBdKF20Jw+SN+mjXPsQgYhzW5V6jKjDfJZ+87V4TXYzlgjOsC7kgbCApQj5NI8FLvYL5gPlE5an
0Bgi3CIu6Ojg863a3hNJK3R5FlnmolUoziMc1Wo8j1uPoeQohuz8Y/TJirZsirZoCt/duEIxqj4C
ZMnLGg7nhPjSLk+5H1a6+267V0GdFjeJ6IDhFyAimpkyVP/BxYbEfOpUV+Msbz1ZhY9Te+p5A0Tq
nsrQOJu408Pu3U60Hwq2GG1T68eYMa0j5XGuOzb70eLf5HWuLlnmXXA5kLK3ItKyNMdWc1ichT0L
SmzWh4R+cGWDeqSIYOs3pUf+pz9BMYp2xPox8PTBO55qP6moTOvQFzrL/t6o6iVFxWFpRsfCkjrM
K0JGqHJsWWJpnwNEJkAy18pfSR1XpAjMUWS6rG4xn1oqbze9ih89OX0R2Y53ncM6MYC2ce2eqy69
nyz7Oa0s/BMu7sS53WvP55YNKXAXNy6uLgkFgWJmSnrtcLNcOGEuW2/AQox7fspXdQCD9jq6Nfl1
DOI2URYQ2FQ80nlN3MS0MsZfcz+kF7zi1BgCDJ/sqrpJiB4HJQkRDBrOa4du2bkTNKfu3smS63SG
a7XYwVNFjY6hKj7GK3EfrjTcoWPm7ht3unF655Hr+UBtG6fRpSBE2bKEwmR7xKNA/9e40moLiDwL
xMdCDTQuur1XU7bZhcNm7qZwIyg92kPhpVleDLtuIEI60QU1CArMIgJM1G82u7/ePXWTfOGirX71
//84nnAF/dffBq/oZ7X76D/+00/OH/1ifFv/7T//djxdD5/D/8XsxG/+Z7OT94eSru3btiQKSQ7Y
/4vZSf0BCcLz2UrjsNIcPv6t2ckRChcSliahYQvzS/9qdqI0xQ74JbxQAJS9v8bsxPCEb+pPZidH
ezJQyvyBEN08z5ihvj4eExYNWLX+Sx26KTwLTEKDkz2Qs4ZrNZv1nQHX9Ii7vds029wexFmKmHBG
nHFW7tC/BUfckxqW13llvVHqJrlyMSyd5kV/l2NCgrfmT01L2CBiFJCmLHUJGsIlJdBRHiEsFiU1
bg0VXjQ7wiSDbkVChhgjy9U91/149nI6Rcm5x6hMgq8d8jmAftxE2r9vsX8ShedhFHufjoX7Oiw4
qhFc4in7uqRsInsC03ZJCTBAH9wj6d2a3o8FisFgDu7YVvEMhsDOg6V7q/rqK5wF4+F87w7lzTqi
OGpXXvkEiqZxxM/zRXoKEKJ5fohSO4d6CV4DJzO4jOOqOKq08ZYjqekXCu+cYTwot3wi2fUKcNRi
7OWQxm36FMYVLhIXciCbZnXD9x1od7l8eBktdrzCzJ4Vqcl4hOZCzjjTbw3CC0w2SFTeGO24F/Jk
Tnrqc+34tMTs2CzhfemIhRH0h9es6cRDxgTe5s3wVGN12QhnrI/5+j7702M5JTX9SW79sLiUv7Gb
jFyvpZ+VjU50k0tSIKpYllMBRBPCCPYEoFRHy2YsTeoapTWLL4RSP7oCsASm1ODainNG8BXVZyqD
7TykA86jySFGD2C6sJ9SAt6wHHO4uBkbAAkazGoi+5jgF9sV2u52LkexrRXPP4VPV5tuRyiyvAcx
togRZz8aF1cSmTSqjxSLV7vmc4j1S1H9IFHbY9h2Ici1JH7DGNxlMX3PiuHHUNfLfiX6cBiNKouC
f0nVBAbOVp9sHO6CknaGSBLMqcNrF7VyrKDDNhpVirT7bTAV9/g4HMBSO00KdFMQY+Met82jmFM2
rfab1BLwzwHgERVwr2xkK+iW0w+/EVcUxVGLxFyV1Blhg2obzsXzWsj6WLGlZIG2kjPlJ9nU7gRs
qpwVIGIaO2NgmDQfEbMMqqsaLsCFNfl1FxU7TnvHRs8v5ArxpU08JNKyvvMB+W2SNvvQQ45sx09Q
A3WPdKROLLztc1b7byqTR5G8DgP/X8VUgoN7pNUVIFZq0mT9Y6up8W19PC5lK66tlhGVWpkHslIP
ppy2+fKkukVs4LDk/lpiyLPZFICkYasS0UyFa5ovXCj3a0ogPMzMAcZUAwViCnepT7tgqe9S7XgQ
C2yWUtTZNvM3IbkqMLDVxySntzCkpuAqjvvP1MS7G1NrIvtaHCvk2Eo+zREn3NgOwCGG+aGhc/J2
TGrq4SmvC3sqaZ2KkqTZnd+6AsA4y3yvuiqI1TJ9vfpsw+eBD5vCFVJY9b4f5F0iyICA6kwIR5BN
sDklchRD+/O2Pkl0lQ/5IYuWu2ochm8iCLcO4UK35LD0vdQ0IqQwogJFfe7S4W7vWtgwmH0I4aAr
VLea5IWD6xIfQP4JwegHtQL3PReZZueBadoyx7BGYOLgJzQDSchk4un1pWZScebup+8IUOK6f4Fa
WO0kU83KdFMw5QxMO910inpsN8xAgRmGGC7gFpsBqWFSss3IJM3wBIYPONFlDmiy2TX+8swCB8AD
E9fK5AV7K915ZhirmMqimvHMZ06bzcDWMbn1ZoSj7UqA/ra+NNNdyZSXplzaASsoC683e8o4+G6n
XQRAWU9XXpUIwIFElsMgeWApQyjGjJMT02RiBkyqzunXM0PnwPQZRSo+5GYeNYOpEss9+5eIcw52
KsrdCne9kVKe1ewdy5nepYhnUVn2LpBp2KoduP6ASRgIO518dccaehsNjMrJWvBpF/IlM2P0YgZq
kfwIma97JB/NvG2Zwdtt1OdcxY8q417bRUy+nlMS7sNc9w0KDpsI7F2+/Vx5FCcNVcICDTzZUv4i
ifMAKIsoFjJAzn+GRhfQGWOTiRtRmGDuyagHi9ERXAQFKJBnYfk32igN2kgOSA89EkSHFLEYTaIQ
7oMP1aPrGXYmMd2PsfXwO7OXOABULRY08TRdzUgdEsmjMNqHjQjiGzXERRaZjT5SJJfU6CXCKCdD
0t6Tcc83PBq2vlFXemSW3wUdwBbBw6LAtEgxntFkVqPORE146xq9xk4VRan8khFyuHFMmXXLpAU9
t7orAu5guubZXdtqH1lPYzS92K7/YhmNKEUsmhCNHKMeuchIoZGTjK5kufieY14tepNP8HFHJzMP
bPuN9STkCqNOtchU0YBelVvOF0gZukA8I4VG7i/pr3f8JfsVsSvhlJLmH00or2u6AbvhhkpQNlM8
MdDI7FOQRgBmjH62GCWtR1KjaaCG8SkhHATONiLiTrE2CtxotLjMqHIL8pyFTNcYvS41yp00Gl5u
1DzX6HqhUfgiujb1mO3bGHdpTR3cdkQOdJAFe6MPegiFvlEMB6TDogo+AxDV7OvmD3Gm/o5Fp9Ea
0TTeRb+8yiDf9IV9kTnErdKuzikVaSFyJbe1R2X0y8AomWTWUaHBjPXpzUJUxLsOLCCPAkjM+EyT
x/2hNLpobxTSHKkUTfowGu1UGxW1NHpqe7KNutoZnZV53QesB9TTlLiNRfbqGlW2M/qsMEptiWRL
Hc2j11q3Ucr1483zvW/EXSPyGrV3MbqvxdQFnuNVG0VYIA3P63CiVOWJM1+4VWl/NtO6l6K5Iyrz
AbGxMjpzgOAcR+wL1rb80D9bo0cDyQbe5p+Gpf8MEawTo1yX0F18mX+zS/deGm0buL8hu9SfBd7W
pZWHokDpCmbnhxf8pu1Q20ICdd90lT7nImTnqroAk+XKERNw/MGf3xqr/0ThvFS9IEBpdHiNIC8Q
5kuj0C9Gq6cEXB6bNkSCrvtvlh5Oj6Qv73Mk/spo/TWif2PU/5I1QMI6IGEtwGaIlQwHWkWim9P8
XUUqR2mvPESsFBxWC6v07v3Ov+tHorLewMW/w3v75mZsJIYaUK9lthQe64rM7C2Gwr6NDSk6IYom
ygJgBkWPrDpSs/OoHJNYZQuCqY2xbsY8bDs32PC+a7Mxcc3upJqdO8dCXPQfcrNbmagbKFm2sPp7
woKf7ROzhpHsYxK8NtthYTJkUxO2wzORrDs7Wx4lB8ne7HRm8oRTiIN/Zd2jJ2/nDA1l8BGeXRZC
tMwIRJRfbdY4BxJ9b21o9/t3C1TIpsMUTgAOu7G7sPBgdblNJuwa6XxRbXxfyuBlEvAUIFbcTlrR
Ejq/9gmC/Syc5eAvvNg5tDC8Flfaoi9gcIRhq+CmFlWR3Q7dXbFy/nJF+JnJCMbPZPk8Z8DkWqUk
Zhq1Jx3hbMhGoGVlw5tDVdMrQevjMFEe4uJcLCfKJniu4Nabmgsj2ZlGs61d5E+tW7+PbvM6AB1b
ONzvrEW+pSprbovpTUVw9gv/sfKLE1s+EzIlTBXgb0kevEUTReKslEslUX00TrrxLuK7iDvlga7v
o6IGgbP/GPEFTJyHweNwypyieG4O2S8yzTyT8+6jdY5JsTwtvgKS9qrhUvv2HelnWhjc+CkojbA+
n9cu/JirHC5v+c03hSI9UKON8uJXDi0S48FE003LmrYbm2PjDb9GRUwqbDiI5LJ6YawjoMI6hnyi
tc9TVVwnHeMN9viqETgTO59halroKS3LM/sYh4WXBc4bKg0Ium/+iuVRZUS9RjSj2Zl/5an3EHfD
i9VyQA2G5vb3vxULVWk6QSXVDsfvNuekJlRyEzeUTPhkJo+xvSybvvR8XB4jonAJOZmuxVPai8du
WDGgTghUPNHYRIENCOL+esmW69EP5rPFYwtaFvarcCFTPk3Z95xcMZ/rVUZ5Z90Sz+9X/pXjuhmW
+QhrNL0P7GjrWpqbJCB7n/NL5qFNDVjAyRbHTK5l9SOz7fDQj67FGIBEuUBSA06iDmlWXC0ERq8p
dQjvZrewKGPIuZbxsXNR36/Srk5j5FLQGjjnhFXknc+we+NzoiBj7NxNoAcvfPxPYavtK1Gzg8Dc
lHZsC1JePsgEChOI5dPPpfL94AU0sebJTT6HN9Z6la71m4cRn87A62CWXPuZv43CMbkePUClY0Qg
dmD+B/fyjAK4nylGWNcu4CGIDtuk/Ru1tbb4KhG844oUg8QYPgNCGSJcO0QRgozIvJ3a68EXyUVU
FDm/KMSwrR+Ml3XQLm+3fTfiZ1qa8jvR2+tkWT9YRHIeseSPIjgKWB+bEKIoo5wkeQspLAnEYbL0
XekL2lys5swNiq19i3vRr+WLY7NYJ2pASQO0oiF5F+ECOrl17F3X6iu6wt3rSr1G3Il5ghUgL0ww
k4Jpy4dV500Bwa3K6KNwb6MYC5VqnzvlvHlWQvVlP9F078CrslmEpUFAZ2oTledCQIltDWAFm0ep
PbPy7T9jyfQ9pLuhxJOfIICz3yaW3VT24zj4t8XYXpN6IknVg37Lx+CqkNZy0s9pQmQIItU18fUC
1Ii6q+CVHkOKhpHh1FWRW7wpCx9rOlafHOg53dTkRCd63hsOmbRbh4v9utY0o5RKhdt+DD7mEKeq
j1EQTZYTWLww8xanv3Vr/K1b42/dGn/r1vhbt8b/w26NLkXsYzIkhxbKb/8B1iFUWv6765B//Lu/
/58/iEr97+Hv37/7n/Yhwv6DHYO0tWYfwmZDuH/Zh+g/bO2Rt1ZKuDYx73+zDxF/yEBLouE2hVOu
q/hh/mUfYv+hXUeRupTC9bR0g79uH2KC7X/ah7BbcQIVICv5rEN89it/2odQ6hfTTTx7YFVYBkOq
xd1aXE0CX2xWYexdM4bb0GNmD6Y94JAEeJ6hAg3yipFSU0ew3JZu+9i3a7MN9VPTpJ/UhbAucDhw
gPWncOktV+CxZAyzOQHE41a05QRwsQ4dizuEHPvRJ/blEtIUxfeI3liESoJybXEhroBpgB15UN8y
BR505eEwdhWWtwrEwi8qF7Z10p2WedoH4/hpNcUnAWyYXVZM+2/xhCtxAADVPmAsyPardbfOAegl
MnWZ133NWd3vI5WfuhX+xprYGTwwuR2HiDam2iRtRPmTdJ4+lvIpqmveiWISgFW6x7JEuRbSOdb9
FG9B9WY4wO3nHP763olV/ZSFPabXhmBHOLn3WtDLYOXTY1KnX6nguGvXYbZLpuZuaFZKdNf0Vg8G
u51k723b3kdYL9lMlMs2yrQE5NgiJmb4QyimKzgyIsylb6yveuJXBnsVY7AI9Rl3qj7Xp9QlNJJ4
PaUDxKtmAbQsn8v72EY8dZslZZnTbRRanKqkKfByf86Wd78WPvXK8YJxcVD7LldbDl6w4WdO+GGP
0Er789YJCDDPtkeTswawEycjdPoKfI00h8Khw+CtBsCDRYoJsL/Q8qDJbDNXYEaUa0LFVa0VWZSK
QvEOJKIABVSOpkAX7AZpNvCMtmGXx6GjmFNqiv1iNldi2Xk52MiJ13Eube8JOiSt23QbEUKVeuPQ
TTXze/aURsFZ49Sq/Rl5GR28wYVZ5zkuwAATWBA1V46b3EJWAhA52OxXKBreuqNEqPXGD5GAxJ9a
fCNTNhw1xKPtSh/Gpo6+cHWpC8xEEuva3qZ9VZNTXIpzLGpvU64Opj3KLD1P46OCA0x90LFmKIPi
D5y2n9V1RfjuvrB+tTYBdTfr1TaPzZiCNphb7n5Otdr42qIzEJ2mKHDe42/bkUn9VrEOab2YWG67
8EPh5bYIhlt6eutl8ZOQw9YvQFn2YzzvC5KvfMri4ORRw5IdZSDui/Xg9WLBCvJc0mVfg5zCILrO
RJlTXL8CSv7k77Q4V05jHdqEFoS1S2mvkehmskhpAbHrXeej/ubCetDEp9Cg6QMZp/zg18v9EFBM
KWN8nrRYb0e3I7yAnbBmyifoWh3wXW7Wck4uYVLxJgVReoqGuL5naTxtNDKcQLEDOMFfDtxkaV0o
UHSSCGjShNLcR99fNAZ6ZJUeXRW8IL7bNm1Y2K50oNGXIMMXxwrS2yml7pyoMnHfjA/dxk6/JWGj
GNmCJ7DeFuRUQ26oUVoHl8ibJ7mWEe1zqnQufEVMCDnHA8EgDCF3W08JVdga8/Jgt0ep2p6C5MFn
u5kR727oZWgIKkaraneUH7SIrXZ1vXZ3E/zPOwfu0bR2hNzwdSQDHMLOAyKWBZi8QJJuGbSoVJGs
OV3AtquYQO3yTY9V3BxCa+13fmOxNxKXLIH33FZPbF6hR0gQWLVK2+clVNwx1cXLMf9T/Yc0lgmK
5uy7wgcZPka+dawiwGrNekdsgemefHMVJXcNVdCbsW1uAO5DXnXZXQXZpLjPPxYNAKHANmPz1N+G
Q6jQmMi7ONVP1SygH3Pa9rCYFTj8a/bhZRdjNNdcAlIgq6YT6gBpEp9XDcCe2D6DPW6Rak+fFFw9
UWA+B5okHHC0tpXRUiUkW4Scxrt1iMB0h9wOSzx5YgBvBPHdAyRmAwHapl2cMFDGIB+xhpkcvcQk
zmcZTY+qn65kTRtfLwFDa/g/9HuAtHQlrFkr/fLV/LDGbDtzQEPbxn0UkX8IRX1qBnbmJNZRn31Q
XIENbTF7iXrLbGPDRyXzTwppH8B2zIBP+lPnc0+KW2664D6XQ05j5GTY951qWO8SDs5CCRdjBjfv
KkSfNKWDuWfVsidKYda989al7wBSKR0VEz2llOBUFn625Ir4NVl8SjtYX9BjlhToymCXqBlzXiYF
SmoAabzpTIsl+lRJGWsnm5MVoS/ZXFfbaV6j41jbL7Tz8dPjpjiuHpyirNTwEEoAYUn5bHtNh3WS
3qepVE8BjYf4Hah7FEO3XaD+UUpJBjzkExolCG45BiQgAe/us/ENw5I6o+0RjaOeJ8fkT1Dy3uVS
341WjTGoI6JSF6xKaMPh6z586wY5HWtKZM8qUkAh2JumTlXwUOSZlfPUaDEK2DUs1zh/yCK60Upw
jlNTkt5EoVFzd0O8FXDVcBKuiTY261fvTu4u7nk+pyGU0DEvryvHPc6QE8KOo0xZk5qb+fF2oWMV
WHbj5Wy56qG2CkmOrxzpjX0mRvpLBYLYYBTeU2AUb3Br6A21KQ119O4nZUrgEPoFc2HEtsFsqret
F3wQxkJurm37kOKnyA3qkRrQnTXT0x3Ki7aL/hSgwukE3MgqCRnGC010Iy9ctyzdZkEsGmMqFC20
plLB2xMWPgdnqSiccGipUYoHZrPsaz+jD4QIvENfRU9FIs+H4po2uasMmDUXfkbgl3uIjb8RKEl0
LlcN/ndS2CgsaNX0KnEfGh6mkEg64SfOEf42aXwaWXSG9oqGSXsAMNbj3CU3SzWQzynWcged7T1b
HUrJMpbrEH3SswU5PwmAQRQ+dufRx+lYW8mvsABimkfHuLoK06+VBDrseFrq3SX7dFsDy4+pjRoz
MnBdlw27Nm6PwwBez1Hk2zNnp+coOTcxZkN6wdgRtgdO0GBes59iDsdj1K7ubQqeK5yxi4N6BuzM
JoH77tjDHYuSjgaKoCO8XdOtu6X6HBubcUtgFuO/xT9kh69PlzNLYD4SD11vspD7ZNxkuPRwFYK+
tK/jkeU3bExAaJ77VjpcqGXWnSv2dNTHkXwZGvTp+GxFQNcyYHBxtNwjTVbXPl+OYzjiXItZ4t6Q
W9ZtrK9wkA/nprX5Mq/oV1RxVNx07W0imoaKZZhlseAxVPMgywvqkiEebZsuPPeGR1Fa+rOoBYWd
0UFG0UduyBUFCIvcsCxoeqC/yXsWhnLhg7sQYC9Gw78gxTZvLdrWowgRcOppEJjIF68GaRD1A8o7
KA02Bh8laI0SxEbRLO+BNIVvhr6hDIdjNkQOKotObcpNsjW0jo0YQs0qBIbHDMwjMFSPWdHsOJLB
GluOTvlM7cVM+oYgHZ2kZcKNaJU76iMbGo7aK9w32K0XDSMT/waXkP9Qa8Cw2Bc4EuqQGjJDp1cK
5dwQSVY2dzWIEg9UicqN2TonN+1n3ZFtd3twIG9sRui3CVVP2zFY3kYnyo9e9+wu6RdWcbZHho8S
j5BSKsNMcQ09pfOdJ/w47hmU8hEb+1VqSCsW0OeEAPRupDuYEAcnYwnAnYxhubUNq2WdX+2yvNjl
bGJxzzmOgS0IwJJdNyGqLicxLfBAjCBguPG1+Lkrk7garovSRlqPOFGDcID+lDS7qhBfLkov+JF8
pxWcGTJ4aL+gZ0LDoFFDQYgCLE0IngbqjLMjZM2KxMYKELp3oc9JpjNUm8TwbRpDuukMKtGwb7Sh
4MTgcCRYHBg24loAyhGGmEPjslMjbq8j7YW+L9/aZH6wWo57LhPJRqF5E9Ulrzv0mNe6mSWfLVNx
COoJzJN7Takeqel6uufWtGwC6BCK0/GcESCJdfLZLTm92qy0c5F8Nr17yzoHGxt1cmKQrAct2pVo
GQlFondJ5vF6Zwd6rDx0avqQaQOqKWneFiKM3LbCDRTTYrfYNMkG2IHhWwIpaoid7YAqePwvWAI1
kQ6CV7AXeawNxS3ZlZdYJr8yB8ZMIgEwtXeDoCvMLrJfnA3ea1Z61HbNV22i3ycNrKhu3ReaWnb9
5Ge70PVuG5U43DugGtWGb+QSiUmI7m1hblFeAwQpdaAhjYaLVANIwhjvHUxT+VxGybUDSWM0NCW3
W4b9MqTfLasoT5QIv/WGvaQMhWk0OCbDZeKAd6XS9KEfseXlRcJ+PkofpaE5OYbrJAA8ySz096Fh
PtEi9l0YClSGi4qiL6ovDSGqb1lcBX38PHDzXw1FyjXp4tWQpUYmtHGy1h0uLEUmizx5GFjGi13e
LUS9HMOoyg2tio4ZbtnmumqoSbYzkB+WAGwFNidntIM2Cut7PmXcF9n8RdMtnnSfdSMFYiAHDDEr
NewswI+jYWmVQLUo2cBRDmYrdpdip/xPUGbXZG/JhNQ2hxcz+oSG0kV+c69mLDxNeTtH7xZki5Pl
w/VKDOErNqyvPPlFWaNzcrW9gjIbTjQXDdiZRljz0hlwsEMNG8CHeWDEhOGJVYYspn4zxoCNWTPU
sYRI9AYmdo/7fSTcEcdsdf2p2eM3Y3LPwF1GytvqdBGHRb3mSRAetj6gM9yheH8qdkhZYt1Rd/va
GCpa/E98NEhp3USKQRt6WmE4ajZANeZ85+AmK2zUIfw2AnDfN2CR8JYTZGCznXE2Vt9Ah0BpM7y2
enQROgC4AXKLDdENJ7W1DVTJl8LN96gMAWtt3trZsOBGQ4VjLCMZyt71UAfhOwSGxygwJTHYlzYT
H1bUwJcLa4vBF+SctDipdDFmt5p4MffYGpIXhDpd1+8hyLo1xeEOhTWjX5CpKDFkO+2j5fTA7jC4
vSUGfofha5sZHl48VNbW+87rwtZliHkcpqaYCgI1NAMAK+a533Q9w9mT+CVCYLXObwIfNv6O8TzA
JcY0QIHtDGKazhpqUQAgcjoFgBUaqp9lLiQwf+1M5hpNko5OJ4z2xWLt4rK77q2nwFM//fBXEvAZ
UL6hdnbZvHg1eH4KAU+rPzMj+t2lq7vbOZzXYw+QPathonTgX0Yf76IYeD6o+CmS9H3RHnRvuVO6
55YGYmCqucizfleFNQgOG/CG8h6igQfAetfOTXux7f6hx1BI3TJw3CA+xd6IpYx4sTV8TWvyvuTO
cLYwh0jbAUa3QL22unmL7sIpnwaSruiKTTVmrOHCLtyP0rIuFBbhr0r50uZhRPEKMO/c9NjRr4mH
JxMWVhrWsVhK75QPTrqD14GB2N5FNTT+cKTNl53adp3Tl6TCTCDDyDsOoj9Tw/NzVWFzY5dXYSj0
N0raQv1ccb7FrsoaWjAlJb4977Xrk39g6RbLejpKm9nl1VvxsWZDT1coxZRjdOOba6och2NUAvZi
S9wGjOsJ7WFLV1jbWfbtnpMVHyUQljoJXrxhiY71Ej4hpYBhhyCI4RCKSNf5YhsXo4Jc4TSbmPQ9
yR4iKn25/AzG4TzMbBzTZr4P5gYdgqfrWVS+e0/BjHe9UsjTF/M2bcv2IXaZyS0TrJo2nK4uRSGi
28AhSTbkbL0b3MCzXm6iyv5ae3kC1+rs8Zj6wJxXFJwhuOtWOtc6cra+/qxmD3B+xrfC1ExL87js
GPQjdB/KBADgttQiptLeS8NVynLKhLL11EaCZCxTxBBE8041Jc1Gk/Svxehd9eFw30Txc1Aq7uBm
owrpgj+Em2o4QLGooZnt6sX3T42NhbPQWjxYEz5Aa2LampsfvTfeKk1XsG89OlIjF00jyc+5otqy
Aj8X02rj04JUcu2Q3UhOEGuZdaOr6SHoDtw5CUqsTfVmZxXAkrUuoewTftP0IlWqewq0JukUUZjt
+dm3YLbtU90z24X1cOTyiRk1KqAMC/3AnQWgKV6ONiGNDe/GuqPQ9cGjd33D91kCHO7PvdLuvltM
QsenPw3dz6+eRw9osZNhgwqC8dFp1KOlXGeXNf1Xioy15R/HY+B2WAC8J9cuPiwq0EtrWrdxZ/1C
jIATY+g79fqOcSZA7pLTXuNf5wvjl9Z1Vpd3pLvIu/U0wZDTSReC0U6kzcfAQWpRxfY/xGKDBcS/
k/P4x/8xJf/w3+nuatfl/5j3cAP+kH/ebzh/YA6Q5D1cz3EFh/S/7DeCPwDYBo4OlCsds/f4F7St
84ckHi3h4QaeDZidX/rX7Qb/PI4vMBYOexPnr0t72A47lD9vN4igB5q7pQa/C0JL/3m7AT9Rjmvk
etu0vuFSya6mqTtLbal9xni1SafgGaNdxLnUf0275tsy0U/WJ/NlXKYfi+ynfRUXBjsfbhy76c8j
0Vo/An8wrDBm4qHc1042b3K/AkfVFz9nOGV5eHEzF399qwEDnkC5FAeooA3kSpOEtJpt4ZREahfv
YXWjTYyDE4M76AH8YvS7OHh+XM6aVGR7N9Il1UapKOmll5h766YdOs7pgbtlznxe+vQzdCnt5D7M
GON0e6irGj3cuZnLXO/jCb1pLkPMT3gD57T7UfgPI0UFOHNgwWtNTVczFsASUUmW2NcYgAQZfCmA
hs8AKR453ELIWd9K2X5YloWjtkopz1nGq3JsDjIhCy2hHWwHEPIzHkrQ5TxRYCZfiGxxt8h83Frh
O8WhBI2VmnnvgwvFM3rbhStJieqa2+q3XpO9ALRaUDULlgWcHIhuZL/gtjD10klYiDNUqnQ3AsmJ
dROfV1ymMtdXwK42eRrJQ2gq6yzPfpTdWpyKIoHZYEPv0hMjEmwUlDcGD4xRwg8+aiBYm34RV7MV
2MQpTNSUg5Ni6bYrgvWnIiG/qWi/TuNpvrgt5+5WT5fRpZcpYxCb4ubDr0akiDoigun2O+SM8KDP
fV8bTEx/dCefTGbNbUq7I1IUFxRszP1czee2cfEcswGrhQ+IxHcucyI7/nKwQJ3ZFgU8j9NBnmAk
eexw5haYSBuecEaaOmb9uCQ4dCYRI8QT9wv5Kl3ysntW9T1Eq48qcvItnKD4rOdm39nFBMBzrY9+
2dkPoGhpiYmHK1HwCjk0EH6ZZ4sKObr7qnEFeDnZOxvrGs15FfLxHByWyXNve6zgLOVqVhVVeohy
HJ6oB4/O3GOMW+3guuVotssk5T+TG85IO8Xd3EiqX7MH7hsgg0PF9kfN8GZzdhU1IQ/qd0CJRAEj
fPMQD8VPr4nv86Q/5jbO3Jjl6GYpkI6HhTVeBXPLJqeCTt6/unwsNFBw8XUl8YKlBlGHp/xiqY41
THpo/fCbJxR2Pb9S20U631vNgmoo9bcC/iR7i+UbdOzsTLjjVAy087Xryg0iGM9T9F6oBMVU5Dd1
Bia/qPaJdD8iYkybCHYAEIEVbH35ahU888pWxuBxC5ragns+K2CHTVQw1Fk3kwO53yuSuzwib51Z
+XXYjvY5YuGQdCiCtTIh7xQH41qU24JH7LYe+IbPrA2dhSBjFWKEYozbeiCR+IhCHyGwfA+pKOSQ
qklHa3/LrPhTBOp72HJyctacVUc2NNssfCNobCF0QaWbob2tPlbreFDf1vFX6nX2KanLFgQzV5Gh
HcF4cUXimsVCuAFQ+kGy51AQNN/U2chuS1q31FnwXB2fgxQwV5jcO5Oydt4CXauOuadR3GkqE8ZD
4CFErCk9OCAHUSoCFxGINy/Ni1+ORmgGtkWdZUFr50pJBexFNIdyxW8G5BtY6FH8L/LOZDlyZbuy
/6I5rqFvBpow+p5BBoNkTmBsATh6OPqvr+VpkqkkqzKZxppcyd6T8mYyIwD3c/ZeS4vDldPYS+b4
+sKVILiwqtPXT/eYRJhY8hDgu8VkcmKZjL89XcAz+ul9cRcAMzajnv7CNutXnlez0p5pOemuCoL+
dii+6DCIAxHsF8dAuT0HbGPTgUFN17yiaeOGz8516eQ0vzTmqDS5WTghDHEN5L0Jj6l8Ms0FEwgK
0y5LZZYkEq/V0qe+107jHxruqxxaySKckaboNlwxCJ9GheLYTZ96o+/Wrd3WG6Hi9HWFhC5I9q7y
SlR+5O6lg27dtjsKCS3rvL//WaP+C6f1xg0Pi3fPrc5+mnzOyIz2fU5/o47R9ybie45ZpJnO8GdK
Hm3e60DPjT145h4RGfalmqEUc+UOZYbqTXvETvvsZPWesTI1DoIFOdsNoyTeKOiN+i4dN8Qkf+1o
+tILER1nI5nOLTdmO7eRfsczVmRjWLa9xLvV9tch9jdwSu9VB0J7LFhnwkVYBUU2rNo6zxFF2NSN
2Npzr1tCigDLy4+EdRh1/MTERRKNHNPsEQJ46dNzpzJDCiJYxa3xS6Hzo2Al8dA54mnQUDFqKv1J
A4DGV/JNfNY6ATIlwyDJ2yfBPjUMPDq2caQZHeT6tGQWxYyjp6CsecnOI/y/rnJn1bcfwo2QqHIv
4B3BFqJC9EhYMuO+a3gUkrtY8i0loe1yxfHK6DC2NOTGquqIRUaPrizx66nqfoQ3fRjZtjNH5lmV
K0Fgw1U0qKXOGxvWElKNbSuYTk9aCDjPuEaN3u/GrAqXDI9WekQBQrDj23W6eOeB5/MJJ29hBAGW
CA4e1egxIeVu584mGCuDMLyY43jZOPAY6ZwfKbk+2aUTrDKCCctoGpksYajeCWcDJ1rxVvF3xIP2
0Y3OyYnwcw/wLkE7NCsNuAl35HfaPbu8zyuQmoTvM+0+UQkmWMuO0NeAB05jfvZEzwc+F84K7PB9
0Ced29kHPe5kndKQC1v6YTzFc9PENgdxxZzExp4osdvTqYmtRRi2oOFKL0VQ5Bz+ol4HhtUpZZKj
NQxAKw19n316bLkDtt2I0gDpdMnGjfP3psfZZo7WgcgBtIUsPAY1+xLG087KIGQfsaSDhUVyQc2Z
Mu23UCt3ye6dOTifjUZCMg9m1hAE+Wen4rEwAo3052PgZepBp9b5XlbRVKDsZitpZGTYwJ6/dBUC
CFQcYCQXMKqAgKWiAhaZAY5M0QIn+rwIVaBgUNECpk4AgWoIOwOHCRU/qMghMJ4auPD2LwRD4JwI
ggssi/iQgyACHEdLlwEN008wKZ39zPeloKNG7MGalo6KQQQy07F2jzatMz4SFKGyhTHGOFLmGYCJ
ClPMpCocFa/w/gYtVOTCYM4OwkplN3xoC1yQCWckReUBfi02jfA04InsD4MeeVoxV3C7VcCD7AZT
YxX6gOO8nlQMxJ0LsfZrizdBaa88bVj1EuZjoNmPZmr9WCpOYpErKVW+RAVNor+Rkwl8LWeBXdXj
v5tGuUlUQKXcMuP296EKrtAXrFWQJVORlpZsS8eOgTQMd3FmT3Fc0tZydGtj8xgCOMMyyJLVI6vV
N30ADAA3D8Jm426mubzMf6M1KmRT65B+qPbQBSd+Qw6nU4GcTEVzTBXSyVVcpyG30/4N8Kgoj0Wm
h7MBj09SPpqK+3BCDxeUMquYIJAkEWSoaNCgQkIlaSFdxYZaFSCKSRK1uQAiRrbIIWNktVP3aOmX
aogQwmvlFfMf7AUnfXYs7VY7abliQ/jpk1waVYLJrLeUBhf2V+Wm/JxcHiseiSeb5JNJAkoRHTMS
UT7JKG+YnoayKZfMSWloOhfLOLUcyfzW4XeMgAO5E2e8AmQoj4ogXsRA0Qy8gD0awZDYFW8pfZ1Y
0ac58CcDjjeb1VNbDueBoSkgdWPn4GR6GCZg5KYKfzlqrEhzh4PxyedjDBM9eHZiW9zK7I0OjPEw
oA49sYkSRsU7Gy5Rlo+PyTAd7QoAXyzgojszK6WJwTkfIJMLgosRZJ5PMuTDXHdGsoyD9iku2Rw1
6gU6RE63YlWx1rWhXwivCYBUztUSKQB/pdxAtJZJdsIcwR+R/mAUBBHBAysulfJ5bs7akI9rSmKw
d5CKhCkWuRw+0aGmB0gOrSQxDydbBhQNY4rPFX/inDhOoOsG1hHaBQCan0UDhxeiYMvONF7U6irR
TnwrGpO1hGCtwRzOXLdazynD5zY21usJY8RodSPSqslZ2v6lLLsJWMWkSukwkUpVDZgErqYIt5kP
ll5nJ0T2470zYMd2puOvIfX5J6O6svuJNnYj8S1upbUtgB1lUbJSOLHVHPMDoEepoFnaHvg/fUKe
pJlcWml3qzTOBuyJomXObR+1YL0d9Fjna8HxKRx7g6vowJvHdJ9dfPE86vpF1ghlf8vXuqLXTRML
Ag3AyMPUS9qh0tpjA+l2NY8cWG4dW2zeWkxP40tjnfWk7XmPdSxCbOOFpaLu5Rtbo12W+SzKsiY9
+RbStVzc4InQGQf8tvBk8GTlzakpuTTTZfKoAzh37BcfcNTePFYny7D3OMtmpQEASNZrj3mcMej1
Al44CQndvdhDSVAuL5L1aP7oAB7Ir8QE5eL2FM/ztIIPPILEdfkJA4tUEAgOhrw187lhFD7p3G04
OtcOuOQYlnrNFpG5EV+duLZXMNcBFXuDv9K5mtGiXbm+qbHUyTfYVj9NBtdFwVFEmqiHm0i/uh5b
iqTwfjzWMl4BjcGqMsyWos72Sb83CGc8ZKB+WKlTUrVI7nRhdIeYt3D0yVqRReGCF6zd0jcYyjb9
miiCvzXoTfit2757DOrAa2kbfp4frH8JOkG/Wvr+vNUy7SfQWEdHUXObHOczU73H0TX++MLbzxAD
fAiTLl5tVpOITXy6cLNfvY1N7GzJqCabNHaRkMP6cW3KRTG9vFqgdnVHZc4wxXZKeaIO8BI40ees
aETqP8aCWZwtw1eERrgbU6Yabqoig7W3F6FNe1kaCz0P+e6IeQcEDZaAwU64MfMV4Qj6T16cLqxc
t5caV9m919d04rnqez133rEha1cGwOGy8CWuKII1UpOr/wXDPFc3/9th3qETH4NMS+2xzEseff+P
uPLfX+bf8C0M7RzGdczmGJcxvfuPcZ73j4mxxQog9HOh5H/8x0DPQmPFlI//jGyy8zfj/O8DPZLM
JItd6C04hRz/fxhXtm0VR/7PrirC0mrMyNhQZ3jI7+L/xrc0/M4EKRef9VS8tSQbgIT0y7bkiJSD
SmY/yhphajmFgOpClOFUDIkkDFnSGYHKaVgTLJepHZg8EeIQhDlCleroerEH+fibqLiHyn2UBEBw
7Nq4gf3XwISeH/h6tpZSGMcYLTwjgynd2xmJBwaZ67axDk3qfQyu4e0BGqxBzFwt+oeFF90phz6n
TffG24qRhbMMKDjnsbdtjnYBf4E+1wc/3QwALtT0wKJ2ZWFwERVKdzSvPKpgazGrLA4a6+cVwQNr
oXns0gx6oAtb63aBHeabuhLfYwchUEtIdXkXvJRfcYdwF0LIprfu+IseDJaLUvhL8C+vDownUF3f
GDtQ5JEYlBR1t3Hsny0XsqkYvPkwF1bHJlO9zZlhyYLwX0O8tk9Kf4Ho91gYw+uszqHdPD70gf1b
ltHL3BdPzhy+dprc4kHfeXEQ845KeBlrPEVgOtoF12qpTzAXqlc9MNVrtpTLXESoBrAcpAaREw+K
9AN3BQZAFjE7LKatBqwuys3XNk3tVTfkXxYUlPWU8At1esUiX/qbZCAU+DdgW/CqI2lU36DEcUXQ
gnwtfX76Bc5JH1uCyrJ6ZenDMmbHX7rFuTZan/LbeKtgrbGS8HWyAfXSdjOAeZTtuo77b9ETSexa
qHNuUDUru/SxqUs9ZtL50Audsncq755X9Ft+OrQqxmWXsdVvankvo+7RcaOAiGtx4kuIn8vvxZJL
z0sy5PgrXCKANSpC4d76YmQUR1iWk75FYTV0n4hrPFSyTj7H5mqbFemxCp5fEDFd8dryqUzfgLPT
I3eblyluu4eJnwRL1n0bXkNGjGbfPlbR/Cevq2idND/sF0lvtdabNvCvklAqLgSt1qkoOW7MQYoZ
QcrtLSVkACCMO2ibfdkke9gya7eZFCjjE/5RlPZNuoxqYWtlji82pDC54yIeaFEoszI/kKg4AIV5
kaX1nQhI0N1nRLM0AebtFcGPZ3X70q62c3ayneaKr+AZci2JRC84tQENehgn1tqzu6c4phVvRSy3
qK2jnxUXHkrMMVQkwbKi58meluNcT7dJ4niBfblJKNmPWZAigv3q3WOWkgtLXBZVenmICu3ckf/p
2/zESFG/wTgFwt39GROHBml6STN3w9NJvfQ87APIsxbBkG4yZ3hNqvgNN+gZU9yyaOxLMDIt6hmK
LHpvMk40sTGhzkxz0G6dnEIFmuDfO0HKR6cDPjYb/G774ah3HPQLT17GuVwTCtvCGdnyADyNMiWB
buRry4BYLspr1nkn4VTfJfaGhRZ0X7JjjMOnJYR9Mu7HpnkM3YBnonUwKmfr1909UHt1CgcLx2Jd
Oqefo5TftZNd/dgPHoY+YxDAldWwX+MkPLdN9MQB+MyZChTlvDYEq2Db4doRdc06HL5tZq+PYZdf
sqD12SsUHL2ZiR/Z4X4EEIM0eP/05qlUBKX1I0V1jrrsFKTaqQwq/6HB1EMmAMB80G7EVL/mWjru
4cnei+w9s6Mtm+5fcj2fgPgZiKbVciTEarLm3DSlxcxRmgyA9EHZZTowOt74hDT7KuoyXicGG8+a
8DWVdX/dTOWfUeseYXRtJ8ZFDI1BxpdjtKuhYW6cOJBIToJVSFl15l7/0PLMJFds+Hjk0mmRIV/a
9CBOhE/JerbIuQU56JhG1oS5SGkys3hwSmZJUxQt+2k74YyV7SBXnuEdxay99U0e7EXBsTmxmMdD
ALPYiD6UM5OtuGufG7oAeXx1ev93BqeKyo5HpNM0e8kQYdXg9tlGs4SjawVwryr95OXtaUAEAauh
WuqsoFiENgyaqWWsKF6/pZC/YMyORJRBws+sqNO0XHPsLMAbMxYvW77ACdnVpeDbr9ZbAC15UxYN
H1sX1VHdAyOLxTYIKYPXAVVdR4TP1bPGqj429aOEAu/MrPJFYR1pcq8KPXi1OvfD0dprYkaXFovE
6Doc46Z3Ny5OgZ++FomFWcSHDksrPTG3btqt+/odeCkpX2iRGI0OaRRdq8G/l762rBnvbKucjbpN
nz3gR+06TDSMLHgP3O5OQQQNbgclot5lTfCuNeOyjCEi9/OfCVa19gNKDE/QvC1S7afQDGxuJvYo
zVrPM7eq1C9OZi5XWjvdsl9DtR8muZIaDepOd/jrjmI4WB40I0CHbX3qbfHsWVuhOY+OafyE4XQG
eXfIWdUDDV3zLClXXuOddF16m9Tkkkhu8J4O1s5jXhQBKwGWEDTGKxSLa8ORwwt2g5wpITjpinUX
QT5N32SMlpyDF0fvwIq5gg7hJnJFvC1mcLh5vk/rZpfb8Te//sR2O3lzKVpPbvGjFfNLGoByaW0v
A2Pufwu/3XeF/lz1GVL2tZNpyZ5cHSm6lBaBzwEgJICyT/nVKjA3D2WS3+KarfqQts02couXwPRp
Q0Glx5eGO8RvK6xv+bnTpfVYcSXmd71pkuzWVGnureK+2ndeW+9crctPvZV8y9hNCDvajOlbQUZW
vPVx99mLN6A0t9KMv4YqO7jDKqnCdVrUx8HPLhVMnLZH0U2m6UnQntk4YQ4JTP2DHHl64N9wdIiJ
baepDg+Zrh85AFiLJBmdlVWRg6GctvQC/iyJ9Qdm0kc9DX+wR+xFzUO3Ml0maeBP1iajjYsuq26N
qYZ8pz/vXL/m776LduJTmlp00LisZV6ObK9lg1WxWOwd1jFUGoRXA9x+C0fL4zvAzFFT/f5mIIHu
1XxlqhkivvRuk+Gci3nfty1eikkC1ApusXNoIHGsYfE8xm73TrwbnxQ+j7ieyEExLWT4Fy5cMfnX
PAqaFdWUsWZXAOLq7s8E+eom201pdxKy/2FxuMjfA0v2K+CDLE6q0YKh7Vr72pi6dc5QNnHaAdq0
GxBvsaYHu3IAg44hh8Msyk9//1Ez3SMWWLzUXXsJCyKohF64qPa8LurrkNc3fm4/ZrzV0bWuAPN/
m054H1MaGCCjfmRPws82HjkrMsSv4XyGMvGBaednEKUo1QWZzLr6cgsMA8T6WC1H4wrzn3sg0bma
i7rcJjaP7776qC211Cib3eRQDSLFLndV01ubUtwTd8VlIGOZOPJOKJydgVqs8Yg0tzYME1HAWh7H
s0q0tZmOvazMjrU9YSAYOo589T0K7CMYiNsMBOYByNgBDN8qHcbvqGAfotd0P6b+RuTduWevXmH+
0bPqkg8xiMBI3Kf+nU7WtirH1zLx/sxWuZ1L2N9OdbPMilFPIA4p4+lCFrD0EqLoYEwY7ZjZuOoz
QuvBmD4kDvDePK6WnRn8muWp4Ug/EcDmdm0dHad767z0x+dcRUCfk7aW8u+2glfS9xt6F7eke57r
cE1b4KYJwvu9GI11jfiAUGH8MNYeD/6k0ZaGw+tSRuFB6jnM07rkkwwmh6gCMWktChKiScGf2AUX
MhtEIMeg30xOdCArR71u5gvBZ5mcYaF8dxwjAUGHXNF9KgutSlv56gxbPbpN8egASuszwBcV3gEI
GKtS81xmoIV8jIP0oPXZBTYrik+22L2dYnkS37VqrdmTQWi6AW9IgJwhGImDQl4K4T51BigbQ/Dd
J5z6pP4XN6qWg3iqeeQy0+aYFHjiK+XuxU+cfyDYsiFZPIRFAveoZhnCS3zdGeTwBs9Ye15fPoQZ
wxF7eEUeToRadPWa9tHGDNmZpPO9Bku8RCnIEsAiyz3qVLxGl1cnEwdrVxW/MG1+pJHj8uvvhCMJ
og+x+he2zVrrhMZ20Eof2nrAC9bVL808fPRmAeCudb5r21vPcXiNh2kj9Hc/JVld9XG017z5rNNe
oyGIPCWpTcRG4lVGBEW8iaOqd7Nm+ktI2fYTWcnz7LtE8x0ew7qxlXVLi0jPblbhkGF13LvMfA4O
Y0+SXbSPYu6QLrCeDAjr9/rZiZKnktjmssQLvID3vEe+w4xMECrg4FuIHHZynz62PeynPMfqmZDT
BycSdAfd17E6gXirpRh2LLpzPLyxx4c0ePGM8Gj4UnvCQ9IsPVLDUU7MexDGezrikOo7bFI5Fs6/
dqnYh0CMcArNmHtqlIMqcPStjZQK5ZVLPGzigLHylLWqVv4qSh+k0pXTKoOLvORKSb3JTHy6AtrW
YKC9yZBhiXaKzlDe8HGEL9Ksl+g7aNApg1ZHT0zBkrZtaWznepSsRflOQcEEUuL85lGorW0zzM4l
J0Q6j9AAB2XsMrjXMJd8Jq0zg2zbVKi9GuX4ypTti5Q4k+vKAV9JyiNFCTYoN1irLGGshz8qtGG0
Iu+1Oa6L+tcJ0WYWqctBi2a1P1fywPHnECkHWS/lXu8Y3WjPVt++aH644LM47XANsV6qCTMjNQvW
BVgiT2o3O1KfHie9+rrxWUeVtXEd+0i4gcZVVpfLxs2e4GZNSNFiZUfTICWtYmVMawbcaRq7xjUh
hH1Id7hw5bU1quZBlww8Pa09OVq3EqjYEpRsg3Kz8UUoFr3gVtkrcRt2I75nAAaxji2jupsPPoDx
taGMb65yvyVkkBcktGNumcxUK+WIa5UtzmTU0ip/XKdMcqaCjxXKLjcrz5xOgDVS5rlQOegcZaOb
BEkFFhzz3k7UA7oC0tvJl4iprKtsdknZX/128A9xXD+1Vn/gNhqt7ER/KsL2RjTpoKPGY8LD1zh6
KZUzb1b2PGlwNCuYHg+ZWJiOyPaTAaWnjtgF0XO8wm/cu5O1Z678NqDnq6mbROj6Ssu7YFftloUy
+bnK6Wcqux+JkeGpVca/Coy6y+B67w3ZG6HGq9TENqPF6ytbYKG8gbMusKbL6NNyY+6OYfqi5dmp
Sz/yNr7UPcHsnopwMboZ0WabrsBoWytXuQqZfJM/S8ZmCzX5ue2y96CPggNs4ruvXIehLz3695m7
GnWyMCoLlbpEgiIkiRWyRANpoo48cVYWxVj5FPGicOOlH4NsMrT4PPuW/MmVg5EDA/S3UP90lZ8x
VqZGafEx59eiII/FMR18kD8tMTbaxdcZ1aOtlI+oH6uBRU+Kj0nhgtuw+TGhAPFeSt+sOtyPxbDs
e/8ISQulZIBacs5WTUUKxmSvdpoibmdj3J2zZjoPaCkH5ae0Gv+5CDB86RiB+vNfuWToUL43+bRk
T1EldjKIx0sC03Gl1/YpHpo/hZne+/7JpkfAAIkpUlMUj7I9FhYpiVFmzRk++W+t/JpouO60F/AF
o95kj3TuWZoyT8DKOSk/J7VZvN16KIhOYO8UyuOZIvSkW8SxETehMn0mKD+NoOa5qicbItkXQIhf
Fdy6RFlCe+pZM9pQaw6W2ZCO6wihKDCxzwrBKDx+LufTc+R1EDf84QG6Z9eckrijZnCtTXBmBP+0
OHlvnGf6crselanNJKlVblN2KeaqZimWsNJrWtBs+i1Ghkq1+bMb+DG6bbWlOX5LeZktklymfCTG
66icqn2DXRUq+0dneressvgK8fI38LCCoCUhgJrVQNGKtHTv1dV1LIzHtOWHURq5cpcuGhuCstD5
/rIeZRDo0oHUIBO6yGCxJH5ayGFRbq9wBl5qlRYxfPfRpmMf0ypJzWur7LLUxOnBjk+lXjYnSXBD
sfBims/Epz30tLraBuYIa20C1jhXX1ttJGKQf1TtyIYi8mh1B8FI+BnnhNVf+CN0HSeasqmQe4ad
TzTcKR4GgJmkQYxxIxsiLYNy6nbIdQd7FrvSZ9GkdZh3bYeEjiPdl1JZecHkvgk0vVjKlnqj4dr+
GI0CO/SEzzef3SsupX6NfXsgLZcWKRrgSn8RyXzFZ54/GBKVMvDXzkJk4aENLvAePHDhY59JAdLL
hi/HRWTtg5MVBC2xMuAfTsxBXkgihOcyBsNWzsNnhq44U97iVhmMJ+UyHtFHEAg4BrP7FVvdJhwo
TNsEH+IGfc5YUKNVTGo6smiSRxZNkWwP/tx8tTolUoYa+slVbuWadNpkPhpJOQBAsL7yCK+Eg445
VV7mXgmag3HDB6PhoUnPGFhXuzKN6dNQXmeXeTFgaHrIJug7SLn6QioPtGi54zNVYeKJI5oY+4Ay
ulHu6IlA4YaMTrr2VMEiaFTuURA3mLSKoXdjbkSqXdhQvk+IqbXBZLqmn0af5c88jN6uATB71Zp2
l0tWk0bLkXpQrmuiXTdPi++0H7HxcDThc4OLgp6GlVznon+oi2ETsoaHY+etqUDw6EH0TiqoR7Sd
Y9Et4uSzVAbuWrm4G9N89ZWd2wn0J1f5urExPEcO9my3xeRt0WBnhR3W9ROTnTtlExqpf+3faMAr
dOCWRgZxE6fBY6ixJ7U87rAOwmdmmXmDTVyOeMX/V+ytWCv9NyH0x/I7+/j/rKv4//639Ln1T2Cz
b/IdiP6m4asoOe6n9l//xTT+Ya3lg670WAnxX5H8/vf8uf0PB2bP1E2Dd8F/ip+b/5iea+ieR/SZ
XZXl/4/gOo73X7dVNk0HlT3XWYAR1jD+y7ZK9DYndhr8yzpw022i67AwQpvda2Vz3UBBwTmUBDIP
1yMVH/booG1e57KBrNol6poTbeZ+Qvw76vchsL8ZsR/bOH7vZVS++tyn4Wrei4AhQqU59VaPsbXm
RIls4WI5aqZiyfWKu8SwiFgeqKGeOcBs5gVLpKxstOpZH5A1VfHKAgqOJfOht1rnT0eFnA1+3p+M
8e/2tmEBDAaSkAVKUT97L3yYH6WALNgla0VhYFLKU66KgBLMs74YUXxs+CJlGVswQhe4wAC81E77
7dOFXkp45k9hQsw2UOcWUfTrOrc/y1SP96LrQsqs2Df9xPutDM/dOkbE/YJnpm0bB4/kt5wKzvTz
3CB3yiqG10j+JJ5QZ0I7T6ksEFygZrmbY7INxsz+464djZhltf0dmOc2mLiRYh+4ksc+FCRFae6p
w+rODSfKS/RNa7JUXrdiY7LkF9ww4V7o4uI3TPCircn7EM4yO3gSr6ZJy5TjSPjasotx42qnu9Oy
cneFyqq3tK6xPQqToXw0PYf9EB6oUWY3myJiZw76PU+S/pLfCd7f7UaIcz22FQVGAtat99W3HCXd
kRts5sqCQlhBaoShzqDxkQrjx4ELOE5hjgdyWQVlu0+6DDlwa236XhBjjcduTZ2Obg4vOUoGzM7J
gTBBAMfJJJC+vwWLPuIAvhhlhxaoWVk+23jV+23WkfVcg1IBBoQznTIN3pSRSenIDEuHcm/U46eY
qoYjGym9eSSEUtqpdjPIbZeAxeekUu8Irk8mSNaV416kMWh82Irb6D+H3N4SJgJWFJMh/ZrdnHyB
vmwGNp14MQzwE4HDcoLwBnseUgCnEnFpz2PfBgnNwg8uJh42ADFDsgwJVHg9gTxYkuT2Vp6DHJb+
UEXdyDKXRv8LMJvzYLno7RcEHNuBel9j09p+kvQkg+iTVDAsc/5enQ+O50BEBen6rXT0pW8v05i2
avLtWWKNTgYSkANtm/9vxhfxzGwdTVmujVuZ7EfnT160a8I+u9D54rAFf6TDLvBiiGtGlm3E2yFt
TioRydlq09hbkzCRcDdiYNGTcffbZAWrF6teD1xkM9JnM6cdTWcmY78BWBY2V5b2nKgz9C2vXv2a
+4Mu0Q/x6iv3ZMZZQF1ZEz8EdDoscBol0G0nmJdJ/04NZJHXW8vkjwPXO/GOlrxWaJ5zSyxTTH8E
ZXvjteT2TIuc3JtYaOGNGzo99be+IASDvEriEWjREIxjBPmdfS4/NTmHJL0PJtfligkYfcBpg8GR
G4rx0LgXL6D866W7JoarQPOCGwgpj2oqVoRGFw4o5+yZNPXUbYz2qCc0LpZOCHp1oJE8reM23Iz2
ZqBs6jl/euOpYpo4CiA5E/NRBGHzSh2aqJQydOSGEa5M7G0BY2TmyQutslRS5yH+tqGM5u3R6tCI
QVfxWT0k33QSlybN877CAPYnJ4rrlBduSZzUFxrDY73kYfBR5s9JUW/NnBatnq0sSCkoUZcOSCMn
qdd0wBdmdwynZe3ClPLeAm78gFwrfjSjw/8NfytlT8unXnfowH2flQZrS3Dknf86q8aOca6kOJRk
mtFBHAuu5xXmZLmrc+aaIXNscOF88IxD1P+Y4WP1GDIk7KEpD+Zp1FtWkHs5QX/od9I5DLhcW8I7
1fxEcmvhIgvTGlgRN5MKicfzvsBEPmY3OFFqFbCIq+eJ/E7zNatks/lYx991spdMUzo4k8NpCn7C
vlqpAV1OphI/GjWjB2sgkTnrawca8rR1xWZSMbOfgDM0l/xdxpe4iSC5ObQcgl+XqJggdpuOzsJx
f/RYLnyC4TN/ChGt62KvllSG/aKPm5DXGanrPbevOISO/VLQsna4eKbmOql+25E/gH9GCVHaV553
xLDXBqGgMBsXqLxrY18q4BWcfCJ0XF13bEZZG161mriqzRToYlEMJShA0qps3gwG0kP2FUHQ79hq
huV9HA66u/bpOIIXUR+deSSvRHtYp2tCKm1MeHasrTElCbgPyLEjknpwH/upQGrwRpebFy0Dpx4E
EPLlpFzPBZ8GIQke3tkxLqp8Z6XMoxmhb6Psj4OFo/4uk5QhHSOcL5fMiYaZupJIA2GIbL1ezgtv
BjVUQK1JxurRL5+8SedGDXYOOG7/NQ1VtERf5u6MCSi+55OIxFTywGy4hMhkIpIJs3iD11Zbcqfh
6tqS7s75I2bzj6Xb78hwp4VDs4hFhBOiaL4Mstt5RmLfNeSa1ZDTo6wjjOz19B07uX+XPWk62Fxv
TVdSUyrLK0tL/ewPxp4rfHpk9LcZR7IkvXBeuvaPWQiQWYxfl3R3BLKYa+2quHr2FeAD35ojjyrN
bhF5uCZDxqL/Zc326iIRQNyi/gavJaEbK3GfJejoDcGWtRthIugL+ZnXzKpyWlx2k6fr0mD9YLJk
p0lOijPG8bfOqagNRyO4REZ9mboXZjJUncaF5RHwDq9GwpeBMk2gGgbFJrGfTXYyAJkSHdOsvi2K
pyI9dsG0FnQCOv+XlIOnP05leiNOBJli3jfmb9gSfhuQIw2/LeGe4VZrRzDctiauWEUWRII87qTs
B2+pcLcka1Ydq+WEPMzg9oxaWzJ3T5IzYuTwcMNvaaSnYrwHvX1mcK9Z+oPWT/w0zurlaGXDsvHp
McbDsUGZAsVrnypPGhWZ4bHU0cOYCeyiRH/PGvM850yu20bbpXMYgPuqq2VEdMmCKNj6JEtd16Ca
6BvfqOs2NnyqI9gKEcbzY53IXYxOlAOR4P3o5jGjDIfOGazIDW9+LudLmdXDxekQG3Dd9DeRdLdc
6YJNmvIaDnWKCek5IRixnpQopyQWY82p+5yptKhXO8tSg2dmVhUDImJ/VZuT3jBrgHgzraVB6LgI
NHEMQ9Wa5OHMd8F4MH2RrmuLbf2Aizqbortf9eWJZn8McYiZSjdnR9/qCDjqdvsU2ud6iJ6SrPU2
BozJJVjyjIt5M3EuMtU2z700OffYvB4AliQu45W9UZjjchiAF6rLsByn6pTNxXYMRbUFIfRJIs5U
B2Jjw5kOi6Oc+ZuC364xj6GomF6aKIcCRsVpJbSWBEL+x8DauZLic3L0cR906VKTIAhkCgasT7Mf
A16LVhbkRvjaLqyO3xA/jWXtG/cycQY+Q4/84Vh4BP64MNpk3dAXJPNMk5O1MHM8rdznDn+emh/n
Ajqhw4nR2ISxB4uHig8D/m1F0I3NQ0xsvyFpQc4AsRHRq7HomQg2ABjbMdhpbaVuJ5wUI508m5Za
xBvSmPhMzOXZGbakZDhHxHh4a+SgZc6rvzHK96JF1JAlcAfIjhbksx4YOkzL/0PeeezIjqRp9lXm
BZigpnHrTpehPLTYECFukEYtjWI57zbvNcey0NmDQgONWfeiE10FZFbeCHfS7P/Pd74qnp+Vw/1h
EkyFQWbedAh40wVtZKUU5lrWs2mIa5fhghXi0A/b8s2phvFuJhgohhvDbbbDwtiQMhEeQ3kfycHm
jwEFdoT7rnaB2cJiSPfLURRJ20V+a00Y6MhhicNM3i5jLh9lTvIxJMlzalPIQ6LnUOnKbWiBLb/O
5zzT0XxnSPZ2MIdMJTxkhXRVd1lyYsp5woqSbpfEHREAuqgB5pV+p7bnHFq1fE6yif2p3ZABXDm2
6AWyIcx7RpTnxYd4aGejQV4k7qY5+U0cajHrzN0ZxNu3th8XxxY3U5TMQUeIBBzFXDr7aGa0cuFU
W1SDJb0yfm2HqgS+qNdL5r12ZdddTb2rMEIW2R71Kl//irZRnwdwGhpXpbUUu9qqPzwr3id5Muw9
i0dhWmLnqNIZMWeb53uvo9mgR4N66nEB8TlSr7NtIz4UmP/4SZRXqX1Vr9VdPbLTsTrX3WWBzX5y
Np8qOXZHp0GUU9pwcB4W2MOaOV9NaXTXCz2xW3QBJylmVJnL8lg2uinU6b9NnFBH4eK8wJ9yLQfq
OkdqdPTnlweoY/nkBT29Mb0Opd8/EBSiGBnm2NYShFDrQZfVOeIgAF8AZVdqjlh4zVFaG0sUGK/p
gAmwyTnQSvoOeAQs+3wNFL1kQXYlOsKVlTwmJk1wOWk2mXMYzMV9mgZc8rLnYvBPvpd+jh1enkEm
HIN99ZDZT11O8RXoKK3Qm6Hw+eUSekqd/EumNrO+dboOk856yUuo+mWiu80PzRtMF5+8m7nfiH63
OCH3khxFaNYBx4RclIIq4dzDtjPp7W/fXdkah6z1rd5+MWv3jcXrZqr5ZdWs6ih2ADRrkpllaZ4+
OSOK3raFZ6Lm093PiqTVxBp+t7DgpLAtIVURiOCqWRf8jZ57myztVW3dZpUHh4fX46wqPKBd2UfK
YTvJCH94KyFz3FB2jzPnxYRFCMmc4L6RK1vQmBxIbDV3HtcmIlzFJV/bd95wuB1Cbqc8+N2whlsQ
NF04sYc7ZIrjnZRXY2ehPGzQyU5qPDoKcr2RJKzcfGa9gloPQGTXda0VBcn8oQyvBmeq9mK6X2yn
joQ1TFtrJY8UlOhOMFnezWP9NfR5coRFYVrsFIfQYyVvdg3p4dVPb0X8xeuEjwPJ6k5YGeV2w8ip
rMKHiO3KcH2Bg2P9gD7Y917tQ7nM3cXku8f9K7umxQgHrqoOa2v+kF7lPU8z0ZaIzHyzshSj2MBh
+ciHdiJAcluyS9lWSDgLg9+NNV+4o1OsER+9tXjlbOachdfbO3QE/sFJWvafdMOO5JvjdW1p1+Dc
NnfPxpA/gbzMZ4qq1w2H04fE5tE8tmXUcYu7yLH6cIYZFiRTEZYuirTG5sZmk0QBq5WUZ8HFBVXQ
LZWEv2HJnjHswlNfty8T7zHeBUiWwvWmtd1nLm2HNF7vXV5CVcfoHa0f4STb5sQb8BKQBkuOopJf
hd4RlOX8O3T+EWkeRK4aiV2nVN4IL/1FjRi5jn+1zsGLSYHSduiaq1zRLd5yWorX5jsbubVZC/MG
KzsnazZHtECZFieLjBhDokL7VY3Qomq25b/+Y2FpqHXRM2Lbvi2A+LS6LovKQlhRUcsvphxJNCRV
e9dwE2F/aFyWcDlXvIKiOWS1qD98xRq/UPvIwz/HGWh0oRetiWIHDwTTiZ4FL18Czn3k9n9YzrMg
W64rz04eCWz5UZ2zly3CG5FlXwE52Q3tRkGkzNQ9LJZ7oWLm0e+uqsa/LVIbXU+pfNC84XFdnSct
d9rL9dIM4mpywRaYRtA895s11AWudXAzr8aHkoGOOInkuGKD3k3eg7sypzsGTsBDMDE/amyvEUOg
L0/j0atn2LddjiuIgg2JEuw829MD0/VgP9fezWQX99IJs33R9fwNgWB6Y75OvX8/9oF7kG13W3B9
jHtnOxh2uyeiPe2zkiwfuMPjhFb31CEzChH+qLz/rohqtC0whB++lCWZziC+7ebqT4foMSneypD+
k7jy9llHKCwYIIhVLJ/lQqJkdttiP80ObUH+Mp4gxL6WbtyvQtz04LR7aXvG1rtD7J0caKMaOe6z
eDGY7fgBh46VXuOMvj+GMUSx/Cl2zg4daqbjH2KD1EvsceusXQJXgFLjrkkOJXVtfu7flPMC1dmN
Lno0JpzMEvmSjG3K8hyr5+Kwsg9bFIX5RDqslwj/BDLLABn4OF4bVv7myldiT6g6pnAFLHqQnW5a
UA+LzwO9FafGd14rz/0JggGRdSyfXD6M6zv2PBmhuSJgXVoH5L6XrPqVOKcJBqXOLRLyp7WDkO1h
Lq9JvANK8rFrkj/z0HtnUG6N01BKlxDNYOzCSHHt32QiPgKbZ1OhBsrzhnMnkxt/cEjxMWyF1mZu
4JvlLsjmTyIBpyTGvS1n4sNVeSfZs20qEjX71WsvfI4uBInWfQGntXIkLlPQod7ry4PDqJZ7fJxx
85/VlWpRck+2Oo+s+68gJykCDMpTvWATKe2YuSL6LriD1HeLPZvv5DSG40tbrsRpHR68cdx+SUpi
BenCgz++xV18iAcu0BTP8lmP6oQE3JAUkSsa5nXCYFZkuSdSaWukmpbDYpGfDf0Xbgr3cX0U9vjO
r4qnfOGnh7ZLzzYeAlEwlPJQ/zKS4nj091/cTt31kpzxXLEkhYjpib/tQ5Ve0Gp84AngrIGSG7K7
kpEBEwb3L1mkTjP9vSWfuuFJLi73R7/Lo8UevurFepMLJU8MIpkYAFVGhUkkIeQmZqVk14m631WW
+5aENXYkFohB8hmn2UjOkG5TBvX6OsTLmww9JH9LOzqRMcN+dU1G34xP/yR2woCvss5dZhOLpIie
ZfJyZ41xvMkt58bOsQZDx3z4cnlZoBAbCwQwZBwJw/8QrIz09Dx8MQOpxWr49EGY+Df7KMLxrenr
i5W+APfnJKbAf5XkPrbG7Y9hNeKAjpfU91hxD+SPQgjjgf/Z9zrFuZhynt2MLrGQIeAJLgVXllhi
frKHiS+3/ohCKQM4smgg9tqbQ4vZd5/L8SkuzJu2fV3IFQJK2R4OUfdh9rpXAEZxNQamFaH+XqPR
auarMXVgVXBqBAMvX7/QdHNP9LpYb7OhO/UTvwg3a3Zjv7x5gXpcay4w+CWejRGktoq365qxbyu5
QIN24qRiIakSV0YTL8HFE/Gdl+LSE4yzwSB8ksxADTjjzHDapAonK/OL8YRFnEmXy8ayJ7G2Vcrl
+J882fV4sM1sPvghFZ4BMeGS2t2mKZJ9zvtQoer9H7DK80J2Xv/NKu/m8//875qcxH+5zfv7H/CP
SwovaWiHYWj71D0Iuir+tc2zwr+oAPfsUBAvCxzWev+5zTP/4jrre6bHW5FRlR/+Y5Nyw79YD9l+
yFMT/9R/lJtf/pUn6//tP/8vVOuXWiK/pQfcJqj2b8EzlyN66DsmIThTWI42TX3/Z294yYbRZu3C
pouzsh3iIQ44rZtD4KPnYbG22HKH0camQILO77rKvtPZuKeQ8jFz1euKFw36aPwmx0g5hdoGzeAd
C0WWsqObAURzVzB4tp1uiJis9UciYju4GET96SdZkmAnVHVNOxo+J4ozQCizk8t7gHwYsYKSWDnv
FlzM4SLpLLduEnM1zqNrPK8IPdLAWXfJpN4WORfXTfpstijOx5JRhfW4LrSCejW3thylbjME/Hs2
LNe0a2LlBQZfnrOvJDieMx3r0hJQLLbe7W45h2b10epHxE/FydXpWJYZMWGHrL80xngech+Mfq4+
MjHlUWm9o5uD1SZ/AkCcOrvWkw/Kea3NAkZP5tfdQsCZxjr2gduc6ebQ1yS+YCod673qhjs3d196
C82Tkg7HYx5a3AsAvfDayk/2h48W8W9+evRMKi/bOTXImSWJ3frk19j63qpFABu5frKT/GDNEZJr
EtVdV9c7jrovy+A1cFz8PzEGcsufwIt0s0aCE2H14svf5bSJ7vPtSP5srTl/xMGy4fZwEPPwHCNP
QKXKLDgs8re2Hlg3Nu3eb/chQ/CUZShpqK4nzpXjJS4WsielyKGE5bUvwVMYiHHg7+YOfCSI996d
qHD2KguRjt1qyzhh6NA1LsWyvCZez1W4Tq+StKDRoiAsYY8XPyD0P4bNxmPnGJGNgcK2oEEVwbQ6
H1mszW6JrZM1LxcRKhVfghCpIdMSyhffSBq2e2XyvwQec4Vn7KHHQck3D99IP/9WS34blrgo7XK5
VX9nF7rsgDT7y0vq8soOdT3nzGfWizccMb19mrMDjiv/zpTFS/C4EEQ7KkdXx2SnSbUsYMA2mnm4
rAVnHMFC1+khFs1gZQ9ugE2UiNJJeE3dLA7dkjwpJz8MSjm33uhFvs1GUowjas2U852HZtpqs1+r
zo99/1LkzUeQMqxZu/FSx/wrlVNEpel74/C6xB/NsQ1iCuCz4RfshMfYtn7psnZubbSH1sRpLi4B
ppMhOYe9u/dH71G49Usz6tYMDsOVj3qoao2dkuOHD8WI/3q+Hoai2lfjYBPTmK/tYGdl8bgXwhNR
aDlvjWWApmK/mQf1nJk5EfOOLgiDRyf506UhnyD3hjmUvFGBuvG0/WRWwARDBLZGoc55B79ilcuP
m/MqC4f5aZQrPzt98xb4zQvb47618Dqj3QNiCgfzolk8cl2+9SwFuuKVcXaEzq/a2wsbcxgCwPzJ
OFE7v2Xav2PK/JW02UnGwbuHinlDBAQLlXgxjTDE18JqsB6IYrIErGp88IH+s3d1/9LUYbmdmdCS
FpNRQNkjLfHBzNESwf0SaqVA++y15QuQ5X6Y5OdYJgUhModbslMMW0e1JF4dDBnclEzFS9x5XWrw
Yz7BLPt4aHbtD78hxS+NFmLJr9BYFlqozfVNwQ5HacMVEKdCsTc5tF1VMoNABh0TnKV6upg3fu1e
aGk+lx3rOmcitmAxNjt0/BgyUed84Mjy9YIxRB6bRC8BNphB3ZI4nyKBmoPVWTLvp3RNImy/WK0E
bRZYaTkiJxV4WU+leeY2Jw4NnC91TEyRKKAsc9NgF+DAwPF0HowTsZ0ggjCYt0oyVMiXMr/OnWmB
0MI15IjmBxtW/sB+f0Ox+bBPQEO4eubMoFuSPGuC8ZN5FWkHD/gec6eVcAjLp+QZzJbO+0R8hoqx
b/dEkyIHPjOSLZHfqeNjmPNsLsX8Sg/qgo0Jb6+T12+oyKCpAsPbppX3Xq661ROl0VXO9nB21noz
E6vbJp38Fua4AusxuDHm5Q3xO8JVZ+MinN6aDSHa1MjPoa7sKMYEoHIOvy2HqhzF0TaaBRQzn97d
gG+QSKLj8EtP8ApZzk//Z8IUdqZQw9yuTo7WfW3LK8ecmaBb6XFN2APQujliUNZrJ4N+D3qO/aXf
JlowtgSOseFxXg2NujbG9b5NaHudG3ambWr2XFgETbYOg53OtvZmF06c4coTQ+I/KvnitXSaRct7
tgmuUYW7V8mcv4BEE2lccwQVXLATSC7uaNqzXI4PZp09posxH4zQhW2xbvPUozFKYKjug7yOmsr/
GcIQYVs+Uk1KXwkSDhmxMfQJuDHvOwYdVbk+5BIXOe5AVhv753ZggGkPTBiHyjg6XTXtB97CsvWM
vRTxh1m6P2nt/5BkefQL0lj2VH/KFFRhtSpBU4EuPqrsZ5vR5XbNYjSEA75cgjqDeK9GeGSv8K/S
jHKMnGnvpjXgIPsYBTyRBk7Os7iZ4RJWRgdbfyYo4Uw8roumQ+DqCY4i7B53tvbmuf3kRIWtaKnt
Cf2CSVBvbJ2suV55LQWfddeejL81Kdq9mPigAAodY4WW0dV+xiQwHzgC9huv9Xi0YUHKaLVQeQIc
iLmwI80fpjmkYh5b3Pf4qbfrbektK+AhdAHrhoUgWjQn5OK5Xb2T4L3uvfmxG2gdCiAgEwyBZ4JD
87ldgreepMRtyFPNndsr16kHbky4KhUSMHfGXtkRbGWP2uxXs1Wnhv7mLuXpnxXNp4P8krocfOD3
czYdFlORYsRb66M33hCWoyIMgSZqAJyN2qk5abtmFdwvyDY7j3cn+ybA2IxPvoHRPZzXm7wiPL+s
HdVGdn8ks0vK30++8tJ4RMFH2h7DZ5ibbAMBS2U2Ew0sbszBvbHSFQNVwHc79YcMv1c97AarIMDZ
8IJHJ1ppr2iJjM/VptHYZRBZa/sovIt2kRYtQ2gFPg//RBHwnzKosWcWsCKoS8m2JwXZao5oXcd4
QdtOG+09bRCgtk41gUIP+AXUVYtJ8lCFFLR47oszs3Vx6uCJzz4Mju0heTPa8yK7/ISVt9emDtmw
noe7fs61xcPMoZCkNntgJhHa9IG3pT+72v4xag8I9BaRaIegC9qDrVnSddYu5smsuTRXKwv0HKWI
od0iQU4EXttGbO0d8WCwpDaRMMm/5NpNMoIiIEXhoPlt0+pzbDA4sL5SEaPsbeCCSKTadFKgPPG0
+2TRFhRT0ICtvSgFghSkqGSntDPFnM65Lc5sPz5SC3HO6nlfKZKVWNtWMiP9zRs89Vm2RGMOsZOG
5WdWK+Pg8KwMtbXFRt+SOHhcQm104Udv7bBr0iVPskBbX6hj3yIJfWGRu8u0F8aTnFCagS8FyT6h
3TF4uuxIaJ+MYDyZacGMNs30iXk/aPdMrS00DjoaCle+sO8f6E3A3QV8Zc7zhmC8IMJLSKzgvxll
TDGe9tyEvbdrUWlEGKQJkJmkDccqR3UEB9VqU06vnTnodKIiwaIjtU+n0mKdgCdvb0hcO+UfGrgk
AxksPJ7p3yEnj7fQbe1WoOoZtLPH1fYeg6Q+vpvRj+aufMvr6rMx4N4yl/j+wIezJ+a3Ky2LRcbM
vNQbnjCfLvtBErcM0OdGnEL3koHGWXEh4iJGan6DmDLV13kM+4IBtpmRW8KdQDDIV83W78B25iN9
BSSRKQ0g0xLz1StiHygekaDL3L9DcbvNQt5/oV1cSRay0bCYeHbj9TdlaboPOj9yB95ods+7vUqT
ifoPKO/VtH6DAW0ADSZIcqbyrhy1GJ5MOvswheKb5/6WVQyST785lkl/oR7nOem9CXiI+vX1Fks5
7s3KxtnZJrBd/Hu1BcPBpU5DCvfI3tgzMKLFzI3rwgb2Yn2u1EyzSXsvS0i02CAV/cjIlUW2Bzqj
UNNHqeivjMaeyM14kCE9Z8CFp6jngsBJq7kZLT7SaTP+ksM82HzhWMFPsBJcLmjbAnmzEZscqbV+
7XLraFS54h+g/+iyOTDCZlu0YMsbxoc8xOk66Z97RfgH+tzc20pWR3MyLqJkU2qb/qP0gwNxN+c6
ZUUf5TnC2VkOO581R2NbuLhc7ix/z8TwRvLP6D84nj04BfrPeAGlKtlj7kMRPwVo6jcEFL+xl36E
hfYx4AUhHcsKw0nW63JqvEOfoSnBZudvawddV5kEh5isvqXc8Wiq3LrP/GA3N/3NlCDhlJnsNgls
+OQOmHiHdwonLq5UpN5pIOKbXRJn7ukkrEnPZi1bW29QBOfd8skkDMZiiWnkWuORN7nip5xLWDu2
0LXTeLFa59QK7uys6NMWPC/U/6Qk1nWKBum/BDaG8h1+AmbobgavwttkcJx3mJSOKypkDE6bvnd/
E51j9Pr01Obze7g6yaGjAvKcnyxfHSncOQWz3GXLMH96YnmSDECjWJYFooJJd4IdbDoNIl/SxzSE
EWU4467li8fqgZOwgUJyT+7JVPNetPhbZ/Fer/ldituBeyJlLMno7xLjTglPHvjgFLTeDM3ZT6c7
l8AuF0IOFTxJKOMiclnk9Y0VkMhj+noaWALw8G7PbuYc+8EmIM/eEEUkFxGftgK8XlwUFckSmkdY
A/r59WD67wrUiKfyEGy9rHmMB1YFQ+pG/O6CbZ4NUZZMYJQitfZAVqVzXmrXJsID/GJLqV0+i80m
+peejG/SPI+mzWLeq/KonXVfgST1EOcBV+Lpbil63Lg+prnGpPUt7qI+JD60sL/knuDweh0TUg3+
fdbR4kDSlREwNa+00XWKZ0R65SeF2iLGQl9FZgyty25M+nzPjHnc0D/36onxj+kyMPaCSZ3ddZw2
AcG2J7pyAkbPPmICDiBQ1zLieBP13C6OCFZPboyD0tN3r6oXdx3OGhyvzkOSZtdl0pyccXqtXRCh
WA0wzmm1m32mwmqa6yuQEqP+XCu4ogFwdJ8ND+FEVCGWE580wWMj5k3frIAAi2Mf7J4HGXfUeYMD
FbeEVF9mKx/o3bjYdV9Ea8hMZu6aM/IQaM4ZqWvqjjeLlPEplPJ9wBpQxe4jQ+4bNEBfuUHJVug9
xt4KPdCQ/gnJEde1sctM7gr+nO4Sf3IPVWndr2DepJwMbkLVEZkEb66vGTvaoa+oiKsmYGCV6kVG
yMzfmI5ybJ297MkE8ayebV8cWmrrcTWQ11ztauVYxlZhMF6sogkZNfE2Sfo6PRnNc1HMuu2ev+sn
aLIPrAgHysGiMQ0OZjfw+F+Rv5oB14bVGq6slom2AiN1Jn5WyPzY65M7KwmPrjgJ4ucQ4liuQPOc
FPH/CcEplw9lnWbT1q06MGdcw8eiDK97axivoOwljI3fRk7nXgnhvpor300MCApZ5Dfiat6i5NAm
Ggv2ZTI+pY5wjlyHXmCBoDxjcvAsZQl0lnFk+hzggpVJeQe32dUBNTJT6zPNzz/dfGHbZa1fIkna
rSfmp8LjzZhOiuMPrS2gph53NjqwOGzhNGm2nNUvCkJ14wn3h+PINbc2sXcKzpVGx4eHA/6Yri79
Ed6nn4Bpk0Zg2eM9pJPZIXglBepAhUqs7tu5zdEpCKRA6cp/b1gDgaSjYSx/Uqd7zVLvQOXOw+yI
j8aOWdS4F8YxioqhTVjy8R3j1GOeCEktYl6nnVBUkbRRZdlHEtP4SUZuKpnYJpJ61QLt8qFcVz71
aNvnUl2c3G4vxgjy7aZamZHswG7GA0vPW6sdKAqsgbimKT4Jr/mehe6Z43WSpUG/zUb470Ld1TCq
W/Kst7wp0RpzqAB/z62T6SYvRVqMp/8BI3/fZPb9347813qSf77/a90cf/8/+R0LlsdhB2MSqhLk
Y/4Z+PPttd3Qs6zgX7me/0jvOH+5gaAmIHDYE2gV3D/zfs/6y7Q8vSgIrCAIuN79/8z8bf7Wf5/5
W7RamE5oOsIlXCJIF/2/M/+8RvRDgRBi0YEeHzkJ8M+uihyT5sJi7F4xhNvbBYW4a3Fds5GKd8jF
lbaMD+rX5E4tYuoQKo/PJC3SCF4H1sIljnLUiS92Nf4JbB4vZdorcHRsZER7t87S0vqD7LxCeu5p
+3lWMkIJwSTjuo5BUg6ZwpROWrUEpYeGhjeINzgfPrlnctCAGdhIZOvcpClo0+ORBhH7oo3sDLc4
QyNpb7StnU4uPuxzw988uUYUyovQbndPPXXa9V4ifa+1/T32eJmhwaPwsvvkhYptt6y9aCQw3c5X
0DfcUMaeSKRoCLW09X3o9wbJHAmUarnXmF4cy3rMEWLnFiJWozbIKpjGvRuK10Dr8lkpspArM0rI
Z/nAVJe3Hu0F+3GRLuK3vUu4Z5u4iLkn5uZsUDu89B2hwlF7/FlYNitKJQ8PDZyUvqqA9y8jMEjG
GEIKzAw4R+d88Q8i/DPMRXHnoOcy5uHk18HzCJl8W5fhve29rczhXsoqpj94/bVTn9+AVfVbinB+
eNRUHIO4BpmtuHSB2zLJF6dMsBZB0GpspR8/tRmzgpjGMbK5y6eHTJ5ei/nScGnDaJXwKxx97t1e
HUlzgihtCBMDaE37hmAsWdUOXXQA7jOkFDsJ4zYZuI4xvUA4O+XlPTqYaImD8oY8z89EelQGEwes
LFTb3grcXUNH1mQV9lYC9wBCpM1RMuYsufYOi/VoGxQrOJbDNCaFr1LqT+uZzS6U7Z1jiHuRT1/o
ysS+stTRWxABqdXa+UuznnJHwbskenbl+EfPo+yAb+FmTgqCYAIpWz5TtLGUHHzqIDLTQu5bixFw
PcTPrICW3Zol4Z0vEvxPfmruZ+QD6YJneME3blTGUykZrcaugEZFCVsYVb9XnCAwPT8l1tRQjMrF
pJnGe7dIoymFWEWpQfEXWV8/5DDHbIoltr7Xk3Zebb6B9ZJxMvPq+FBNzl24EC5y/QWID6NhNyzN
Lh35vOS0USwZW/m5GBCDBLsyaBHMFqDfgWj2Vd48Ylf4akQT7uRs2cge5R0JffYoE2RGjvI3MPj0
+mVtAYgsn5wTviDvZxegWvxtw27ooR0oc8PHj2WE8c5126FxkYN2kqQlTao1S+Zp6jjHYEtXhDAY
Ct0o7oM3zTJvLMo39kkIsKeqZybg/W4s4BoLmhnjtLc5W1QEI1qOSW5Q72dvOkNbWui9sVMtg5vt
fde5VEWvGEsay74Jb5WbM4ryY8rr8vyBitmcMnL09gY15mXp4mZIFxhYT9LGxKOrKDuA2pHKk8K8
5rT/wLhNbo12VruYqTal4P5JmMBEFjgFm7t3FeqmL5p0GXpBaQFRL9s0V8wNyy/kPDdNljyCveIw
S0KHj8YDI4qLt/jxFfCx7mS1oU28wtraQeHd2fdt3o/ROHI4SNPsF5wyP9KoiKWmxlLgD99G52Iy
npgtzWgRirBnsWlFIbYoXO1+f3Cw/HI+M+OzKvgBV3zC0Gm/tJLhpCW4Xvv0f0TDG9sYc2sl8gXL
Fm1w4shEXmBW8g4WyviNaY7fjSgeAWkJ8RkxoUWh7rws9dkKgHWFqsMQPaBayuc74AWCdkhCt4Np
HxUXfM6/bcB7g6Fe2zSaxnAOIUI+3ivmphuoWrYmyf3EyGDd6mKvWz+qYHppymbYJim6RwNRBNso
B0VEFGdFTR1l8OMvS3WYh2E6B1zuBgNdsp/BaEx0222gKyK/bdvroqmybQIbu7j+R8fgP0LZjHh3
9iXjpfSmWro/bc0jSUpKkC2xftT2J2uIS7WS9K57xmg5+wNFkIHnCpxK06M4nl/4AizE5IZ7b5jV
nQpYtbbusBxZR/3pBNdgMfxYBiKGtaj3SW9yf3KdbJsZn6rga7I09q/o+KOnfrxrK/nNnpwRBgH4
/ZJXx06t3LAHr4gCPsicFMEuQWOhQgz4q5apb9GmTRQSFQoZNjCDWC94fxKcLswJ+4woIhP8BC7m
Pokdpm4stHwNti1HPqszcBEVO4GrnUq9PPUN68SmGm/JeS07U/G1ztrnqqNczmHRT1b+hqzLLhad
iyeLbu0xYWYlbJp/GELvpJVw7Ecuw6NpwFzfgTSLPr+mA+E+wcLI5n6BLCvbx3p56AXWA78D7+PO
VG4qd7lQlkX58/LYLXQM8KWsd+xVGKdMjGUnRU6F+obtYAcmYQePjH4tYoB8z2aiFTIoCRl947Q6
cO7/zV3q/AJHvrgNCgbJ1IEsTKFuA2Nuts3Q+uRlqabgM7TBOYec0iRiRPfuDpBu2fZ1nEdd8d51
BeCsX5JH7Ml/8FZnQMAkhA6EndcMJhS44r2NETaSHdeFzrQPYUtJUGz57W3oMFxbKQWmCPfG0SCN
A1ETW/Eja759bzb6jcjF2KZcghdoOp6G0q/ppZw2g4Z0Ao3rBHA73pDN+7Bg4grQozu+J434WBr2
gX+cDxL+x9QgkChoHl7T12Y1nkyNCunIbembb0wRUH7xscFyd8qhi/i9NHRuABwJyKMkB0FSsEhK
Q0kkfJmADooZfyKCqxBDrZHZD+NEcm3VWFPXvhpQTmbQPfnUCqu6jTyNQY3wUFKDUQvfvlmjUgbM
VKbhqVFjVEoDVVKjVSRviq3HhtWCuko1fpWEgFgeRFZig2YZVf3D6Q3AYZhpuZ55tdnpSwvPVcJ1
QX5+DBr0iplMLqHF5Cdhw8/W7N0mqJRrPIzM7g3Lw+vFVS8r/JijQbICosxTfrxhAnS3atisz8DO
TPgz+FWbbM34x10QRSXOa8b02NLI2qzhNZ5+FbdA9mEabCNRPO4bWLdE9+7CvtUwcC0snEcjJxvR
gGkHWAJxuSJCoce3SEN09G+++aQpuELmLFAB7UyIOxfyroPA6zWKt6qczsCU/YvAhM/EEWTPbMqP
dMwupFHS/cTiR8N9g8b8GKPf2Zr++/svvoYBQ40FOpxdOzjBXgODrkYHkUC+G/UxhChMAtBC/X+T
hg1njR1m8IeuBhHdZWB4MAK9JKP5Nu0Qr2j2gv1Dqdu6xVtvE6VhNHSwl+FLZpzvGw0+KghI9nnJ
idrvYt9gLdOQpNS4ZAM3yUO6PEm9Ju4GkMrKUOfOEUfQJXUFC83DTCOYg4YxK41lGh6twtigTTi4
vbvaF8OvL0E/uPtWN7CVHbM5KE8jBPd0lU34e/wsUlXu7HzGRKYLZmRn74w2vvbys9ek06PQGGkG
T2pprhS+1M1M3hAaOfU0fLpoDLVN/iwaS5XwqYMGVU2NrMp2eCJ57dzKtiVHav8SrbooZR9ouKGl
R4OvOQRszTQXLVnNRn6dgh+r9F/9/Owvdr4r4GezbnwO5gf8eitoqNditn2hMPOtgLvtLMZXEvhY
n4VqjHfbWUO6K7Ruq7FdSwO8VcHkeO4hOQyN91Ya9F06lwdyeDt4+64mK9riYnb3FLTx0LTiA00Y
BxduONAAca5RYsI5BOcYmS7QjHRHABwXkMehRpC5Whn78CbTaPKgIWUTWhl8ZE87zpe1wgnOGmhe
NNqMvJafHrSz0NhzrgHoSaPQLMU+TNjoPvvuIaXzJLxlhBZZKnhpOTp25syBs/+OIazRFx1d2NsT
eb/HXEPYyqun/QyfvB+pL6Bh/c+SD7eqB92eYbg7WG5fQ90ldHemMe8Z3nuB+141AL5AgmcaCR9h
w3sYcVPD4r7Gxif48UaD5CZEudBouW8QSniYikcjVGDnE7LRDlUodQzyc4FN108xfAjlr3AytvvV
Dw/Wqza+jClQu+N7T30yPYLS+BEcMUVljX/7f8k7j+U4mjY734v29UeZLLfQpr1Bw4MAsakgaMq7
LJNZtddNSLejuS89SY0mpD9iNKG1NvyC/IIg0N2V+ZpznhPKa4UePnfdR9kFxLT0TsgJy77FVulX
thKmhpgeBx6yeiOw95Y7ZQT3npHeszFj7bkbUOQjhq9voFMvMvR8VgXI9lcj4K9R8gsOVQwz8IMa
RQM1QLND8tEb+T8KjN5giU3QRf6VIJndDW6FXcAYB0i6de8jvAS1MRVkxm2gjNGAzMWO6TO/LXEh
cCAO58q+tijednFVYZzwBLlgzjO5dz8lBzihUcvFT/qrXfPJmaP4mxpADXFZkiwJOT4Y93WE3GL8
a5HAK9Hgmaj/midwURRozKBCkdfTrtz4xUQGQ2tsF5gtdzk+DDu2jr3FiZrcQteqT9oYNkacGwkO
DlaXw4WMjz+0Nvcxl6CL10Pi+fCyBxBDN8dYQbDHzOyp9LnAJTIYu8iMbyQzBhIXJwmScRYMPluX
dMK4Kt8qYzqxjP1kxoeiRDyeBM4UoGpYVHTyk0t+oE/gbaKlpuWC2wElJJXDbqn6CnwDYrUws8ib
x7K3SRtC9woNdGF8IuuHHwwzLBZDGpM5bI2gmG1LO52aqPeOzVzfOS1e9NExVcHgXISwD5woniIO
aY04iYWLgcyYoXySzn1zqVjVLYriTxoigqGRY++bNr7mpbRQHwTPYQJXmyztb23NyFJFn65Sezr3
M/KYt0kv37wSUJmyPsZWfEXipxb5cI/eTT+UOBe2tpifc72gdBYQSGa704ei6BLYHx1rBePFgR8w
r3F8dUnDYBDrP9mr/lHUASDIesXTWKrPVubLpRYBZo3oBRNustd6rb9RFaEWz+tPD+yHxtPPGRSk
9rKXJVKYfOS6cBbUA7KZjmq+JTbguYXtr1dWMIR6702JhP2Hz9MIrLi+ww7Car/CXl/0vIYqAPCi
4TiMMnwLs3OGGDtNvU/G/yAIh/LVxIIe0LoJ/OyAA4cPnI5QIYLqD0Nu2G4DGJYZSeW2qqN7UqxR
oBGHdZbKesuMfJqVH+W/hbA6Zb6d2GUM+sphp2brGmoeleRagUvP+j0/P0k/E0wrpu/USlAAxkyZ
D2Ox+V3k2Xuo+47xFN/Y0Ph3uq2u3H6sMfJH0ff3IOk/uyvLqT8NsZ5bVgMe20UJzSzDn2pYK4lH
Wpu9AnZA4QqUehfzwcEXzhxYVIAChjRVKFMDdyu83gX4sH6qVt5jaJ6C9tMRw2OSlffTookpJclF
BiOecCgC8YyIvQrab86MfMRnhqaqkbiIGJyx3zo312UJuSHLC6QBnMsNXtmjw3AvRBL1I8SEuWP/
eStsbhgyieib1+RxiOofmfY/sqr6nJrUJnIHCNoIlGStxA/dtrxTWbivlgSgcUrNVRwrNX5PPfVb
OuInu3M09Y06r35hMg79+8R1r2JiIZAUPPbG01jZxNjzFfzgFmLWmTT2KwnodxfPimhOW7ZHEJQP
IxiS47BaNVnTRpPS5ZdKTD9hwMh954N/Sa25vCqZptf4M5nx2rp29WsUOTgPv72trBjQYV7KsXin
WvvjsLCfLdWT+xURT0EiAZGb2DA7qiE5zR+qCZm4rHgyJ5L/uqJnkQp7FxUVJmGmmMOR6+E42943
MYc1dsfq3kLA6wnoRNnA1275gYdEf6wdctsq8Q6NbT1zGe0yjK70dD5g2Uh8FiqUcAhp6lggW1zK
kQQEXI7597m2Hstu/ZJctKBQ0oeM8wKlEsNbdpAj8Mc+7LZZgK2WUuctl3himix6llP/J4mz+Txi
5mo4iou2CB/9PHzLneIRf+ExmpKnCCubI94h5pPaaze/WHugzGN7Fqfulb7iM3UOtZNntxr11G4a
AhO0xG+VKrPrBDNuiqI9Ohe0MTpowGBaJ9eLFjpgQAADySZOOj5aWf25lmF4CHih83lpN1bCqhY9
3VPOWeVoIPizjZgmHlwJBQNEvlMCy+deBaLJyKzD3J0MwVdQtHSE6ammpYO2XxnsPj6td2FA/G75
0BswfxN3EeMgWP1ucSM57L5T9u8xJsxM5jTJEaVgBee/nP34DnsFiIYYXIa7lA/tOvHNql9pRkyA
T16Aa4IDWMezCGdF2OX3E8kCrAvvLV6z2RBOSR6gSwEj51PCMAKxyy8UPMl1MmEFDL9wf0/fstg7
Mdi5JiOaGbLe3FQzcCbuQJrgg4QEBLJeeWXIRCin8FaRkeCSlTCTmUCsNaYg17vVuOlyUhVIhTu0
4fAwxClvvT/dcb09Ty331yixtLMTowy0quNgWXcu5nB21EyIlYlyQPBZYRvGdQsx6CFBIyqi+p61
/ns3Tu9I24/WghBBm4iI1oRFAOQ8KtIjVM7k3cRJBMVWsCx7nciZGNkKtjK+t60Ls2KPsCQCKVRw
t1g/EWiwonZ8IMCND52EAIwi0a99oFHmJM/r32QsBkrInrOHxQRguCRh8KrDQhLTszQhGb415ihw
rFtsS/7+FL54JGos1a0hX8Orx4vF/Nll33lOs+0QTV9ZsSNc4ZdPOkeMa7MuBvs6te1hAZHcQYLu
fOqtCu4Yg4D7uhWvS8x27+8vzIJelY/IJRT5T8elU6VAennxTWhIOvsoiP4GiZAoMppoEdpYe9dZ
9keXhrjow1/gmtPDOKvPRMnH2BtOQ/KUk1aiSS3RJr4EuNRbUyBU7MqPaGyfExN0whBNH8RU9+iz
ANmG2RcdG9bqJXi2nb67Eqhzj7VB3kKkTs8+eyL82ciwyoBeJrVOySpPFZE+zVg9izR5lYX7p0pm
DHjMCGU3vYepfQfbDHPdXPBE0JAp4GhX2j4ESQszpm5Zr1LxKqRE5UjOidNIeE5iUnSIP/kliNVp
iNeRaG7tyQJ0vTAy+NbH03FcIMa3xPJ0HWPNMH2JgZnna/oLFml9bNlHdDQt20IIZ78AoUVYHSrW
utV1IDUGbSdx3nPPC82Wl+uGnKAuXeJdCyAdfaX1KZipbb3LZBP/QcSQ9HcuczKM5tNHTwRRTRQR
oEliK9WTQTrMJquoJ7QobLTeugNRwzL71VB0bYbWLTctRzjyVIQDRB4WwCVgFeyncUVqxxkGZRoT
DOlwbqKJNHZoOFf/3kE0c0yW8rfv+ndz78mDTuSPwJQJOs0vtAw+RzKpOlxRIG6OzIEY7aJX2zIB
yoEQhR01Svnlo5PaL4uAY1X8TNtz5x/qyiWupk7/TCH3bxVm3imLkaAnCnFlXhSXonTxOKxOeB4c
50PVK7yydhJbNeQ3yZL4iNiax8eNyA7IekbwBd3Qls8KuruZM2N6Gjs2/RKtcwwBD2Me4I+5yC+R
YgvdJkEOe6x+sD1uxaaOzqqIkJ0G6sMO+tfGqmFs1vUJMMuy91PAbUv+romUhYJlp+BdeNpnLwU4
sEbOFmDKhkEmErI58fYpfIrFKzD9VVG964hwGeQ0nuzFv67VdC2DeKSyDbm9cJcgnj00IXu/eUy/
0pzqaUh9fBDjgvmcpLgjedVfAGoJfOiZ5UpuDWjaySPRXigGIgbo1StHzAy0vfbOaxg8uSw6L4mP
i4B9SI/4NaWsGnSwNT66xvGP3J3NHZbSPc4JakOMl7vFVj8TqmxkZiM/s3hXfn/rdCv4hDbfaxw0
zBsQO1VPa8c+z5Wevx+zioxRhQINdQdGEW/vpYKsxaC92E6CuraZvreWSCEJmmQ5l9nOZEHDo5wA
y1U+FhXuDHjbbDkAEAWxuNjRu1i7GVBf3G4mj0HylEgun1ilJ43hpHRBdZW2y2vNGLXN3Zcm9NJ9
BMhiu+TN69BU+4Jdo1H8IPIdWRG2SwwlK13e1DpgT1YOM0WPvWs5kFBUxu8N9FapweYMDMZn0RcH
avA3j8Jwu8Y9Xol02FqWg9wjQvVfABGy+taCXIdAz1X8kZhK/IQSClIKzoDaoNnP1IHbqsNlmnYs
QKJKu4cpDLChNmuPeKOAaAytaoYBlUo8ScM0Mf8aplPYU3z7dv1EEuiX1OmLNVjptniLkLtuOS8Q
waeq3ncTMQe8/Sci0A999aL9Md3OzuRwc+in0ip+ypEd86pb+EKA3v3J9TbY9H0MUvqcFMtz2zO/
BvTIejloN2pA0p4PtGE2mQLbHM9Rn8LeGyt1FmsTHLA/HJcpvaupbQ+r6/EaWqU4Og5nS8oblHk5
OQBEkGNkHVvePmLe22K6cHcAs3Ez4jIKdTey4ZzWaHlEEphtp6FbvjWCetFP+FyKgZl47LS/LUaI
8YSAZVLjPW0yesGs7baiek5KJa6Br2jnuLFIbGtvXZozTErzB8Sn24ITY7vIfn1AB4dhwTq6cPWJ
YHlIHD1vtW456ir0uCyYrjoRn60o5OuMLYE5kLsw+Wlfijz5DR4l6FlnxdY67lKR9ZC6Wh/VEtGr
1J7s5ThZo2zdOhbglcHCTB8hy8wmDtDCIUpp5cd2F2IYG+pZe3jIPLu9sxLyjNjmA8SH3ozhF61O
zrlrD1O4F4KtxGzLo4yYBPcKDt5sb8OK9iSpM5ZOfmpgSbq4NsIHk5dcXR5QXNiknBJskW88TyTH
vApfXM/yTnadEc5YUlv3ueRkKeA+4vgpmOInbzBOTtni/nYk5ZbQK7V2nSK9LMp9EC7Rca38Zwcr
7WaJimqvpf9ptrX2aB1cGF9sQTGttbZii+S2j+D/81Oct6AzGp1fzRYwhmJyIF3Zw2f4Ta4MMZuW
POXFyxjHxvFz0C2Pk6oO5BWv26hIFGK9+GlIEQk2A+A+r7byEyoOwv8s9L0eSJRUFNahnLBAsnKr
bYPZzIjXAVE5VrwPxYyfKHrJB47q2GUpuszworMEKgtqnwMZQWYsw93rQYZh+ltutVX8LvSEcaZM
EamRVW5fmC/cisBVdzPp1X/p2m3gXzMTbB2biOuerGsWOzePYTUr1CM44hQmp3L3Qzkw5Ccom1kn
B/ghsH/Mf2O0h+Ybqix/HxREbJd/w7ZJ3Z5M/LY2QdwFidxxRqHbD91e+xmL+e+yVsm+WEdJEFR7
IysAF6D2byk5364J/LZN9HfuH63Wcs+W1gjoTTy4Z4LCMxBsJcnhvYkQz02YuOOQpNFPC7/1sl08
UX6Z7Sn2F2OiMx7+BecDNLnvuYkqX1PiX9FtYurhphM4LM/h7D0BubpogykI/4aem/Tznhj0TLJ1
Wk00eutMnJ4mLt2yo3OQIPDG05juujZ9VF2Ho9vErAfkraPkhaBIAntpotgLE8rum3h2BA0ZWz/u
lh7hIj61pj0WEUbQv7Hk9JqcvHL2UXy5CGm6xV+YhD6LybsrTDh8ZFLiR+LiBeLPwQTIFyTJDwjo
SfhhO2tC5lk/P0s/w6Yiwx9VI/4EhF/srWQ9jqQCbFZBWH22SjZFs3uQQQojjZcCiRnHk6UISyiN
OdeFY6YAOEZNBfEws/cEMgV7h5WRiU35pmR8tCf9lJWIN+DW7wIajp1fM4EYWN7hnFoAnhXpnZcu
P+vF+zNNJZDE3Mv3rEK+wsK2j5wrBBuwdUAacGMhvJEFLVJeThFHPzE3C3fJhknyvPcq5+Jh1IaC
8Ji0E1gELp1Ipr+KPkNjD97A0jLCWZF/BYTyhKHz3eE7OFpeF1zocANKOE5feuh0Ptt8yP/+WY8f
4bIMdXFp+26fUzMOYuwRCxNhNAblM3HDHLiXVQDZi02uczVQA1lVTyia/gwrxr2o+VgkcHiL4Mnu
+HxWi+viJyOHzJn13pb1zrFJjfz/QIDnx9jf/wMB3r/81+q//5d/x3DP3/6f8jts9TF2erJehRuJ
IOB//Kv8LvqHTWyyHxHEEqGBCxDZ/S/9nfMPh+kZ9Gzhe4GDFOPf9Hf47T289mjVBdI91zC3/8lj
/3/33P/V1/0fYa+wHmMHjd/ff074/4TPBmgyRVOHDqR3g+pg5pIs/fzz7AvIEwneK0tjvhEu4Yjq
Gi41NWH+YJMoBWXpo82+aw48MTOSdm2TMUDIACNs75ZLvDI0LyhLobX6U7C1PBz8OieyJGww1toG
gcfCYr+E3a4DBQvKqmZMpfUta7/bJVJU8CUEhKb9h0th1AVgsNti+ZZX08hBLdlRi/bKMYfZaM/Z
9Yvv4q7KQ4wxzXelBzTc0xvRqNTxcl/m8XxaG6sllx34iiBBCL/j91DGHI7BaWnC4mAR5NAlYQsn
yn6U8cMM3Q1F4vAtizTJtC9Npr5QrzNy+WAmghxqtLtNyF7GrbIPjKmUDq7kdBAfs+b1TEBErqP1
aDkpipQgSHf9vbS9a6jpHMmWRMsADmOMBaVeU/zqiI3d6PnDjO+26H4O5Lzrw+rRHmLRonRx4Y+E
OGQd20N47j2pSgAcWvL9LI0sfkgPra8T8F/Bo2Vk4Rp9eFk5hzh3v5S/3tYifJnQkcMEJ0IHYXmO
wnwwUnPHawkaJ9TnYnFdeUaQzofy0UGh7hil+sjQLRpj1O0Nc8McNBNqJfxlBbou4ri4KH3n6mcM
7C3x7KMcwuKOehDc649qp4xcfjHCebOCtIyUXk1Zj+Fzeq+X5ixkxrvmPQ9Gfo8GBgEbgnxQqqhn
0OhDC0vp/blXjHzfNkJ+iaK/NtL+yIj8/RW5f2CE/yS14JN09G8W6e80HviqjU0gM4YB4W0aYyAI
jZVgwlPgGHOB3/AOBGqqdl5pPveReMq8KmU4A7IGZsKFd8fkP8pdz8bUNhaG3IGk3GbLQxEg6Wdo
wVINkkBFIsUAbxNVj/tCWvhPJ/zjVoArkYWwuDS2idUYKDKcFHwaK9pLsKDhxmZaKqUKYcGF3m5C
RDda9QuR6uFWGYPGhFOj5b67s415I8fFgb3LP1h4oJnZZ1Riq4b0wDSvVeJESvMFDQXe7lBbZxeH
SI1TxCowcOXGPOLhIkl9OBbI0h4G3+kutQcGMgzT4pj2j3jG9oNY692YLP5GzTVoF+v7oCBiduQt
uZ+FxZM7G0NL12FtkSveo2VMdiGuF8/YX1jEgBFge1FI0nxpZHdO4bwC09Q/mgWQu1OctTGKXQgT
zC6RMdl0uG0ErhvkchDI6/CPNIYcbaw5oTHppPUxGzA7U44KZsveNW0bH/QsvqEUmgJzK11tnThs
LxkNUoSgw8URhIqR7I0p2TiiThhsYxsq0Z2z/myAAnU+dUX9GhiTEciudbca45FT8JW8oj3EVmYM
NF5/HtjD06V8b4f5asV0iUUuN61FmRZn022OI4OGdZ5cY3uy8D81+KA6Y4gajTVqNCapxtilBL4p
yxiokr9WKmOqKnBXNbisImO3SvBd4dVYDpaxYgljyhK4szQuLdfYtdhH5duAtEVMzN61h/o2zxhT
oyY9xOU888EpxV1eAtEPIjbdCfBMvGGOcXzMuMVqYxtL+9Zk28d62wXPGBsAChuTWY3bjMoGGIMx
oHnKPZFc844lsTsFQebvcmNX64xxjdXAsrPxsiFi+jMbc1uByy0wdjc19OBNaSX6AdhCYkxxKe64
ydjkVE+6Aiv9ZfNqGRsd+hUCtXGIxc5EobKub9MIm8EHyc+njGGNCcgzxjy87uE2wqtXGNNetQQ9
uwQxXfRDJZgnYSxTUOP7twrHX9DkMNdrogk0+hXmZyZgbmqp1yoACEP7UCgf7DEdBrxXakwSRelg
sRg6xmwoWoZEjeSYzu3wMOJIHBasib1I1l3WEwluOBK9i4HRw8louZSt0NxBpdNj7F1jeLRVAV1t
WRiCg+nmKgiFDyelQYQsOl733FgnGaJmG6bkOL5Y766HIEO+sbrVgfhOtcvCkLlOZvQo/vi6GHNm
g0tzNHZNUctbRHBnXSGrDLqaCWnxGnsorlGq3KAiyq1vJd6RrDQSa06BcN6cdOqgTUD/Hbx7fDPZ
g43pmWYSSLjk4Aiqcjr74eBd1nk4pxMxupjX2O019G4jubb+ihwXzutMXnOyLaPoBegGkaoVmQs9
4Rg8IejRslCekoVusO+GFLpCJZgtqFfbLLDVgu1r/tmFoXWZuwWPL+4dFzz3PkH8C633MnonVNAS
NjL+Fc6C5LG8y9V2dsGKz2a9DYf6O2kXBmWW/xiGlIeDDd62I9aQglshsWMIiVl2J5pHkuz9XWUR
RUTMG7QReRgji+EW8uEWfShrvgjBwsIodMmYFRjrfBdhxo00h4NsYyRbw0s986EDTcE97pgYdwuA
SRJGOyIaz+2c/SC1nRAbDEQNS+GrC8d4E1ggX+WKWZyzDTGRvM9bWoVB0kva4HI2tnCtbQkunEkx
NjDX7w+mLxlEt+Ohj68DNTxzIf6uxZM7/K3dac0YdczP/Rhw7VnAWHFl38owAWZteWfdFxwRqDY2
aUFcjt8NkjRw+66r1kc1R5fS8Ln1cNVUETcF/WzTVR9BJopXLB8vsZjUmYaau4HkkprENQ1iEdbX
EONWSKP4z2BUMzEzQzxSGwcjJvJI+gV6XRgIBbdDeLVHTjHsOvYO3etDHeJED8t1h2i8xh/eTnxS
+/WDH4tUiyEmjXaw/mCAxWSQeZs4L39gN3whkxHHX1jum1mobWT3P6UEX9Y17jOu8GeGV/GmYNy9
m6OXlRRD/hma0j7bTThJ9pYaLzBvzHYkJH8DyHjD/YVsceZ3MluO1WAhoMvP2m95V81YyuqmY4/y
apdoG+x7WH4v05YIjIjVA8fhC7O4AguHiZLiPnPKliTsvn0XjbPuDhrX3SNmufQMY7kvUfSUuBdW
PN2IFjLq3JXgsEC3TBPnM8tGNLLWc1uSZzYF8/2q+18gXcWlsJxL3Wv3KU/ZlOI+oCIlCI1BgK7O
I/92HPqMBgNWQ9pZmVoHyYu2gIqk/plkm/BO2RjC5zglmZm584DI62KV66mqxj1nR3mcC8/e11Qf
3ozMqYPysBlyTOLCe0+4w7dDVup9p4PNFEZfehySzbj+hJUePyA7BfhZh0y0LXtP5XfKWvvnEi0M
99mEVgtdMW5qRvNuem9H2RX4DEfWKfcZlZWykU9Trbc2a0bOg+AOaIH/GCEvvGQRuXIg99QjiNx7
PxkuWFJ/F6nTcY37EB5WhwUHGTCbcQhd7inyDd3IWbYx6RFbZ4heAjbnx8oP3uoA3mfHmMcJGgkl
uiaVUSIulVxUvAvJQUS3MEPxgjHooc/m9CZ+lWsdHvqWZCwG3HTjlcrVMYVDfz9Lld+1xu3JOHxA
n2DHD57PDpipGHLCqP8mLYEKZnF6ksWqDytg3jCJv0KD8oHpgMlqnt2HYfywfaxK6TI9VZTRdB8j
KiXIxWsndsPqImxx101WNJfVIhMR1Je1C92LLPOOpydXbMvz+TDl7WvaMsvRxfpuKxJ5krW8zmkH
ulDa3xGud5dMms1hS/lIGUwZNghGY+H65YjmBRJ0dLfCwLrNNDPOnwLnzrq0r828YuyrbDZTE2VE
rYJH/Pbh0PdYSn4uYTwdnIrMDA+qEiCvAl1xYwLhFoaho8IrkAcsQ4PZP7Upso6sBzjcVOabQtZT
xe8DZsPzkmpw2N5nQpDOjhLwsTPJR6vi5+7a9WZ5fJj56M1Hx4+2Aj6SA8xZR+sPprTsF5uGmt/P
TokRwXT1j1XaCWEWHG1h6r35YczFH8D/JUczzUVzbBs8iYqMvhgW1wOYseG+9H6EPjJfVgMsxtpD
thB+UofohTM7PxECyZwPlcw08DXq4WmKyTj/AeXnG0uMk585H15h5ftIUQCqKnruCtQn68RSqkSw
wLmApMC2r1bdRLe/vyhWpiEsgePCyu44tSPucS9k7rmwdl77e5vFC3dHCXtDSfLunWtHfAzRauk3
D67oXVFBQAoGo6vpn5ifJUQJsUmpNYpXPyBuE6OImGFzu6Emcu69rmEDmdxKVoqEXlQ0OV1DliVa
UxSxi7pUbXaxvOSnTnFbwAWI76bau2ruA1So7L1m7ZIyQZhi7YW7te5uTKHYzmCed+YCvZP7NnnZ
erFQohznEvBpvRy0BJVgezEDRRo3yZKZWb/1WgLI4l1kxUflyMw4FnchmGL6cRIqWYGWbDBYFeLn
Kj6Wxvsd1MFPPICQuRU5IJkT7rtgxoueY0rVNm9y1n4Vs72r14F4bJEdnIibInWYc3PWQt6I130y
AhlbsJtUgwzOylvuial9n0uNtACjWoW7Ylv5IfqwHqxOF5L6I6LwKDSaaMrDM3O6Co3/JlH1eKoT
7LotLXMwH+YuoIaaGeEhu0j74D3GapuYc1Y2/kVMw65fcbwPocH6TxCUZuD8ZHBsy7K1aB0ATFS2
egx6k1weeIfWJuu5tAmC9MjI0TNHbNyV9KGPQYrqAYohyi5n7Awk4FRMabRfob1kVvDHtdS8a/rs
E7xGhTSa5yvBekMwWrzpbZ53WymC/9bfZdtykJEWRK1gMwFBITv4hGh03qvHEHm3cIseOYofrfW0
htnNr3Gr55EkEUfSGXUYIJCl08HcWwQhW14bn1PVPAQpGgWEcbwS3vxkzWrfjxaaOJTLkXst4B6w
HkWMVEXfVpcNUzRbBACFhHBCrEmW/lwXqCUEaV5uT1ONvo2gW10hmJ6/xd9nJX4HgTGjzJG1LfTA
djv4kSgWYpC6iBusjdCNpwcUxbEk7xazSMtAfOXESBpKpIHBTyfnE5hZ7oqM29prire67okfOlfu
iF2qXXZ0lre0Cw6zsvzj3LEx9eyF9+LNKf4gDcb/NOnyXtfeS8FdFdfzeAgjCBkcTHtiuT51tSIZ
8SlFHMQJgbkzHfq7pLCxSQhgjv6fJl48OmXemWG6VoUiRm5JXhEdEdE4nTRM1svgdrAJm+yMcedn
KomFdHuAVQvi+TjM5hdyiDYUS+VdBb8dj6s89sp5KCd2WiMU970kzWQblOpiLY+IeF8QtxtpY7oj
kDKmyWfY4yPWIOljsR6JQT4zLiz2YZ+Nu8keYOCh7NjnlUJ2wu06WupbNdF0uU38IAL7qRSyJRA0
+lqJZtzMHvdivxCnNFgTlUWqLTq53Tj0kCoTMqK7riMQAghT+YDnfPnhMc3aQZbliR+8bttYrAlK
dx1PnZy4Q1yR7by4+Wo6vkBWfevHpLjkiboxgJJblLkcsUl/kjQiOzJVLvnMwVHSV3g58m9Mb7/H
nmW5cn4rzHNUHKAbR2t4cIxdl71wt3PlcaioyTR5HG2wTuBosfD3Mjh4ph5QlBU1F6iDte2gg1Pf
6uWAfwWYLo+jDeB8b7X5XRfRzk3BzeJnBOjGpT+k+sjD0pJmqpF3MM/IaYMODWEYfFX7sw7oGJSb
nPA6nhtPkm1UsBTP+mgHefAoV/yp7VCP+6awvqkFidKKzsRpefxqDUYq0vIOR63mIa7f15UMjPb3
qMKLi3fVrXzvuMTmrrJRq7BaonjHTWKBt/HH5IxE+IoQIz5WqNji1A7Odro8NZqdr0MWx4YkCfNY
v+MMJsw0gqDQ7IuacKKRCnWHlHBT2f5F6+GNCutF1h3WwzUIN+MyH9fJe2nK5Th5eLpgw0F4mZor
+plpO6IsYAbwaXfABAqNVGKR+g6q/iuSXY76hXO3YC40UCagHykZAZXl9v+LPQKQ2/9gj7BrWRn/
y3/795cJfIl/XSaE/wgpO10aAI57mCb/tkwQ/4icAMVBwJrBY1D5v+8SwjhiimQjRwqg/jLgH1rM
zf/5P/k2xN9AgPON+W8QxuH/0y7Bt/85itOsIzwD8BWxEwnb/icvf90BhHQyMsISr8qxjoKqAfCy
HsHBsoatrXeR40loItzDBDZQp2cAygrF1tpbsDYExeOAm7RKYMcB/GP00ZAPP9enbuiv1hhha19t
FBTBmEFTfee7oF6kIh2hF7ZW9U5zj4E0YlpLRPyxyPnCvof3yIMvhr0eYyWxf10t4MjEVHPZWKd7
0pq6iv5ktsOjGzHvCiZ6bZ9n3g8mBHlTxmRsoJgLldgg4clQonjgb1b7J8fcJrOt7Mz3QyRGI6Ho
ACXCWEbKGoFzWbdmj3ZFL7ViMkgJ3tqwTCIyDstmrWS0b0isZsenzktuXddV/1lQ7DP6ZLkMtyG7
2g5L/cJPb+Q+7shRf1cx8kMQNUhCBFHPffqAzCU59QPjcSmI0oUTx0vNmBtc73HKCUESGXFEWAQZ
WGb6rnNQ4PD/4Ipgy9XBCoKRo5AI33po2Bp7KNYkovwG5ZSaGQ6kwr3Rchb4i4knwuO7scso3PhI
Ci9sB0C0omlKcYhyhs78sutTdEu6YMsT5+IjjGk42hp6XDL9QYZ588JOH1ENnryBNXjNUT35sDM5
lLdWHjIxw0KCwr7+XgnEjan2WU+28FDGguy/rH5LptloBSdSa6Lx2VmFOoIcDS9dZq47i4g/2eo3
froLCpG7eFI+hmlE+3lAmBI30U170kERj9IPeQ55LZas6TfqF1tS5K/t4FMankbPsolCqyEJdE+Y
DMObN1TxxUZmbkl82jZtC0p9wtyD5r5N2C/lI6kleSIfPWckOJG3QEiG09jebohXSGnzzVgrwrkl
gsB/YiW9hHN8S73kC/MnhVtefciMvyq8Wr2KKI33PgBNy0rtQ9e32WFRwM+WaTrAqgkZP0fJVUdT
enBKBkVT0WENKX8ttqQ1m5k0NdJ/ieOpR2xanTybKVbgEeOV2NjVZ4ajUU7VrZX9U9LDBch5N1Ag
q22gCeVuyDMayHMHx4eCcs5IhPNA74qYfSCTTRudqSsbe8/6noJx/hzlXBmawIvgvjl5q/81VNFT
3tJWTs/pjOqKJX5ybNsZQLbUuyhrd2vgn3tw/ft29FhOqERfmDDnlfVLVuK6pA99t77ipvX3Ccl3
ayBRgjCmiEpGnj5Gh4Ps3SMm4wBTPdd2a2dPFY7gnaM93CL53eqyLRhntLshI3ciWdAoOB6ltC9m
ljg1+fMrrNxoQiyK2oRs27hlZ9/EJ6d2MHEXXKXjTFXDDakONuKlR+ilND9hA/FmTt+coblh3+gY
Qzv8sYu/dqjYCvW2Am9QnigUFegAPtFTVhzSgslqs1LAgzLcrghctlXYgJg258bk0hlz4zZ58pg2
c0Tq7ER0rCZCgkFBy/gHJFSL67Ma6vVCTsXZVtnjogJcxwPDJr+H4dOWK0G9XQ5HTmLptXkepbZP
nVAYrXpcpbpEFs+6+ZCMxPoE3pPlJszvLDyoBJATGTYT2ufC+oxllmwzbaKNlsXfocTKDpMJFev4
pB4w/D/GbvoVDVCvEotCdcFZRVzRNzDUALHX6U3bbXsj3el/kHcmS3IjW5L9l94jxWAADMCiNz6P
4TFHMDaQGEiMhnn++j5gV0k/qV6U1LZqQ3mZj2S6eziAa3pVj56Nik99aglQ6SD6NkeHfi7B8nY5
19Bii5Mf920zapz4/isTt70roP+4eHspJUE7Prc+HJTKJFEFwzjbxBW9ljC3qCdwOy5W/DCGSR49
wX6qreehyu5bmj+kd2mYo1duxnOiQtkaVfLYzEuC2WH5NJ6NKf0JCtLJxciga4/TJarRvLP5lGmX
uZqkL8AEPGNa0SaIfIfgPeiXpps+ZtaUGy8uFOe+vd367y0gc46ef5Mz7cEjXLB2NO9vSOPTJNST
EY8PsizlcQhMfaKBbTsYuLiiwsQinQJ1o+SWX9xr1QzjtmWlfYoNoCVVifogl/g1UUmNQ4WLFrHP
Y0Hl4DAETQhzE0zMo9uAT/b84uh3Ol8ZT9Bn4C3ZGKKzpT83KBN9NR1Mz82HXgwrCccDEj7dKcDr
f05l8am4whNXfjRWwljrevX5t9UR4G2zYl8BtQaZARJ1gS9YaQqSRnv5qQTQVXILKFOq5CYJ7XSB
9qEiIUeAV/HGc9JUj3ydqLkSVFDs3BwlqKIr6zrr4nuYq+l5zkh8u7BBeaIc25mKt0YMfJhRempD
Y7gscHCVwftpF6eKS4UQ8AVWzFG6IVbSp4APKAtc+VMcbV2IP1urDv/ETfFYiPCuM7KAA4K9FcsN
39c/mPUK4mMciCSlgZveVtcstfBAGZ7aUUWA88BMyKXR6AsmCwhkGBtbKub5Adj6ioaM4pCtpsa/
lBOo8Jhzt+019U6QeMiog4OqwxYDnYL0SzBvhzZCcaEWcAVp7h0bPopL2MlTuSD5hgpJcBkK6rpI
ju7E2PI36tUHyGCOY0PyFzTAKgegeEoEIe68zQJJOzlxQIlT+jRig4o6t70Uyh6IVyzMg7CQK5QH
cf77i5/NQHo8doeMKrfS11tatnY4nyl2xnqOMpVyAMuoZCYA5n6FLrWQEnsEKy+qpfv0zfHziz2o
32n7OpLkhy0LNzf2/3QNAqHZp+km0tVXmKkLAAuhYOE6HXTa0DSi1a6Pee77Re9viaZD2DBYgrdL
DLbqh7u87i6eLl4e675AzcghDVsZWLZqKV1Kv924Tw8h/XWngFivoc1LP1nX2q69HWVws4dhc1bw
nwnxJpNHxE1AW8d9gL5g3Koi/Gnr5Ksk97tiRH3WwZU6YF6cnjmcMJm1oEk2TcUcaeR715aktcBx
dwyZ5Y+GbWD3YfcrTYZbaOfYIWO4vgrHv6tnlD+fDeGAasGsEMOD3kQjmYsSzo3dcFCCNmn0cGD9
F2qouZ+r4pj88dzwMDnjm8RZvKF5LF4nNc3OQ1xSKer5tMQF2c4EgTLhZV51hfVEw4/dlpJFunJP
6aIRxFFL3nYU7E4rxoyeVmtpMF7E1fgLtPG5QuvLp0ada3KWLrXhgcSPW+Ay4eHGdYtdp93NWMF9
QeSH0lrSACMEoMEH5QAjm30HtjvWKJZ914bVN/9FHT5Ufv4A2Y/G8VpeGjchvhiVADPa+lEQBFsl
BZMy1wv+TPzLJAXMmPinBbvUfQviVCwVYPahLwkM2F519YrkuaLvzzNLyiny8lYS4CHNo9EK5v4F
ew89VdkmcPNLEZTp2SuOTo3xJ8a8udK27tdT36I9zeA9s2mZxmPwGHZBrFJoRDZjZKNPIxFAw/RU
Gq63aiu6Z8XRFvXw04jq6sT2sbY7+MztUPOsmTCglm7EkhPRkMCfyxEZXQBPJC0I3qDvA13fTYU2
165HnHzpFh8m72LIlt4ICZXDrW5xKL969A/QOPl59gJwxqpzdm1ZTtumr38qs/3oOLwHwsWA5wrq
xyVYlcD+zvoXsSRATAtbsGvbZEUKtnvzpGE8h1QFdOMuTdjBBnSirzD4/7YdNtAZ7usNBULxJqxD
sZ8JZhIcZn6rWG7kbkwiIZqeJBwt36wA9ACH2WOrWecCPvbcE8QqFE9IAZJ6Wyksl5NxmlrqDJNy
SVrG5t6vWSvmOa7AMFTTAYcQ3tDqqoiThgnICD72JS9+H9ZO+QChrnxgE/uo53fLZEdUaUwqTVZ1
T1lg3mdVIx+GtH5NtUPdZGR/zxER7UZEBxW35t6yQmjRwoDdngB7JG679iznzY5IguHrQqwY7V2U
5RA9U0Tk6XNIMYWGl4k+15h+a3y6FAK0c3UQAip2VRlrulFf4XM9YXDdxRM0E2ZdqPJYEGSz1h0g
lg5gSu6+Bj3rdWd5cIQZP4foc2AmgHUtLqKSx6nvgj2o4qvK+ntp8RS0s+8yr95CWrY4aXUTaiAy
qqtHhrjkPlPJrRhJ/DaCHEBDMQbm/gfuia+NQV07bA9pOC4it/oqreUJH46PODruTclhwQx5h6Ep
d9MCAHEzg+qQxbHJjOOhhq184PEsZPh61ha14DwC6cLBTDBzIgSDYgSbKJP2uaPHwcih4GQKCXHW
GGnhbn+0PXDHxI3j4+IuJ38yvFKelR780i/2ZAvMrTtg3S9VJk9jr6FLytJhjQu5oQ9IZMFmXxGt
fHAD69dIWI3TGFdLjvnHLJeNE309CKSd6YqDGRFRHL8BdYH6iK16awNgzvOEVC8boLUwq0+/4W1w
D3iYNfQ4jLVJnsfPMabmIYDwEiMBkMfFiRNwZ8DOS+JP96+k0PwjZgNMyA7WH7EIe4TuOfNOqse5
5Z3pJ8PcXtGxlmYv4EEPZZp9CPE4tOVTmefDWoEFXTPxr2epiIloHHmsDE99QYQmCOyDYFe460jO
0jJbP9hJ9MtLwdA6CpG64f6eYWncaugNKK1by0KpdKbxAR4a9hwuXHuhQgHnr/cuZy6WMQREwYDW
3HlQMviQKigTYmx5jKh5Y/jFb0zsT3mMa7LX7V50LK3ZpmRH7dtkDNUjcmvJWqX5HRNCQ7eN1mKC
mJqhIHYJ6QKgxjiFG4yAOc68emIkrb4zQno7bnIk+wLCaKy6shEaPrGmjojsoRq4EWf9QxLNbK+X
zw9sACdxUB+ryE9O8BHeZ1M9R5A7U7r/VvXY/al0HeAIxGEX5N8pJvCVZbsINQKDmrDsNynxhudT
Hq3HUv7g5rkvxrI9u0zcUCJClnLMyMWc3KxSaCoU8K+F6o0Xyd2sS965D+t16DOWTPZ87akt5dFl
6nXTmmiSJWWlQOyJkkiwQTSLgjoY6nhLwAIFZHAUfUqg9hEBVq0bVXtqMBeX3mSyu7XuJuajtcWI
vy5cLJuQT+TKZS1VGvgLyTyVxCEcHmLirfdLBJCQ6tuurtxjyko4K9F2DXZbiTHDw8guJV8nBLDh
kI7dxQ9qjF/EvnL33Qy6c2n1Z5aLfyaqmGkcGB8ZDBgYpf3EAd5cT5FFpDv9mFnO7kPd3mW1+8YS
L9/1+T4pvkKjvOoy/qj8EPK7E7FLCeJjCnKSS0ecvVCSvgU2FA73eQDoLPLaJ1oTcWIESb/lnRNO
cSmLdggQEVSkiaKrQmjvOJdA6NKjUJoMP43/Ydnw7jjy5zfDUt9DU37S2UR2q5x2Vk4arLBvLvDn
k6aR0GFbJ+o3cpJchbP65PBAEcCMbWwkHDUZ/ZYbTsNANXv0+gwWYN+BbsaZLuoQP9Cad744d0m5
dXb/jOnsZSoxmYNbnjaRWXGsgEJxgga+bufyw68may1Cm55AarzOgF9m0vX6mfWorxP/XhOWKAZ0
ocEr1SaV7iOduFTqaOiaRjy9kZDCW8Pdr70N0npVPL6wnlCQZFBAPncRghtXeFVDaBtrY1uAIFu5
XfI4NZa9iQxGGuTtH/fizLULGY41coIvrMs4xW6ACVDqK7O3egQUWJvpFiTwS26D+UwgQBLp8zlC
1wvVkBoaq3XJsp2BonzNDkEhAiOAE9OGCUoD4gYAsg3x1VaPNDhzLyBSRK6mcvkBcNxKeIpg9iPm
E5LGJcKTrpfgDlcHIHDwgQfu+o/mkuRUBmGdoXFo08G5wzmteUpDnHhVwxOhRuFJ/UBTfM0fbnqf
82JwN0F1IxSVgC9tvTfw0IMLorA0ErUSWAkJjr15BDS3sg9em6b76KpSI3DisYUtBxDrYGbWU0Mr
90MHhZzgIn96avUZ2WaEodN2azZSmaJDNU7PQUAUKwDhDazPuZUhMT80JxTQOvs2WfmBcgm3g5e9
8czgixz6cEfpkCQroc5u18Ea8tWNLSLy26uTWibbbZYe0DEApepd2McffcXBIzfJLVuJhLXmXruB
k2IRj/WOkONTW0whoBn4WBCaWRA14tIsy4mk0ns4AsNOafMjmdmaWq486p6beVeaRy5CbiuJXAeR
+imjJaIGSgRtmZt1S2IxjIXclq19ysieQ5KsmVQCg0/Y6cl/LQ7u0oIwSzgRCxMO3dlHizay4rkr
AknsHFMi8cvl0PatkfiWTE+xjkzYpqO8FZbV70XcXu2ZnNQccnMca/rPpM4YNMAq5HVf0wrWYlT1
/Z0BqFp0Rb03bBSjYMTj0OT62ix8J9Xo8paMJemaBo3Pi0vnsPilslBl2EigIdYY2Mx4NihuBXuQ
5uIQVOGesBiGM7ujXiMFt/hQJT34UWNCi7DMAoAakg7u9LyyUnAlnzmhkatZUFslA2QK+q+4Tgsi
aJgeMzdsOXdPdG1r0mqjpiUomHe1BvbMQowekaUap3vQPKSpLC0RQws7Cu6qAdXITxmi23rNUuE5
98DbaxprB1leB8wjiNznyERyCFxKj4TK79vU+BG6ZK/cuSM+tvJhNopLy96q6xH8iyCmQcY37//+
k8eJeZNnERbjxdjqTrSkNPGQHUJumQEwwpXnkjFq4Fitwizklq74oINhJxVnSZYG9DqJ5E/bIBVS
hQNtMF5XcfQndihqMqQ3b9CaD33D2YZ5ClzKmB+UP8abBGrUWpZMdFFsdzuhyich8vsuBn4XCqcG
I5zs5gJKg3R1cepN7xguj6tY8JPr2KSYuT3sir69w51/MlNx7KFN3MfT+KcizclcYK1dCe4mbTDW
BkHJwhz3yJQitTgtkSmrnBg5a83wy4Np+XrQt1a626lhpVm0+MSz9gNu57gzmvSupr4HQ2j/J57z
tz6g3c4ytuD6l0jTQMmoZ3ziTuFoZAOytbP00ieAafwAebTN76QXX4vYcNeEcvu+/S1E+KpZo1ya
Of/IynRibmofvFGlZ1Xnl8CrsEtICjTSWl/JoLxVomAXA5MUa+fqf8BCUQn3P10ofnx+R8VPHlMI
qgtspvFvFoh5G7fT8YfiTSFN5+9f829LRfWPz/fBE0RIlDLRuv5lq2hK6XvLVtGxTWGy8Pv3iJL9
j8PeUPmm60rMAv6/IMLlP4pto8tKkTUgbgjrv7ZWlLxB6vgod8mXl+sKE0SA7y2vkM2mcpag1L8i
wiH0u3ZMbco6kPkhntZNFXYrMNp0SMAJXXE1fxbUsHHyY1PU+ZIKQRIBE0VWocw3pCtKUv7gi+ov
fyKDlGVwCIEJHX1rxFfAhbwvAboxaS7EMP8Sx9o4uc9yyOdDZATHwsZmX5kldTNZe0kq/26qJW1/
lE9WIQ8MWY28kiol62C8me3wlSztoY5I7ROJ1yPf9hUHrRwLdNziVMysFSdPbxt2w71rxM2O3/gG
9MNWiAe5YMZhoGBFEXNQiTjUljYadaTphemLmz0amo7TtylsGNA5EpX8bDZQKhZfX/yeGnFJX89v
J8VdoEqLAQV5JAOauuY2dUrMYD70hneLfLmTibNJShZhWugAhg3KgEwPk2H9WHTSrCZaQYfWv8xV
/kGJ3aGQAge5R+fdOJ4LEsRrlb92MzN9CjtBzTv2afXKiSY86aRVQeCtKsv4wSQDrdK6GrP87g5l
0r51PkLphJCO9BpuBrL1Q/zcKsvn3gYus1M84WDmxReDIKO35EQB414qPeysoH6rvaNThXeZn2B7
T/P9HPjZ1qUSFJ01AHpFyD1uqErwvfDOLP2rX3soQLH5NKD0nEEhmjeDCFDuUBI2IfLfPINTbxK7
D1ZNG08o7fsZwCSQHJJWRWdQeFwZN9VV+QW23FEI195ha9pqsWxEehJiKb7jneNXP3GrGRhil8cr
6Q8ethKXkfmiDNYzgYAFUEI3sqBi7SXyzQ5azdbvjK2YCtAw7ZEj4hmD4odPVgLz7mTuApEQuHd9
SELufIns7pK3bPJYs527nH2Al0MfxlCFim7rQ5y1sJDFwBwRe0c/A7ADR4gxx+yph+PYdLXMRd7i
xt3QVA1it0XdyinE+PtL7WeEyLqXNFEPgzn+6XqWD7YNVFQtOJzoF/oBbfG9kWwS3hZ7q/xUDVNz
kI1L2p/0IKXYxSG2jNdyinJ2r+YyYlecw0R2Llm2EUmGH0GonhNB96fuK5Qmnp1ROvjLPpzBIU1f
yxgNxhqXBL35KzOqmKdN+DWDJQry4C51oqdgUiWfirj58rPKXmfXvotr8WR5+8LqPnVcYQQr8j+N
nT44/L2mxTncemDge6VHkwH3tfC9PYmzhwEdoaaPgp7hV22REMMniyQ8eXe2kT5Qqr7Bbr9WonzN
XU1hjPs4TKg4/lsf90T5DOdtprKRHXHFSr14bZzynf3PUwZnUvfGiZP7eV6CKjA67A2xLnbgYXjv
2dbeMrPXYoGJZ31VHD3JHqxMivpQd/YOVRWdrQGLk1hhSfAy+MrmyTm2OJ8Knd5N8MlWrSmx+hjL
fkcjmxj9Sk0clgZJhKiJ55ig0vjae/Y5Edld2AH4YyJ6sVvj1vb9meDh2ly6PhxeN2vHkClrwFHM
PWd1gZH/6gS1uhVhSZOZgS7iRR+ZY1KOw9vjGxDuEzcB4+gatHlLdkOdbzo4UEMIMHJI9lVg5iTy
JuMgHHUpdX3qqFh48mxWypGzNPHZ2cc82PVlKL5LB5eW3bnGtkzkDoqHeayrnNgDl5fE7IxJwfjj
DOYj1Ly9juAwGEaym2L5wdHpQ1YvQYmZH4s515t9R1FC32J7W6xnY/yQhPZjStN4NqZ7t2P+Jx24
ipgfWWierGK+53+P8J1NetCCxATy5f8qCGqshqj95YXl73hE2ArD9fAw5Br+X4mTuMMG2Pms7cPu
mFnruPiCdW6tTOld/Sx4HfVCMByOmhSjX0Ckx8pzoaD7JBHNV1nNmTIG56rEPX3bax1gesur7v2P
Q56qIyFJu9deI1Z7qGoTYHSmHmrFoFezCZuLnn1nwQI4Cj5D1YjVNTH9lyalzrLL3efADp9Td3qT
40LC9sa7BU/ZcY0lhflI+GTAvD2c4f/dgqbtDyJZ3Ha1esrtrQpHf1WOmmowA6ZcpY3nPJ7UhvLa
hdoWH0YHkG1F0Id5bHHZLF/Q0fhhUXEIkoMwso/BhyoT65wtFV12fXyXJ5huJsWSeAJau5snHDCZ
y/rIQP41EGec3RR0oOPMBFy+3Iq5pHtz2pSVv0vd4WKSxdyajnNPOcZ1KquncqaLbbQRs8zeOwDh
7VYjpTPM/nTgYMW/hbN8cWQCKyd/q2qu73ywicI5G1vY1PngZZ8mj22hD1h96OwnM+MhnQn7KvIz
LYnpBdG5PGJGP5ah13L0L3AN9fVNjTn7fRFBfeUsZWsjOAQBU7xnU90HDRiFhDOigmKSkU5G2zXL
reslx1AL8yzt+pdpO3qvq5Sa3khFm8aYnlJPwlpOqpP22eYB5z7XnsfOubLfcTmBWzMSKj8O6FY/
WRT8GAlqnC+iPSvKQ2uP2X40K8T8fPrqwbdc8lvqoKUiTyHYgnAf8YGsLFwDXo9JPNEsfG2udnD6
8cqGXggONcOPSDnUUjASzMmvzq1ithPoyeiX9YAej1f9hZVYFjgvPlrTJqb5a50U+sBz7xuj/wvX
IHgxe1FtqLJ10iVS0qDYWdiFDoUf7vPKBjfaFhjwFUC0wolvsA6zS9ah8CcB4NW5c6FTgxBZu23y
DtodQi7HOcczv9yxxqPavBJ6Qg7u97XHkTmOUWFpEzlVY/1OtSv7asqzy0LssNa+jhE5Nhrm6CYZ
NC+m6r44er7HmWNfmpBTD6s7PoxfwA/VGddxs6uEwXwVxGgvhrw52K5Mvk1XnYRvGnR5TW7ByZt9
lOf7LI3S3TxKNmdkw/ccwsHHLF8CKFQptoJWHtgtzOdese9RUuB2yIl6oe+lU3wIB7wmEtwN8hed
m6WqIDIlKNGlT6d3PyWHc8qQ44wR0oa3HNKNit60ooMJVicP5pAHh8EbfvFEpp0nIAMHHoxeb3x2
+CMAuhqaGhMDg0zrp78k2flN2jB6wL1J8W4GN+xCPLY5spYjBUzAyDVHfHOH0+rp//5DazVr9JD9
1NRECSvzbWxcyIrD9A1l9aBgAxzCitWEI9ic+R3j2WyRyZocdDcNzK2M4M1jhAq2CMus0wJV3mYi
vH2KFd4U1Z1qewD1oX0DckwXJBvqepjk1ZwfQ8ObMREIkwQp2wbHL4JDl+FmSopmp8x50Y9LcSs8
vPOBNh9patlQZXBUE9YV+FH12pg+wLuywE7TchVBh08o8bEzeaFWAqjebeqan9wfvH2knQvEFEah
ZlpOB0hzZb0VFWsWmWM/qAoWVZnzFkU29nsbF253kd1wJ3jvq8TxXxDVKPhLmvKe0o1tpuLHhrXK
yf8rlrLsSZ306ioNiJfezX7BPU1t/uR5BHcM62SMzZPd1ERL1uDDfnOz/WBGZ4mnhbXFHk4MLOMC
MrdtEatfU9wA+mNJIkNSnCJKwQnVG+3iWiztIykLwASRRK8ZPifwJXqi+TzPwmvzSkgAEI/FT6Rw
arHCtmmBhM1oqKUE6UCk7HfaZdUp9ppDRPGEpV3voFJNv3AyP2aDOAU9I3BYsH60vzvPv7lzmB0q
m0MSCyvHKtQ+bhfpox5BoSj/s1kaJoOGUpk2Gc456fmIM/4qSHvNemUgS1ojHnud99A39q/Bw2Jo
TcHWU0TYRnS+fFL1Fpux17/iRgGyovjLG+YQ1X8YSjxLD8owuuWYEDOhI+SVHO6u9YYXShoe2865
W7TTmCBFwf416zuLsCffwtiVgOxGgp6OtnemhtFYRu3O8hiKOPS6J9P9nnIcnmk0f3p1TYhJLpvo
H+LHtATMkMAIxDw2tgcCKrYJ2jvzfdyofq80541mtK4WbA8s8vIUBVycvYzpFVLZnS9YRgkRgDrM
+6/aWuDOCKNlhYOpMOki56yVrmtDq2MajgeyqMU5RxsiXkpTaef06TbBIrEZljaBgedhDKFwr2Ad
rxJU2bvCgRuKVRz3bGOcMRjuvWkcn13nPanmK9Dd6dbSTHxHTpNQfHET1VxxJwQ/M9TPLi3tl0ZW
9Y4ugCPL6de5B5pU8Bw7pbZ+zQj1Pshu34vYgZK/8IOS8cyXw6TRLYCdYykOdtRS3IZanM0eIP5I
sOIMGjg/FCODtjDcdzB9zVuWCIrfFWz5add7cf9m6D+cWtR2nAgkIRRaD3oZmcvg1guV7S22O3Qk
kx2iOQUKB2MOJfRiRwuNeS0MpLEgvVTkkTYlEM8VaV59ZgI7JFb1Ebr0RjeW8g58G05kPPozRsvv
Pm+63ZQnFh+f/+xBOeRTSfYS6tXVZahXIwFsKyonxDlpX9JY7sYuLK41539Mngn7iYRCT2dJdoup
f+0cFR3J2xfHzjCfStGLK1Mv91KXpAK4qvZMXOGqyrDaq6l/hJ5IGWI6bIgvXvx2yE8sDL/lFPSX
Pr9P2njm5s1Tesa6c/L8KT14YKfcntNhDTpgZS7p9qjznuqug51YtmoVwR7bTt4AsgjCJx99dRos
hEt2YPaWUpHnmYmM54/NHFL8Tlp7OihyCbfmnTqG8Y61arKVjYOxk13M2THQtJUZU627lDrY3UPc
aUxUjJDWEpe0lpbtOYsrSalY+2XJOjvNgOhwA7v+wXsyLV3clVYLmLUz6bvlUAkHnTGRpNCmssIb
pWys9uI3RMroGhK6JyNN2sbmVNq5PHZYdmEDZv8w+r1xjDrn1ggQlnQQtjR0QqEZYSEs/75ew1Pg
khTefQR1JO4akx/XihjXcGeXDmVqvg3vXzwPKC3HeuvgCw5wgdxZi1fR4lUYnnxOaqBtdb1TLt+d
Qv541QFVt1wISNk+ZN7BXcSxzlwg8LrG+UoE2SVWHtj7wu/T9eyNj63EawFUUm0sunPPGCpYa4bx
YQjZ0GT01mNxf8CMN2/NIaGTKmJxVBQtp3pGlITe67E1001rxSNDLEMpW3ZrFboaaHFERZXZYNXE
NcLaOtaUaVOqhK8UP5tB7ddYyYNuq3tL47Yy8Rli39UoA2GA9o391cspREFczTaSlqoWV6XFKmBb
GqF9TH67+aA3woU8ZU/srVVw5YkugV/CxoV0u0rwCeIXxpfUJ/giOHi4tvkcFA6mgD77sCPwGjP7
9JaHjTSTU9jDdEvlyaMbYyMy+NI6sXFBmxgvAs989HK8oq2w/ww8gNZFj9vayb8SlhROKN8h7/Of
7TNc62b0AL6EraBGLc7r7AVNnYv/larTd6MM6rVagkpUkcy7NIqOddLAYHBHlykBSprZUcjhTXh5
w+KjjTyxAaliG4xeWWbDWShnqPLBceagfpcTct56GCI5N8WcGGHC4T8l5bbEXyF9s3shsi4T5ayH
ZHxrWRC6rYLJhhDPWo5OdG6qIZ11AvzggEtd/pF9PmySBLRsmvs8CN1nt3TB+KY95fHBcjyo60No
/E0qq2Moa+h/ApIw+58eP5A65fKUuRyHjOWPLm2nQQZCeCy5zNETPSqI97AKdsqQTxSHAjoH+4w7
h5OvN7CTyekiblM8wTnTGUueFLpXQn3c0HYrWcK5hAS3mV3GNPi3JIeL5q5ko2FqPjEMIru5GkMg
eSezGic2eemfv2+u5eGyUgmJw66IvpSN2XSW2PKmt8Znbd+pga6a5UPHHwqaIOffRVP26NX2YwnE
VpXjGhI4HbKVYNjAlepTJwai94O56AFsLW1LXl+dm4SVhAXJDMgZzDjp/MHvB3Y9BNwigyTfZAMt
C7A/D1UG/sAs5vhQm/Yh1N1WdVQzUubFq8+cHUqGcxtd87505CkNk/o4lpzv58gOEKfOg9VTcy2C
Lz1rjMH8NTh5tm7uL+dEvrSgXCCCxr4HcAaVosMXU5SILXsyPNAqKVgkIGC8e85ko2O0PXSA/B0/
2aaQJnKIsdzki5+0IUpHx7UxIqIMRn1v+vQMvqjblJbRdown556z7GPVzYcGt/VgSoCIgi992fqP
cxw+Zwwi436Y0pbI3AeHR//JMYGCcuNlz1tt/dghtGaBLHF0FJxU0PGx47fI7VhAZphvM3e3PrXS
U9OVOMd750EXsFW9PL3VaX8FFpQvvS95BOgV0zNx4AU6OxpvemyvOUDcKze0jaw4BYtFhlEcIPIk
2LmW8Nd9f2HQlJs4AV6VeN7NLtkPCi9uT/he/BNOcotvolWJox7TYJvX9xWtInJi9Qy4YrVEm9hJ
Zbeuz/EX4fk0nfBczgQ90y6/DLF+ZUsPyC/blkOITYq8rS1IBad1+MnpFORjxVdO5UQ3eykPfAE3
JbXIfZig0IIBFMZcXTpreDNDibZmzlezGj48F7GvxeXWcLmtZgC1PEdoiePpWJFGoLHLhrKcjom/
ThznMY8VMX5AOgTI3atwfNwOsZKnafGazGW4o0D04vveEzzgjY/qjk8XwmIHayeNOgixpAuxEbwx
a7v4CxfpRDT2OZyss6CevSmD5MEqhrvGbppLaJt3Ye7Xr0PW4/jAQr6dygffm108cO5Szp3kRAGL
CvbWSNbYoEBpwikqMUYCjx67o2JoaSoNYtSkncKmVWeOiYVwCoOW4fi/IokbaUrri+9EPJ45fyRA
aba5SZiG5wZXXv1Qw778JbBMSNwlWSRvZV3T2KCbEz528h+lnOEjOLzcIbkJGqsOuKKNYyeGU24K
VE7tZCdgY88jA8aTi3J4gWHzSqT8QascqprwZgAQLbwKT355VklXz6BINiK8IjDh96K2pFOgKQW5
jf1kTvE5khgPnXjJvRfmhi4Edcx1cR1N+9RJbg8JFR9ScesAQNawZlx8Fa8qqr5pmmRwJhKzHfuH
IGn6e1rfASeWBUdLHEEJNfLTTHqZqVOt4fN/Iqst2Ynxa8A+vsohQiPaQ/8aIkq6VOSKNfLi7r/7
ElJI+EGkCP+TVOOl+/qd/f+7x3//0/9WTmz/g/Tlustaj7yg5xB1HH437f/+X9L8R7GkdnzT5P+U
lv0vkUb5j/Qo1GQp6MEAkcQM/1+iUTr8GTyinkkS8r+WaLRYgP6H1aPtscE0Lc+yaDLAL/4fEo3p
MPquncWc48I6WZsYWR36B64R4sjAXIqNL1jJzqT1vKkp9dlWdK2ucO3AuZAo0QPpy703osGn2R3q
bHRDaHPuEhOmvYfWoRdr06g/nQoTo+exCKo6sR1sgBmLgWu04BQ5fw1hxQVXCOm+bMq3FNMNN0GX
xxSmzkFB7lnFbOW2MZ2GTTXFLH/UEx6KdJ9wwe1FZd8NJJmk4LgeJCXlSY2A70ba8eRM9C917ZJX
KwEaBDTFdiMOUH4brK867i9BEr4qlNNVe/FqTNV1rvCS9wMxxqS9q/nNq6j0ekrMrYrkfkIeBGGL
dwez2/3xZ/lkD0Kt7US3a9W35OasdgcP6EJ/aX/ti+ooZLvT8fScJv5n3Xl30u73sBjvsxYWewuP
zSTYIA92g/+w3zDXL2WuSPQcaiUFu87ZyQ5JfcktNinhfkSIkoC/M6Nj5QuGjDgVjckhkgAhTD0f
zfaT+sTBPKvu1lQgvWBBatKUzuBuwqK62dnp/5B3JjuOM2mWfZVGr5sJGmcWqmshUdTsklw+bwgf
aZzn8enrMBO1KaBRD9CrxJ8RgQiXSLNvuPfcVH5I8W0VRwI2dffiyi09F7ZmFBvN3ckw9dg+D+2l
bjR+yEsW7kMWXqqyVZI/K35I2vIhY+oRuXIDA4oZIT3ktReHFjESYZH7tDiUIcI/5x4gv4Fku1MZ
erXC+JzQmo0su3rdJK0EvhlDv4nzL3OPaRt95G32qaCyMzOg4YnfYXILoU8xDYfQT16oeK2j9ylN
fJhOat/hPF3gz0xWk3UP5jdZLDl3e6hfC7VgTDj7ivWxqL0C66ESzYHyp742ZfLErBYRGXjC7KAT
et/172jZH2V8GdHuohKxCIwe+Wc5MaYgqXgtXzvheHMPYriTV8jpPtBzj1rsZA9A1ZsDM76CMcTA
ZAe15dFQj5YonowlvN503StigI00KN3Fg0nqXFO9uyU9Css7lumea25nBf8lMr6+nx5iJOCRODWZ
spvJjiM9rdiWTNZV8w1zDB3t1slyH40euitx7PPDvnZ9kmaNsr1GIzQh3qHcnb06OMu2JPbsEoBt
701QJfZek19yhMfIT1YDP80IMKQoUHmo+pgE3pualJuOKj3oGdRY30yE9W7cjHxX6biYnM/07948
UgKaiC9RAs0GVp3fjg3VBIIHKg5MaZonyCBMjRKXGc8xDD+RDo7BVUWMGjknOz1DtGGwXJxth2yh
12ZbM+KsxtssH7uBpqV7VjTUAsQGEDYTWMoaqaDvzu0GFyQ7weWFEfvl3CI5dT1HlyogCK3vH5qa
DaJBX40+kYFfY7LaHSGlqDbpPRkfb2mwYLAxS8bzC8KKVa6x7zUw9sN6I50Bha+zsYs9Cp5rhAdj
6WNzzUSgZW3aEZl4x95232NNRHwbmldRXEs2AIpyVcNHx7j2A5NcPBmSInHAlxW9awAL1AgfFUG9
jIFUKz4MRO/2auI1icN89seKToFt0YffHCrcpudvDT4YxXsan2dpD+QyNzuzToAJ5r7OjmlSAoRU
5WOfTHf4yr0xHnTcZ5q0dzlI71hnj0/DrTSjVxoaDQgJh92roxQEsh115Wjj2KwgJ4ztW4JZoSM4
IrauCbCpqcVrh5wA02hMzpmqH1QNroofW/M66TGeowzLsngXZZgVHjAu7lNnX9hMU1ipIYV1ww90
hHtky8cy+OwoNHvrsbcueh3w71Ox89rPFakxbV/5FFz7SgMYHfHUIg9s0jfSOJ8N/DyMTPxiumiA
rKdJWekaQVVlt6elWCfwRXPD79RziN6Z/ToPIBUVVmZnF/X9k2Y/gaBgpDlsXJaTBI3rXbxTFExV
BSCHwdh3MNVKUhsyFFfsgFgPENIxrhvws8gQ761iPAWB2Ebz11iZxPjuoLK4LCinWfj5eGTctNZx
gy5aMsluDskxthQinKxdoktkiwqU0GOGmznsHydcEr3yPWN2I1eMt7rByQASbqDRG+vOyxPc2dGu
FOU2jm0fVghWlFReQnAxSECvBKeuyOdm4X/Js/fBcbZWWO4V3oEq1C7ZEH8VEUe7CBG3hfaJsIbj
uNc5vER8CbV7xeDblt3Wbk7zHPzTRFaqz+U47dlr7eGQnrR9bdVb15gPto1H32KnC24MTPkq64Fs
VsWdY4G1dXOnZ1phjfYyAsXmKX1RZbg3rPpWcjHrTnXKqhxW+QtAdeiWx0kUWOVxCJKe82Q27brE
gcJWG6rhlLy5cXhMZY27f+m3mBqX2yDpmAtx6xbazVZZapRblbRFdYk1jWzjI8NyaRsXBpZnPDwn
mPR+rtg0b9PE3K2ATVhvYsPdVi6AGNi9pvmMJ52HlelAygo+DEnozvQfAi/RRPMVNy9aykUTVkcZ
KD+To2xGFxF4jrPbnm/OwjIhPVlx3mP1FroM2oqf0Xpq5rc61g+xk+A1e7aCv5Qcl8QgIUK4nBsN
Oofe16soXxddcesj4yimv6o3ffYb+4CQ49Acv0tMms5EHk1bC66TZUy37Tg3NUiNACW6DZyHs0y5
ckTtSeAuDf66iYAR4Dyscy5pBHe1xmlu92/OlF1mc+sOPHo4DIC8r/v8opnhRu3tPSwLTzceo2yn
kvFlLY/7/LCkDyCwQMWd4gc9pLnqvQhjuiUawLL8PXaVtWR4ZgJO1Zvf0X2dSLQMSVbojb8W0C/W
tkIfgK7CgBz3FkmQQ79qDaY7ycRHJf1aP2mTClP4HEzbBD1sn8JXy77UnJQ5cMiKYb4L6T4E4bBO
7PAml5tsJMdMf8RyAcvPeJhBEGHuYFm4MrVsDZiO/g2HbA7TMz+rfzUhkhE+pYEyI8xAALTHqnh2
0u4AcWxdq74w610h+RQSsvSI6dAt3mKtOtgBnAJ7PBUYoUl/QxLxoDg3iwPQWE/lb5rrbwh7SSo6
JIW7LWR5UguDkJ+IiLxjA2khL+UtmK66rDlgOVz1S2kyY821ezEcNPOqz8W9xOkJxj6DPouipFQf
I5hoI2ShHome7J4M9h86C5J2CbHGcip3IRJ/qMtfQCt5Ioj7Yc4ehazY1MxXNO0eVc/co3X8Grhf
nf0l2wfbfcq0YTMTu5YRvpx1ezfD6t6ccD8KTC6VfI0w0ZBXwl0ze3o17kKAcROsUeIafdBylTgM
ebiLwVK5d0zCobFyhG/x+ct47QYn42o1BLNhGcPQl4cPgQV6R8PlN92RFTBNGbCKD9Z24mcUIAFK
GH+FHHYZCU44J+1u2BnYwvqAhNY+Pi9GNKvQDjr8VxaqyHdxMMJp1DUgxzJ6IddoBSEg67TVbUbu
neL3K8unNnXOcUmg0IwvIryr2tGRHcCBN/gbm3HW9k03+CU5vwC3z7wNLN1+QtCDrSG2JS/nTFrg
zDmoOSp7hn0R86U0HCxh4A8kFJlbf25uo8YeQacmJE6+T24JeWNYxGiu3e+ERZtJckyBq3My2Y+r
r4IQIzY/35X8Sxl0aPqhq2Di1ce4TtAH9MSqH/OhPzJ+YyH+1ESogrs1rxvqdXKFIOax/13BTEMG
p61C7cp4lk+OtOt85oow1or1bhM1IV0sEByrRKJ4LSiGarokYY3b1uEnQfSsudtpim+Pc8qyJm9I
gGJEjn4jgCCbs0So++6QIZRsk0usF6SEQCrFZRXzuhXkf0xt/Wg1/BEWlFkWPIR9vP5ul2iuTLWP
CotOCB2mQj3EftXmOEIftcbVxdHHtdRMJt5zX5PYZgHssoHyUcStAbyUxF2GM2ojLVp3KaZesz6w
q46GZGOyVWT4gVIBTfzFZBM920c9Qkciz4tP2ukuwxQcUGUbAEJ61zNCn2RsFgjaSjVYBwpjZQhr
ZRpnRodg8/odtk6exKPLwtxFYra4t4aJJWS0kuQLFc6PA6tlAnXD+HozddXWyKZtvVRR5V86viIL
3cWy8xTSNzqENzGiEQU8FbaHUkUJxVvaIQmo245y8X3mWa6n76R2N1bZ7Hrtk10P78a8YiG+s5ct
i2dzV6tEmG/1FDtB9QqgTe/Ie2bdW/IxjIj7Z1J21GqdD/6AoTfGCjHGl2j6xBqOBClcCZaeruC4
cDhvONX7IKP6Tg48abkxw/jaCfM8MGAPp8PQnliFrR37zUTtG1tMasOdm15aaw+Neo0mcZ2PFbIr
KNovMchiUM0QKk4ZJUZVHEvrrKUkfRZcwc4FAx4n58Ghki5b6IHGS95cArPdaZhA2/ypND/QhCIz
m7D7LGjCJcl3VcFUE9nZmi8qQBMMryGtU5d+G9HLPEx7Wx92UNTXEupH33TvOgnqmPBZgW5oZShm
timArrgHMG2f4sUT9lAVANeT/axOuzHFDkguKMBdEHLKPjtPRLHo9ozy6t6bh7KsduGYctscK+VD
QHwjA1iUB3Qaq4JMKoLikzj80dvf1H2C4rnqssdyAJ0rPmV1n+uvgVC9IaEQEmAmWXk7PVFG45vl
gsxoGZ9Hx0oe1NDyQS8QlYMfK0IlSMYjSsVNg9dOgzhplmBGmSHYKM2cezuQLFjLhU8b8dxlXjij
6+ITMNGokudVWMd0/hUTtwCyrUl82vVeNziBlXGFE2kwK6/S+m00Bs9tAZiNPDvUqh8Ik3KH6lgx
/AwByDzfWeZuOif1cvs75xjXoTIp8PxIBd7OSX62CIrmy4f6l9wj20QfXe17uRXIyCV1V2jhHWsB
Ew6+Kz8JWib2hQHOxsoSXxOlR8e4dgYvkufaGYnHxkcF0yGDBJ3FP2ZM7JGTH1vlXFZPI5WMDnqa
fD4+nw+F6T0ON90pfQZDEyVqP10bfdgGar2doVwwUuHOqF7Zq9O5N14vxiMxTKjgYCC7/cHMLkB5
n+228oMKhRXGWSD+u3FVdYxp3fJgJpAxHGUlxbvE6a04d5mcHQGtOIteWp4lOwi8NL+V4kqIgjF+
LUrUxsHTEk1epQBGnyxQnyRbFSxw/kq2UASLrxjynOCIsT66gdDkS4xRDmJtatyNmN7m/nViI2Hv
xFvQfdukeZAqY5n5FmBOURj39G2uLw1n1ogNczb654SeOlHVK0HTYPlb5FnzYTBeLexzddJ5c+c8
hvPngCqxLRxU582pR9acMPyuxRIEDhJA5RPvYYpmT7MsN2JGY+xM9TuhJS+pZDpmcadjwSPdbFcx
DMJnutKmd2RVXoC8aNEulWSXOuSbF+PXTLtoxC/TgLjYm4TlTVp2qHA8IW1AGfSqxzgZrfR9YDBn
S3et6v3JIe207Zs7EtkjVfrBqcSicFZ9ja2Qlj44NhtSsPJ5Eu1b86S0R7TpLz01v8m5aASvNS1B
N9bbhB2JyGM+/ZpLO9yMdr4HEvxk0nrDSp+weeaj69FVgg2Pn42IkgidJ+LvVT4O61YbtjlqguTJ
gdLQsMGi+/NDgg0QnCLOwMZUO08SxQTbl61UM1QbpKW5ya613oxRUkDK3WA750EkJxPSRksHXDC+
pPlT68CXoeLlzhO8iU3svKfVaxdbz1AAvzvYg+5DLgzQ+hVZe0ed+IwYOlbfH7ABQ17eQz1ep9qz
TU5E0j67x7aUaMBKX6uuGjKlyUJ9CU9BbY9JcC+0SyRQ7qT6c7CQy81e8lZS0AnP7P+SJWEW4T8G
5i2utNeAv91s0KzjZ1rSmQEM7SeBBVbOXln9NA0YTaIIWOJv5zo+tsjUnQhFTnyUhnuPluP/EnOf
VOa4ngGXutMJUsneNNvVAAVZM+BJo1uySdyc4z3fw4yKBWO75vQHgwVsKN65CHf9NyeB1TyG3UkF
TdBf0JlExl0CsaX663+4iRV5SaIXuzYIiGTb+hqnNye+ThOA5WtWaEf2T8MjQY+h3Leu3zwLY8+m
Dsxkomwx0Ddusq6wACI3jK3PKp2/k0zAvqSyk4bfsOcSbYPDFAOZhBk/gZ/O8myrED29mn4z1iVW
VO0Eerqpi1/jagRnl3stxsQ6t2+Dc20ZcGTWHVDSURkyAkH8gfO9neNzTv5CV06PEbQYQA2fLiRc
syr8dsY7nWmeDdaoRw5bige89RvVTL1iTnyiGDaxxv3Xl/uEYmOuq4Pa2JuKG1YjQyMbU76be86D
AahLM8JDZCCU4ILPoQ+DjvDY6OwaoOh68K7MfxYi3BQ3Jbr4NdquN1j94L9tr6jCTxuVMrVVElin
qA6ZuGErKUD5jB1DPdhdcODtu+Lmj4Z2M1rINo6XkGjTkOdQWRrT3FcgN1QEDWZN39K1R7tbwuGm
rWl/aWLXMa1vYaA2wa86vVHNb7LYftWLah0CxSwWUuanNvRnzgIDciwpk7jxH9r4ktMIaJxRqAe8
GQMeHKS1jcUhsmljy+GjTD6tCPdx2m1FyVkPWTNM26391WqSJphEjvC9N2ymHeo6yTS+lVvkPBfC
wdCz6slgUlboaREl8e5qx+gDntIF9BqBn+s4bR+K7Ksw33McFm0mf5WKyzILrgiO19HwZSoHtzM9
qb2w2jq3RbBtebYV7Xdw2fKLV6pv3HnNulGiH7tLUeZVi+ia2RcjzXFc1ZJb3cCPKCkncMpwoTtk
isfSwjHxHGZ/6PDhy14yxmGJDhyNSLiJW9JI+s2AcFVmDb35Y4FbPFBRPzX7epQIEoAGp/hi0hlw
3LdTNg/O4G6RCT4V5nRwDBfjlr1TgQj1z4geGR0wS6G2G9xXK/szcz6Dg7MATZgBN5Bk83ltcrtW
jNWMdOvy4NW6DrMMDPnENFoqT65PBP1yRPK10M4NhC9a3RkV9aa0hYcScTekD3aJkrO04p1cFuPd
uLeN4UCc0K5T5L1ZAkWHa98q31rrbiq7O8wqvAur3bYlWilkK2JZnNfJvs3qDSpFOP6+kqdPfY0g
RxIsQGOfTXgy59+038rqPbZH+uqeqErc2+UvkSErh97AYWXUGuNFiWpKqReTrAd0zWiWViUWqryq
zrobvE7aTcGpFIniyB88gsJgJcNP8drNT0vDUNj1e2vx2SXTztbw3+fwNxRaQYJXtsUfZdQu08rn
zNXhXa6Cx65jlBcY5d50f8Tcrl1oPXVLVKBzQAG5G8rmOcmZVqHPirvXNFG3YLF/bQVpl+Pei5Il
EwlKjjAuUYCMFyMC5YYRwBRiSLDKmmrbjj1WqOzE4P0oTOUx1qZ9Q/gh8QIw9igdmQkUpdjW3VZt
hofC7vZkmug/BUPfQU0/AZV7fCxW8aDWVOCauOthhy19OlVd/TfCvgpxuc3WtnSMPcpUvzRJACDB
oLCY9mDxleVZ9keN4ywEfVMKpDMjxC9zsMgGCMArHgs0H6LW/KBwDtDCkFBx0iAL8KLOXolm2Mts
VvCmM3Cs2zuhYd868ZO442rW3Hw/8eNcc8GkoHlkdbO51iadkfzwFRjNBi/lEXLRC7uFRzchA3LK
4R0i+c+Q3mTdY+EiBtSyLQ40X19sMKa11hhSK5p4a2eSgLm0hDIj/1yMVKgjFPWThYCXBTa0A7Ev
R4MGuUHMfxvwzGNwu7aiPtl2QMSp2Hd9Q0fx7pDjDPaO4Iq6gGa16JunYldOVNPIusOIhjstNmZi
3XpYlLY2XkEwrIJrpfSriYJZpW2/J9J9r52QuhcVzPAsyISZ4dtYHSEg4Y/sqE54+AuhblBIbyrj
iPYYwrFxgoXzgQVlEzTP6LJXUazvw1XFEdDtFPOcqsHGYjs3T7/j/NMpyp6KCR4K4bdwPCQ2i1XS
578QT6l8WuRUzb6hJFPkkbJkqJsXono3oaSoa7r9bP85dXrOixHO1uwVOL1yYkgtkqaKCBsHEIG5
114Mx8RduZC0iW3NXJtMJeDsBE0k24HWJCjaD7JydjImn7Jl1Rpvy2bYxfiuh/zdabmbaobRYaiQ
w6QQv+uPzCwQ7SG09AYeDiRjrVKhuL+1rTwTRuoFfO6Gwd6X5rph2gLlJ7BguKJXK3GYB6LaKcsS
LlReODS9IrlaYtk7D35SP5jGfDTnRWccoJswHgTpSS0ZugnOo6i7wIptRO8Hg33UgMOaWrgTrr1u
GmxxjOiZh6yWjBSjLf1F553hmKoL61Bq+SWAOl5/OYvdtlbXy6qISfuaHd5bXrwog3ZJ2+VyZ6xA
8HkZpdhriK2yncec3jyAepbRGeZW7RW3qg7Zh+IPqOe9YgJsSsp73GHrJbdvDt4N4z2aKUShmyOk
tlGejXNE6MORJcOLTfFb9zazObJwzFXa9U9lmx9qM/jWDN5iwDO7yOgfFTJbtYZSCaLGFhgTIxsV
sXR70IlHqTrlYZyoisBm9eSmqJG60qiVVkOobpoF7ActvdfowplfVJpvlwS71dXwEDkT3kR9r4QM
cxzpJ3SRsZ+3AH2LhBlC8BMFnY8w00+T8FlJIXHY85b21LtWLuApsmqddj7E80+SG4gOUaQW+lsQ
73v2W5Pxaii/JYOUsRnWbv7miGkbxmy6q58Jz6BGdyAvLfcnbl+vxEJSa0/KKHYTKYmRGd3K0NiB
M1nZ6xaHLQ6KPT5pRD504LDdWjCQvY6KJSZqLfNqqADwMXTzY8airIJF6fhfIGt181W6dy1Wdljz
QO4DPG4fZhWazaM2fg45QyFjEy8ZGkbsTXyygxh3vd7cCJH+tTMGKdwMlLLtyEuSfxYSb11v3mU2
HKViYu+IFx7AZoDYNjkz87B2rZvxaeqbr0gd3sGvrsQANVEpWMBYO4VFiaASRKKmKOeRxAOz11Y1
h1k5t7exo3axOPWJ22LSI5CO9StyydtV4bi/gy3fiSnYFGbCYaJ355rDr5t6+oTxYw44FpqvIiPR
qMnBV8yPiV4/cKCa5l1ViNhqhEYqUwtHsA/eUiIYJK9m9uDiMMFZ3pOoNF2xVt7B857NEWz8BKy4
UY/IJ1QEsUOLH1f97pnX1uWBDKvPZoTDXAV8C2TOJbuhEi+MSVdViXRRD8HvOoB8XCSRZuLO5wIZ
lgQN19VD9YDuqNwoFd4cXRIZZGGl1GsqQDcDxKuifyM2CleGqH0Z6NjeknD2qzrF75W+1+jlPQax
01qW3aZQG7q+VuZbN2bU0hAWnM5YpRxlBGYbpf0DQRIcX0W67HCjl9RQKaWz/K9wjS1xgs46Riez
7js2JEC6g40pJtcvFVVlZj4Suj4tNwhjCzhO/F8KS6JqQphSxsOdKOKX2ByuLSQtXn+DSLSFqEJn
YWTVPR17BNVxxmcUg5fp4uQURDUZNEwy+ZoYD+FjXzU2dFand/2A4AhoHqPFiKwmOa2wNmF/NlSi
E4sa0VdSPYteoF3PWiIuG7Jh8ACvwdJEe2pID1C6BVlTG3fsACEJ7x3mKMuH57fJLVQTfG0xik5X
awTfC6nJRYB0LTMg8wbxJquofS09OYUzyhCT2EGPlOZolXcsmpVaTT0FTwTQ3XzXFTPzo6EFUpVH
3yHXqBpMxAX385/tMNvvh0+GFfHaqHr+FPuakdTV65DWPyBMif4Vv0xjJw7ELltZVEmX1mxvad9M
Ozy+FUZGpcY2P0QEeaam45W45XfFPC3ijeRaap+QSD7oxh1CHxsM3FbxW4XhWWLMWgmFFkhpifeu
cuPDCBmpZzEtnhVWpzqjE8lp8JgNkx7WdRZJro5HBNxwIIoJZtVo/GghtTcTZsNj9TaTahSabGgZ
p6E2sIcXgqQ2aZH6jcLWr2zLwNctEw3EwK4haJofW3e0bRUzVBzT6RlMp01q0ADbqhC72OJKQMtZ
e012yVoTo3VfE/y6cGgtWgwIMhTHeagwmUjCY+Wkd6F231IdqJlMfWtai7dHZQa97KZ05Rl/P6qs
F9LaCMZxEI3zsbU4JMsXBDguUAXC4i01OBDgxio2IWPGLPAAlCTzVbnLv6Jj1E3Vxx6E3UxafyeT
7P0BNlsDR30Xyfiv7yTBYUnTedpFUyzjQhA6v7cfnE0fSrLB8hFsdyGuin5LbU3fhKhzmMKG93KJ
MM++wqRPDpmGOFFV2hDz0CI/QCiFyLF5J/tlo4ZIrZza3Gd52nt1XfeYPSJu19h4zFUoAVn4OebA
IoSBlbRDMj/LCe1TRo5QUCJwTQj6RpAMQjdJYFhAb7IVljNufmlBxvpZ2vSeaejXsTViX+YACG30
0+vBHA4gHXy5uNZ7kVMEm5F2LEn6zviiiN9jPznkz9I1Yz5Gq/OJAFpBCwvPnSSOi2iMEDAn+rWG
VHGl3/YNNmtLyHhT1jZOnq45sQ/g9Y5QJWhlWrEnYCGETYgBEEzLMP0qnemTWA4B9orXejRpiAgw
8ScDkJQVhBfLwrwqUKBhpom/bKDuU4XVuzfQtFVJxfrC2thN0GyRs21hT6Rrl0sG5D1DKU0HXGVN
j2NG5KM9CahTMtiGCSKySWMzwQc2RwjcwW4l5CRSYjqmdYSpxDUuMXYhSgBKPHS3mtG/FAPBBNHT
EDAgzpZFkdrwhI2BAYYTbFJYKE8VFuJWKxzfFcrKjm2GDiXCOvIAnUs+5tMmb4NnhMswOyWwCNYU
NrRClCaI+C2HORU44NSXjmnjYnOvVo6SAxga60q9v5pTOe+7BcczsQuJ5bhrJv4qx5i+ZqncRqW+
ZLqOjqn/5YktGGYjXxKKgjJ6EneciClUhgUEXu7olGgQRMomdwrQlAmAJLHbswEfQDHqGmJF86eK
JtYbSN/LxExvSqEvqXA92ZmO8tC3UvUK0yYWNKr3bQU6d2Ix6ztg9aGmwHPqdLXwMk3/pWgyQf/l
1Roe/JUEIcbwYvp0I9WEssbkXFrBk2sCM8kzRB+JikDGNqAvVM5VgdTlkVSQo9iuf9Iqbsj7I+Sr
L4Y/zIfA14mODuq3IbFvGkCbB0sxnmcwBtqSxjSm6cV2f9PRtLbVjIU2YMiSxdV+7KbDLHNCEYuW
+hU47F509d2IStKrp/eijtxtTLDqyrC5nMOowsdjGQwclE1notLhDa18UGYk44zRY5gxPx4Mnl6r
CjOKVetVn9wbl7CzUkUZe/At1poQ94KTUgqDeLDIc6xG2bZVcQN9TFgirv/d1P+FnfEOdjXmSMIl
HEfmFYcaINLhFVMbbMZZhmtSf/BYucaH0KffcHZsNhnoTQlCWmhZb8Sb2h48OPR9aNzzAIJO6bYh
q9vaIz0Gr/5gQiWbs3xtxtGmQD7nywYxlGKTTVn3KkGG6SkJSxD0WXThrnW9JFPOzvKzWTVGoqG1
r1Q3p6zWSXXDvsS/BmiMOjNgpCdToLfSP4/bQtV5PLoAJ2rCgxaTMmoubgobPjT4FBDVJaVSsHxz
jPJjDcJxW/XZPuEwKTJPocfa10s5gKOHrE8pfK6SvyGU20qP5YGVHDHBwR8pRhhBZvhtjY7Vo58x
diHr3/Eo8uwwn2GRDcdxLJ7Y2Iq97mTvbjGKE9SHK2JXXNRw89atlICw7YIbfhR+kdTsIFFvNtni
xs+yJzMPXSiMo+oPafYXqPDNSOr6a+hRZzKSNuUoxR7tw3TNIWWKJDtCA5p5bEEEIdh/IYdQ3Ciq
413LGrgsIp60jmswEdjgdEpYD51hS1tLaOVUbIPG2GoTru08EQY7iyXeqHl1s0b6yNnLrYXKR+J/
moIQyhAfH96I13ZiXsYQEYuTfq4UxmA6hkBQ50HsCVdjwtzgmh2Z6KQNhU4co4RPkrOU+rZlErQx
rYxNnNXuuiF0rngFmfXrHzYloYO0mCGl/eKGVnFiw/FrF/PJMqBrOMNPCOFzsTWBv6vqo2VbrJyT
nRn81BxpSCo7ilaVhVONaBF6zzYJ0pdEAkRJdLVFZNk9qRIUJREGph9qLq2B3h275ZbUMU8cQ9t+
HzTSSqwISSS+I+xXII5dXs2ujLkBzO+G0+0hsujEw1EjtMpsngjx5Zfi4scFPCJmPH49oNGE7thL
IhKwXOqBoC4udsjGJexTRn0dlSSMBQ6zfo/7j6Z3xDemD9FZ0rdTueY7W0V9lQftib0ZVhVSj1fl
Y2Fcu2TGlVYgxsjwbxx0q8SGS9iCndrvjArfpgKPt10Nh05wxvVBDxaV0GjQpQM1Nc5UJjr5sWiV
d0titU2n4Jy3vKyVqdnQ5iK26CZOjDAcK8SAuZ9vByYOJtgsy2L1mReAhMo3oYHoGDSLGFqlvJJv
TEEcTcQWRwlTGcxnnsBXIxLOpHYka9yETGMuUXSly8DA4LYcIc2uaxnzO0mzsLOaFG7R28RVUoAV
yvgY60SNZUoFCsv+bALODS7pEdQsNzgobTTZKId2Q5MICijtGhqY3FAYkGxQ7Y3QnVjeM7lljOhp
FjMMylryMIbkNYH97E02vFNePcYQzVMxBcfYrF46Gfp1xF4Vs4xYdnN/rNH+EhxND6PinNOma/26
JZhc5+cOg+a9cLsvg161SDr7bKQs08LQiv3Ayt8LZwTBOhN41gzugVsjPicy+mjaTt/afT7uY5kc
hywiBYIAApYzkw3jqlN22qA+dNh6EGmAcILHfS81pqRO+1NBt/HxwMerqW2/SSCKNxJd+crQuBN7
nkpSXzj8wvggERmpJaalTHVhHuTYiGKnpRPEWiRx7CMOmb9kNOgPJVrOWgf5kkJX16MhOGXFFbh5
BWN4g/cKQ21+oi45tgEsrzgsNCQtknRuhtdM1wtexE6F150EOLAzurJ8EKBb2aRGKS22DMJNu9zW
edYixzaQRIygT7NeUjeS9qMTIVE39k/VoKNuEzTOTbHkuVRb4owAHNgWQ4spR7oYBt92SWyFhGHA
qhfDVpxq0B6nrSrYjZM9EHsNGDrPJKl7M5TvsRV1D7ruivWs4DdXe1KhVMl6oU0/owY4ah0gvYrn
kpGM4PE1nO6boCE/ncBg4C8gdyIWfLWgJrwsOVMl88DMvEOMCgBnm8Wn4pjn2B0GdkmElikNyWaV
tF+44oT3/4XHB7PL/+DxucDp+39YfPjD/7L4COcftorrRxUWyWQ6NsX/svgI6x+O6xiaquu6wy8u
7pr/wguKf2iqEIBM8AY56j99Qc2/UssMF1yhoWruP4mEpoX95z/+/Xv8t/C3uP6LGtj8t//+X3mX
XYsob5v/+7/5o//N4oO1SDNsy9UQe7qEoTn8+vfnY5SH/Hbxf3oRSholxG21an3XKjSAMlHYEZnV
1VnU93HGedSyKusHxSsJCJ5cph7MRHtitmqdFf14ma3CBMMvbkrC0A+wxkoYxkvdVg6kfLhJMv1S
Aupbq9jWtmCbbPR0OZJFU60SwzpyblYSMV7YF8d20v8iYtPbnsAmWY7d2v5P7s5juXJk3c7vojmO
gIRLREgabG+46f0EQbKK8B5ImLFeTe+lL9nn9jHSNXGHd9AMksVisTeBROb61/pWVe8SZqlWFFB4
mJEAdt6V0X1E3BS7hnhuTlNX4Vd3NFwTjQwjtk7NZ9deO3ZvbYGLhfVMFHeaZwp3gb6yF774TNDC
6I7WRLF3dFtoO7qP0q/vPd0jOvUNBdIooTmPHfTX33Rs8BDDxQk4LATXtpB47hNskO6Ej85L3y3d
Wtq7wbciu5EMDLhmETF0IGrTyVQbidln25wrqQ7ZovQQm8LTbZKCKHVTakJlasJ+dF8v823sOcOp
i3rsYT2ntBFBXTeu9rp7da6xBFYd0prrnaDqO7oVlCeZfCk4Cen+Vt/k1OtQ6VoBBWDcodty+sM0
+uSteKjEyjxCl/50imBvla23J4KD/kDf0aleoNnUofmWDljbMl0sS8Esm0zvOCEHBLp7tqaEttVt
tLHupRW6odajqpYnBelUymspt/osfJtNgO61JdZ1pXTTbUMAK9Ddt37hfTWR9zvqitcSh2CHPDvo
tlx4F1K35wa6R1dZFSc8KsGzgsP9OBuP1AVMDKbyBsuLDBiSwiaimnekohdr97RXQEoQ6p9qgZpC
AB2fAMW+dthcsF9tCpnifiD7nbtxuQl6F0YZtcBYLQOI4rSHhFQGZ1QHE6/hoE+ZcKVbhRU1B3TO
YtSwqRzOdfdwLF4qAU3WVt39UKEqQGB/LDl4ayQyLzANxkhAd7j5oE9TbgyesriaqDsGLELvsXV2
x7bZh1NPmmvw6Ebuu2t3IcOTdIG/hdF8nHSTsqc7lVUP11lXLf+8WUxS4hzuM6ZQazWxF8kVZMOq
Du8lsWuwADQ3I3G/Su2xpdK5aD/C/CSgizDpXCvd+zyO9A/pJugSkFuiu6FbL6h2Llkb3Rqd2x+T
bpGGN4W/amwxzuIDhtJL17QujHbYtTCbhHnpPuW6l9rUDdUTVdUGldUe1dWl7rDOqZ8gci0w0M1X
LqRi4UqAthMEq4azIZrQBSMRphnlIKbU5a0IJuBvhfc+m/O5c0LsJ83rPHB/eX6FHt5DUuzY483S
OzQSWcR1KKKWMzwz96el+6evW6MLhO7wXnSbdz9/Sd3uzaOxHL1bEHs1BGoTurIiNgN08tHmr/eO
891uyt7qLpQeyKs4qB8sJT6NNHDXouF+t1PO6ZDw4w3XeA2JUry1VgdouijOWCaYdSrrxVGoW6Jq
HhPGVzu6ePEmeF19YxvUAzJpMnXjubVUJ79BvQbFQH0OFUiUK+7KSBtVKEynCevOHEApZP6rClyB
NUDBTBuKGxQc+kg7pHKZ56+VbmJXTphvh4JuooWKZp9Ld2dWtyYoQEf3uNcEi3WvO8CQ8rrTU1SX
3XjqI2ULjAtg9/FOQ2fHF/eYGmcjFPIN87PpcL+wiP5Woj85YeQB5gemaE7pk6S2yVBUNHBjJHQ8
9qQo2am7Polhjnc3SaN1nIwjeBVjksa6iwxNB9O2TozrxGbLisQVrdpWGOeScMy2hop16kmLrHK5
MGebU+TYbtIu0AIr8mTxMIAjYg0n/hdfF2P4onyEdVLt5iqIDwOBrgHUvGX2d93EYcq+0Eg7njBu
QT+BEdtgbgXGtKGItiThwaIeeWNKgn24jflx9okTP1hiINzsu0dSsJtcT3mHhKRMOC17jjjXbj13
Z+WSzYHrfUDeWltl81RO7NJSeHArGX6HnvPbbR9xV1+5qKll4FET+U5KVR+REVOCICuu3JmyD4Mh
Xh1jyvLJN4Uu2Ai7qW8DuhfX9eBA6ON+ScxBMoGHzRWZXGvCc8a7LjwJp3PA5uzqtu9P0iIA4tiA
B3K/Olf66pyi4rVlHMTAOD/NTRMf04jhBGINYSJ0BCW4LMwCJUVfR7PAWGiFF9vgFDB3I4P5LhxW
PqpJu9AnYiU7qdyPjMH51pREA8YufnRxNNhGSO/2SMVnQV8xWdIQi59137rjpVGZix2RJ32C7YNY
RnNfs7oAywkeEH7IVWbJVQsQAkLTWjBlQ97NdlR2f7jLeMvxv8Aczq4hpS0Q5ad3N1aIOdAdWeo9
D0ZvtHD+zB26cnRhH7WRJaY5+w7k3I1Lp9+sy/1CXfPX6MK/juY/qSsAo4oyQJ7zB/SGiEVVAnfR
lYHeIHSbiHHjhwRGloAilpJH54TYGurKwWCC8FrrGkKjoJCQXqzb0OaVZEUXF0YNDOHgGugaw1oX
GqaYDZ0ZJ32W+MluyDrmGNV4NYyQGGum/l013iiPbkHDoiyRl4kDpZlfeCQ8olXDeJyZmbXXsrox
pmTcdYriRSPhoWjqMkaBeHpI6WcMdVFjt7BPV3b1lOoSR0/XOVJUm6zBGbeMOAii1cxaV+wfSVeC
whE0QsbcWdjV4ztPl0WmM14sI7L2/cjkqsvRWAcRkGNNzdPAwCOAdLOdk+kxEdcdbZQwEX5N1jbV
JZV1z/GGRb/ZmjRYol9t4pGgUU23pVE34X7sCRBAhIur+YvR451Y3E9b12Jm9GN2LRxDFhEKodQx
rGKGzbF5M1rsDTB1Ap1Y2MwEsPIW+0ZS6gQVpwMDkQgWJrZZrmImz23NNWjSkqa3Fw7OVzySW3KH
HMYHqfm66UH+FH/SAEpDgrWZICBg2frV65LQSdZod1MV7UIaROufLtEFJ0dTqWFDjR3hpBqWs0Oy
wdYlpLZNHSl94ijgSf7a6KrSmM7SxdflpfLZoYDkblF0OtJ8q3jG2hgOfXFx2DSj/mWImfzVmF7U
GL85W1OqUns6Ux1dnkrtx1XbM6uAa//qKylPRV1Q4DCUdxxMoXgZ5l0wHpTO/MiKsISgL4ekYnHw
eqpbg45ATJ8QdksnnNnxPB5wytIKZNWIQ11FQUt3yid/fOJgeh0MhcT4ofzT1E3jXrjtPdEdamRn
HOq9+8jYf7giWE8STpoC/dRinCrTN15LzgK+1VNSGxpYMVjIu8zb+QwzbMZyjl9PSG/FxRi+a110
a8wT53O6b+eUYEUbAR8dG47KBW/WBl25E3LVKaH3qRhPUqNE2gHFJKWwYnCrlD2eeakyzvh2Vhf0
94Iocpvo1sj8hM1U8+hVln0urHjvTLCdh9m/zovotshZ0h3MdURnZLhpiLYOEW1qaNPwdN/r9N1s
enddu7SBLgEMIJpJ5sr9dEKe4F1JimqMNaXAzba2Y71Pbnbfla4mvw5PrYeLewHHtK4JjuSEGUKX
CTsN40RKgg8pQ65cce1l2Rcz72cj9GgyS99nB9l8EvJmDGkmjCbcmHNZUk1gdmfRIXDNggveUtvB
LofHfKghi/bNFu5puJu7ZXianO4eJsx8RIm7OIHJEH2omOuWC5izMniyJoTKzGKgFRLx34mQvBC9
0/CW6eAEHzz6qsE3g5W9q1Ji/nhoFUYBxt0RZKdB7fPAx+/epajVbgv/7ecrJL7GLLq3lEkFSYFc
oGE0sj1rSif5tBTSEkzSlehJWPbWd90maDJ5+F4kMaz02sGbEHxhEThXeMSFObxNQ8zUFF9RYw60
f2beJyvlAzx7/IgNxzfmbYLEGHr5xjfuAuPU2cBf8hCJsdTMIQ/KP0uKRdw8J5/eKXUswtA963xv
yYV2YiJqcRLpHXQZEo4QVFOr5fkQkbVwO3gMVn4TJOVbYbIAqLkH8etQLTZKSpEMnu6C6FHNM7nJ
5KHJ6qOZluk+MEHWTWlN+qLuTr2rfvl1xAKLkQ6MRLFPLOAqitTKVJB9LkphnxtsPEUKh7WDUQQ4
rEmqbz+HlVm54bL3x+y5IXMyFi2FJiVhRXbz24SbgplDCI0iGOiZuc0qBv0LO4zCq6ghNlDnvBo3
oeAXbwTWYbQkuWnG2PzChMmvJPOgAC+ZPkaJ9iPBotF15W0es8GfW+eGeskX1WJ5aBrWeErEECc7
dEKmedu2QyAK/LLaJfgrNijkDE5Gq6JpJ4MkCZoAJD/WKGYH2KqrR2iv2TpmU78SEXB0Q2oremz9
yvPqqSG/WyJinQeBnR93Db+Fovsw1HT2psxcOc70lpcZ3hMne/Wcpj06XfRhJrgZDRrDhg5jBvmz
tq/VQbjmdTj7B2wMj4C+ryI5kg6fGaW6hjb2lL/qNmKn6Ms3u6D7IHNZdeobU6aPQ0x4JDOaktgi
J2eM/p1N3HUkIeNJ+lxTmP+sEGtuDfYyFobGxM/GnfJaHDsyW1dMofb/1cUvYQGj+ffFr5ePtkj+
z//ukKAvH8vwr/Vs/CmECfEXyYAKyYtaUc93fZSmP1g3VvAXC2FMBgDR7cBz5N+xbpy/OI5v+aZw
2S/DtQGQ81chzLVh51h8Q2Gjanm6guOfhK9/SwizxI/S9fc9G4J/3jMpSpTQ7h3XNP9RCctZxUUX
MXKMcywfzN0WxP+0WBsGLbiCbiUr25klOyF2CKGR3Lh4qfCICnae/rUd0FOVJuV49EnAl63/Fdvj
79pQb7ab7SfYj3AHLskcc8CA1mfmzgdAUgpKiTCrko0dbMD3HGZoN9QfPWfg27SW+OE5ZYequihG
Rxs1pOrDZUyduj66TYpNbASmyqMULaZyK+siyFaqvAeFryRHgAwbZNY+M0VuNpHNM6G01U3Vu1sG
YAR64uyamdJt2LTvDGoijG5FaL2PnQLqbHqC/FOEGgKZYNVS6MM5AVd9lqnNUsTnUjE97GKgET1p
k9TDH8mM+JA7tFEXgBPWdW18V7gxY+g+zbWhklsOAeu5ys8dIQVeYo0dbUgCJPHLr87Vs755fm+o
BQoajLMRtvMNg3W2BjG8tyXPbjy6MrCEFKe0JGIU6KGNQ2pzTdVBCjHYPQRdOu1sN34mQFocJwPH
UFbI6wEb6Np0KE1p/KZDG8u/0xTcsem9grG7SuvcQaDv5a7qssfB4AeLI/sdSN1OxsfJDJ6iwdNH
smlt1ygWWMN4zX3M4mkP96YdmapyHnc2TmM/iSz3z1MPo9q0/RulLk3JEjcDGox7nx7tjMGcG4Hs
ctVh5PG6WKS+5urdbVlA4eOUz46WV43qsTDYtFdpOxPLm98xr1DxqrdgWWF+GCRWBKoJKbaCbWwT
QyzSzKSYSq1pDGkNHKdd2CGgzYWD/OBP9yC4MaAre7qxUjSnDNaS9D6z0XgVGUpiOT6PLe4CMBrW
OG7D2HjnloNhWTwbmWw3QSHvuZRgwVXBuapVvjX7OFn5Mnh3jPxCxxSWCWHwQMPSNUYXe0YT4/hn
kTpe2UQug8461b4a9nXFa4hicZWW2Dq9RR3CwQD9itk3bHHXeAQNOQ9kZF1GdecLHKARIb6IaaAx
ZNYmKTnOJpRqXPvF2G26Kp5QHgnD80DgqcuUvkPkYNzidtDdsHbgaMpfmN0Zh7DcmNZ0CzKfQohu
O1SyW1eRTaGN04sVlTg2sSGGWdU4XdycDXuSF/VmbsxfLe3Re8JeRJqblEAtXA9zam9bdI5rDAe7
3lvefYsJnqTQlwESvgEXNg+DxHRv9DpjR8hD9l+5lyXXnQ2Dr3bZiFDDke+1aBvLNjrkSfsZhoO4
UXjTTKy1K/bdI3tIu8IHfEcPz26AHr+jq4AWQwUlG1PIVhMRI+JMNFEVFNPGeE59dWiFme4KbitK
ts4c3QittVThQJqLV3ZQDbsuObox0khV4/DKkv7NY3h/axEvoi6nuZki4pt5ND4nVXBHRqS6pXdz
PcaqfQjxxRbso17TsolOYmq7TRuDhvMQjQyoDzBHr8e8O4f0f16zLwdLWchzafDLSRjcrXB21nRZ
29k+cslowIXpt4uLlWFq0scqmrivcFiuSgDQR1VNctURIVsq57W2nWeXoS+zAht4dex+mRa9YEol
T25JNaDpsSq0Bl3dKgZQEic9ZRU+UMrgwxPi4k3s8rqQ+V1NPPaZydlVIgFcRHb2WTtZwlHYuzMS
ot/RtUFb6MpOnha3GO/9nj0lnTX3c5t9uNI/+m36FMX+TZrJu8auzlkPuTZkaxXxsxzIwoYTG+CU
U+IaFr52aJHZVi6ppGJyd6p/tZZs2eQep5HBM6cNPdYRtbSrZF7sQ8nZkO11hU2I1ExOV8lE+/J9
wT1VM40vcQVTojBWe1IRQJ+ImOK9MK8yc+YfadzoIOzuS8SVvUMgeEjlRCNSGx8XwCHk54z2iuPm
Jz7/Zl9q5oFTD7ovcABlmE0m9RniRbQOLqehIDezlDfY3Gx/KnAYImDPAqy/P6gXQB9kqiInP3ot
o8usybIdd6JcJQWdh1aFSX4UBRV90tg5efteDA6benrPGjIuXklhfNtwQQRxnu6mDuJZV7TtGTjc
S9hZ8moI4++wNL4XVet4I762lItzbsXBGLj5IFS165aw9cZG8jhESWdgsHW2sU2d5DRF34A7b1rY
sDsMlN16buSpDcUdMaSbqW7nHZZaxdR7gTwxKWbyFTlsZ1pMhjGyxHITaMYKWazA8I9LCwtHCKjP
DpUJtRvsRQKpyMQQg5JQPEEHNdbA+bdDmEOlADcUV8kTnb/vSSMmeG0LYCaHbMRIOtHKs2t/CJON
L7xPY4JoZ+ROuU1iCowanbmMoPEqP8Isiy+Rs1QDzlJdcvGbLNFwEzvVK481EvQt4RgRXkXCehLx
dOx8qB4mqKKqdV7xN9b7BYWJaYv51ChjJobBhABJTa0jBzshU6DbefLsK9/LN+OItTpKAwZFBXg/
HkMJgQsqc9HvIgLzK09ZydlOJgoVaxUm55+PncZ0SElkD1hpCC3rNxlzOEIE+t2fT/68yV2fJ5gY
e4Re/e7PJ/sG9mTHXiRogoBBiDG6PPV5d04Kl/ofi2Osx7OP6iL6ufqKwTy10shT+g19U8sfb34+
97cPf/70nz7386d9D8//b19HJWV8ku2pshc4rF7Z+6dZQe7noJym9Oug1Pp2fxtYNDeqhILvVT1x
lxuNmf71XbNAr1kHKEvYpsP1sET1GSBSdf7jD6xrW5nDSch8Phk15F7a0DDS/fFGpSEOYAWyTEw+
sBTPP/28V//53h8fJm59tAEF4R0u2MX9yxubaf9aSEyAteFkZxcSDHkx90zQd9lDbAvLuT8L9g5/
vHFTIsi2fvNPnwsbIz+ibm5r3JfnMe/98897xAtIx2QzUQliFg6DGuwapS12VJgyvU2HtxEpFKk7
7vurIZcwe6uw3FWiRuzkVWPk4JzllCXtqrATl0j46JyNlPa5v/s4nqLlHL/87Qt+/tbPlw4lqkZo
eeV2MSfjimjZX98slJRsSbCqXWsMx3gGHs6zEqTr4n1SSoeymDmfhQiw3fa0tBMHbrjcJ2R7CmbR
kQdro9gNQnN9MEgMb7Dmg0Yfna3qGFfmGhnsNCdnxJueV/U5G113G2okWxDeUvTYnfsGid1oGUgn
crA1ro8hKMnFiF/EjTHay8F7MFkjoPYYu3DBMBKny7bkZEM9swHHWTFhSUtapXquiKYAixaSnE06
ScwLYjwMyOFokAnKoDLKnAhcW5s2lG84EZNNt3hFcMh004OhIZsygbFE3nBHIhgKRcPWfGGMTd8y
PAgPeLaRfAf8l+cKB3doZgfRRi9zPNyrUjdOJup3EcYEXKfW37rTzRCNGjboYAxDudp41ZM1MjMo
ogGcumkcMhUGB1LqjPdqi9F/Mx+9rvw9Dc5DmNi/XUHAJzIZFS+wZVeOTZu0XAxsSKmDHVym58B2
7vryC7hdtW2b7LdkN7eGXLKmLfCFwFayRpjYjgpWobQYRpDJBUyODYaMbbbvKO7ZeznEInuA/uI6
8SlAUTMAnWDw3lOBi+bB5e+41lVfNQbzPyc6UzJGYCbIOp6jzd6sjUtAA94eZhnkHQJQORYa0/8q
liy+cjvn08LhLxL5atU90JFNzriNFtVN38OJ7+lL2/VuPN3nrnGoPKvd22m2SzOKPRv6qhNN0nCC
Mt4XC3NZr/ZtqKjkQ+3yMQgCMgnhTRzTqQAFwwrrQ+P4jOMTAYICP2zADmByxk8xOeU6zPfj0CYA
dUgMUZEFipEDRDhn1pGBJUMOeg63YEUhZ8Xl5yiHTwgA1jqa229f1Tf1QkDOtcS0KsyZLG8XbZsQ
uhyPBUwB7vUsqVCfgaeQg0l+pUnwmRTMOyY/YFY0+6/eBOMpBPNi1Rd/ZDai+9lm69kkUpnlKTNb
zJn0QYybwV7wxpOGoroNYT4Px3PFxnVXWgIBJmHN5dgYTKRgc4904yD1WObQMF3dzbXxhOfNWlVm
36yVrzao+ZTbhFODCULuMjIPW8PHwcsPSBZvbp9p/npQxeJvpclW1vaQgZlIFS2EmmQ4DsNMgZq7
Y8jDZ+bil6bbx6lLmUl7qI2+vbNxbXV5gpZRn1lgqMkp/DfL7p9qBU8wTT54QNKyPc8+Xb/OS9NP
Z5oLbpqIVN9Q8PXZvmw7+P+6UmF6JEGCm3RQ1ygK46rsEAPwurzEDoZT2Rb73InaK46KA376i4hA
/Rktfv0Os0qF0nuwxUwho1ruvWSGZ0R+ezd6YqI9LbtEtbpi+nXCj/MYS+e2xINpxPUT27abXgyP
w6LuGjWw4wv9l1ZB2OoT8jxWPr+VlYkLUTx7KYFIUomHfjSyKyDDEJ7wjd7OXv5rkMeyne/RhhUE
1KZMfybiD0u3fOgBOnnGTVlWv4yYm1z32Pm92gi3eqh6+1Z56W+zsc/sVm6Zuz3WMyf3onoIh+C3
lRjc1+2jEo/2HEeXxeHQEFfuuUiWBVJa8h0Rb+X/cq/mD9hnT42LPTgxy3w9SCx0OTITPiS8HTw7
ybyWTyrraQ1oJnY2yHu5aPDmOvGvIJMgCbE/SsQ+slvY0QNTJKfU3VlDth2S+SGhWZ2l5Vfn+DmB
vWpiuLQ8TV7526XkdO6TV6sK5k3Od0uRI+OiOC3N/BQ1MjqYjh3uRY2nIY7essg5Z1+xYZKdL2JO
1AwJqDV+UFikveLKjMo7lz4Ag4JEK1KPMvqSkThSK/iciirgENz5e6/1LykW562Z7Bg0+yfb8s9B
yO9dWL8Tw7317AOjqwfOTRfpmjBcg+ssiq+V6fZg07E1zTMjcwfVk0O3aT5aRQeGhFo4li4YuPZO
iuEL6yBSTRB/G1ItB9qmcz/+nm4DtbyXsbEPmdSBpnqD8ovDdLguBKkvb3g28+DNdWEiSD/cYBFr
tlXRk0tRETwhg4Ya+ZxG0V2QUHOe+g6XEbEa+TobkAcTcYD7Ykr7Me04ftVV+eK51SUV5lvP0SX2
+zM+kxtdciwG7wND50tZ4DvA5BNgi2HHAqBCmCTdmmP14KThQx1QZirDEOE7Tg9eABYHpzUJZChj
NSs8bWgYLOvoHPs+EM0OnkGAbxaQW1fuJVYx1TAVrMlauPa07TyPfHzmvk4SOmy18A0WPwLTwrKu
7EWuvaK/NLV5CbBa7nmyGusGlPChTZxlG3j1yZjRflRSNFtHye+qMG5tBmU1GYicKJdkcE6KbUvx
ECglyPP4SQN5Shbj1bP8q6wVHd4nosPewVckrJyK12hmTk3gekOCh56jANBouNjaDzCeFpJj9WI3
e9ujGnrkKHTdCQ48s2kaJOWYcucWvKVeL/d5XhNU0B8aJpHO6r1mMhZjDpnrgeYus/w1tFG/Fc4L
laoQC8I7rzaId+S3NJ08qXHwb33PuLiDD+KhUUdMHd9h3st78kWrZqmeIo/DV90wJJrxkq8EJRd4
hErSkXFmXJdQbhk/jZ9LEegOnzefp/raIaS5cqkwpc4nGf32htXrPVxcG6wLEXKR2pvCNO7x2/IE
IOqZdebrQv50HcRSu0Mg3nbegwxyttA+bcam/dwYci8gDO2jSPGNgXzt+onzm6WbDqYAznKVBzeG
P70G9YIHy4cGljbJp0TBBYY1EkdlytiM03fapy84q09Gj/4zN5eYNhOeH9WvwYX8NH0pBE/MMIrh
FdXgaxaZdps5w1fW18mpcjAJLkZx7Ax32KfeeJOabfWfGBbsf1fXH8Xv7n/8d1ydX1U9t0kU9//r
Hz9E2tZ/jOlz89F//MMHRKNour4bfrOC/+6GnL/6t6/8j/7hX/uyH2Fa/s//9vGrSEqc3n2bfPX/
T5W2i/D+7xllb+n8+Gjrj6//Xxf3zzf4wywr7L/QOcYQQGJENS3f/XNGAA/fcjz2C/DtPTyvfzpl
TaYKjoP6Lx3p2fDw/xwQ4JTFeMt3YTwg/3De/stL8R9wyloYS/7JKss/wff3HT2N4D2XovC/t8r6
luFEngyCdRL2WDWgNbGjSqV5bq0HVXM1Ooa9FvaM48zfhYLxO2WTKJlbH/KvpSFCLTaEYWPDrstg
CRmAZ+eKPIc3HTwSBirH9n2Jprs8OfL4QqO01jZl8NjsgN8cygx9UuuMHyhsIU4oC4/TTCODVmoH
Pfkd0L76jzomYzow7ZvFR/FqMQ1gWVtRhsjg86shzZcWZNpsxWbvOV4wRmXdVaaOHf8CJlWCl6Sb
m01avE+9TcnKvJP1fd28lEN6/15EPPDblZwYNTwk5d7mdMkGwOf8xUiUbp07/IPY3zyKQQX0PqL8
lmBuCkY7aC9GfedWBz9A9qC5yHU5pbyX+YVmFH6IehMTXSnZFVf+q95ViAHXzD158xW4mvqjYnUl
lBkOBzp6Gap2p4YaR9aZkLOPBOg+AKJjgZMnoq7rJj925lvmn9Ms3lj0DWIwGfXeFYuDoJnc+va7
Qw/IuK6n3/rQYRv2/ZC5JyfWIRZQkFQDd1cDOw8qrjKXrRJGk1KytjjDPmLjSQbftfiluRxyeoz+
jkaFN9m+sF8Y/6xa8SZAOXMKAE0+j+HGlrs+4VjuX5SgTNh5SYqvwMbRA87Ozzc6IbNUcGeM8aYx
jsnSrF3bx3BKFgKlvweHvVCk0sUYQcCbANLdlgRy6F9cL6bYhtA8hLgr2CLUEvQvoqxp87PC17QD
Xl0cmXFDujDdqMNsP4xBjG9aHtuQAEWXXxxwd+WwnGyd3g8v0nuYQYLkZAmUqzg1GSsvsylYRkUK
74MBDJwFp5NzbJxdwXJAy27So+ZSppLTzmayn5iw3ap4uMPME+BnigEu4BBnw3wztVcyVbcL8/SY
9PgIb4RtbY1I6jrZVQE/qmnxEcrlWLM2KypJ/N0sr3znOQ3v4gRPA7nCo9HvbfnOLIFG1xOJFDBe
84qq683IIZGA/D1zji2Q/t0s5B5xZFvnTzLjosnICwKlNqGFD0AXw5EQXWCczRLuVkmVBKGQOG23
pR2sSascDZqW6vjWRj7ltL8dvGlDhgoHabbO4G4xwhg23Z4uuwueyIatEhA2pyaIN0zxAR7QUj0v
Hg7oq5L8saBWObwGHrUWSc3Fy/1KeHIKinOeWPtcfLTLty2empzvOBNkYRLTZbuGAFdB0YM+Vbgo
VpaBakBCNaa/FajYmvgcFrHElucO2mU/jo9j/8vuvFVUwqZIXqRsNjio9j79mZCPXgySpYXisGee
SBZujekmKT84ul6ZzeNAe0DKnhzO1YLlRXXje5qd+vorXj59smkixH5LpRGnxty+g/R9r1obx8C4
Drmkal5vpIOQOQ7oIdIyznlM5l1m+mCaHlxNpyzbXW3l29gVB/YSWBkcBaT9hjMS8Cw4OGV7yqtk
n1CSyErkm1xL7cmcsi37xp1du8es/ux8e01lGonecjM5CgZDQAvbk/Z1iLjfmOIuNfF52TeFF+/w
Mm2XYdk6dPM4LBcRBmy12BcqyrQ3kEx4e0xoZVqMcysiquQS7AaYFg9hu3ymgGoG/3WJSfO1HfHR
qY8/lL31cHhtU1VCts4jse19fGulhTtK9RmdDIhVK9+DRtvZGIzGEBxnR1DSDmBrFxhKFsu/uMFY
oGR4j+NU13srpLnYrebbFkZWWVvJmv0mXublF+Mrgf3Bmzh/GO2lOhkYaybk31ezSb6gBnDYN+Qu
CpAThZs8C18Qyo2MryD2zr4b5afJEGcUlidOLi04FjDjXpu7h9KFmkuMdDYe5izFT95R8SQR1Sk9
2AkSFvie2f87nT1vvYSFfCJDaMrht9VhE6wKd1zXdB6TAAEx4AXJAzWed02iuD/sfh12ysOsnJNt
KjQjOn4jIox8YwIEcvVJMDWDA0s7Tv4h45hIaeKts0AJhMoYBQrTLprFURce56R8h2qtKHdaTbVL
xSigwp1Re6DU7kRutOTIGK1Up7icCPZDmnDbwgJbkHz/bLCdGhg7TL4pr+ge4PjaUWTAK9iAL6zm
AWFkxl1HcUyz6vt957704dtk2YQ5kfiHMb91QnjVFeyAQzC1v6hLa414u8Tp7TIjq+RzUBx7Bf4q
RRGUDc1LSX83zs5n7ETOXeDyBG9J0sNw12EGn/qqoTZ/TxZPvQadq+YYGHIu7HvYgH4c7Z2WDAGE
9aHxv1ncmhVakzzKZGF9i8d7aij9e3jw14HFYp8EwLLzfrhBCaBduLvkZj7vE4Eww9hNbQkH7pxk
Gbb4sp6oc2go2ZvfU4XUNBfTFqmFX6zy1rUC9NIXj90I9EtfGS0EeMjPdV88d6F4Wkxmr27DFLh9
xRXBHRB0LGJ2eZhM1mR6N+fDzErioqh6HNFfGgAatOyhUS0LOnqq5JOhSknEkPsjaPFJMJqNY3M4
Y9Xp6HMRz+RX40ua+LSLq5QFsP9q0B+JMFSrjhdnVYAHPSE7JTqihtL5vDDrgYxGfM3uLPrpA/di
kmyTOuJm2ma27nTsDbpNrWNwWf0TkQagDWgOiChpOZfUHEMMgts6SNf9ROp0uG7IP8wAgD10evJC
McCglKPu2uCFvh7tNwoB8VDouF6I5wkkKRG+hixfRqaP0dO8SXTMT/4E/uzo1zT1RAAJwzLVJRaY
QnvTMcFBBwZbHR00TOeX36mzsbA8GEjY0PmyrYzgtWTMk90JBK9FFSoQWnsNOa/aLpMJUIChSjdQ
YlpGk3ai5DnzH3MEsEjEkRZIcY9NPrhqyD/O5RU3h8JyYVLzku8KCo3rIryqk/iR7oz5xcK6b825
fU2A9ZMItA5ZUpULpYMn9EhQIa7r4EYyGdc50Wm2k5MXS2g4Db3M3D49r83q/zJ3LkuNJFkafpfZ
BxYeF4+IxfQChCQkoIAkkyQ3MiWCuN+vil2P2TxEdz9GP0JXvdd8rrwUFFBZVZoFmzKrTFJCrojw
4+f8//fbXK4Azco7s6IUqJTh08P4aSgDKE7QRllC0S4jKsEl6uvYRRtlHLWVhbRPnWiWteGSwPbh
pFFG0wTH6aCsp5Eyoea4USlt6K/WyW0+jtHUImvk0NJQ5hAgBVe8/ex35e2o7K01PtdUGV63yvmq
LLANXljXqx8oMnEGKJusAco16/IPeeaflkhg3Xh7GGokDtcrKBiVm97o5IorvzYIsdxnn8SQ648I
06FWp8qZ5ovQg4RhXZAXKdhOMfSmISYZQ5l8OYfSb6lbHC/NeoWpmGwA/k3udlet4j4UNIVw7LPJ
GgjJgeoj0FWmYht3sYfCBwYWtR1XyjTI9eKIPOYIoquYlzqnZFcZlVfKsuyry7fAxTwoO7OhjM0h
Duc8Z7iH4ZkuGzrH/DifJbihA2WLLpVBGtAdomZlmq5sk2+u8s9DqPHzDGd1gsMasQ4gsJp7SAZs
YdVAWcbvyeFBmbNHvB8tbm0X1zaSB2SXPb3OnaFbWbsbZfLOrIvmOozhfW9X8LxTJEaSTuIhfINs
7uMTN5RfXBnHq7gI6fZU3QmjzVhgAPFNJBT4XlfEbpY/BZTGoA1I4lOm9B53OuNtazbkyRWspk2j
DOycB64DZWmXhcinejjo50a+SWVRTgvdmAEYXzuWqA8dZY0n6SBiJmrfWso23ykDPQQUkHFY6lcj
cRx6ioaedvY1rk5ChZQFP8GLD6TCm/nEA1Q7mz5+/VoZ9yXgM29WOnp/jAVnqSmDf6Cs/l6/cXbW
f8UAgAUQDH1+mmvWB9dv7JmGS6Na6Z8ixQ9QIIFONgCbFVpAQQZCaANJfEYsWHMEzgAhCjyCuDYQ
uypEASk/SC0UtqDaAQzMs0IANGgZsOKkGW8KBTsYoR7gZF44UBCEwiGsFBihqW9GBUrIFTLBVPAE
rbbASIFTaBVYgZxKqwK0UA8cUFGMEOyjMAwtGq1BgRmgRInLcGw+pCla7sgK9WPbzJZjlVGymtsL
4RSC2WIC0VIjMDqoHjSdPu8AD0IqMIRUiIgCVkSzg0ZAjygURmJsLMgVFqJ0hZjwO2ATnsJOAJG7
WCkQheUScqPQFCWMClnD6RVAKwiUlhO9ducjobXA/PiSoaj7M5Pz8qFXOA9goQ7LzPEXua1NZWk9
+OwY05gBkFYSJc3sPj5hn9I5cbWlwmoowIapUBt4YC7DQnxwaCXhvwTHoSkwB4CD41ChOjSYHczo
4PpA8Shjcw0yta05JNWr6Cw1VjhQxhtwiwtNFMUZwhnO60Y617IsXviyu4VK7NEwsG87n9MWm9In
neiMo9CEod5VZMt04RQZLdOHeCmBI01cGWO8oh/KebDiENFVH/TMrZHeYaFttum7kC4i7kgaArTZ
wP6FzUzW2k+JAWXVzS9TZYJsao4+PNxPdVTYR1GEsK2B2nJUdnCURXgJPHTpWvFPVotAxR3QDmoy
qCe6LL1TGmVKFd9f9WTGzfAbRFNnmx8PohgJ9Ontc2A0U7cNvUldiZbyCrZkirS7pjWCL2ggDiND
6dWGSI9MeDUnOGsPTcPXLwmaLNhAqTN1BAmACPyFJfvkaNs7a2v1E0k814C77SVeN1LtVg9hBJzB
jQP3ykKK7dTRCmbWgFzQZBBCKsdc8xIQfKjeeoFbqqm7eo58YNmkuj9vUCgjJzPPE7NbOA6wANF3
S/QA/KbbGAyBDdyrBIHVAbeoTwj+XE3JHG4mtFAnXV3RSumyte5buPRsOrN5twTMMx5lTjoQ9kKo
nckHNOLhXhD7tshDYowla3ccFxWI2BJNQdlj7+uk4QLE7yaRJc9St4BAhOIAVU9F2JqHgiNxtGYy
dq6t5ERHtXvb+rcUAIxxolVDVJngbl2N770ocg81J3TRZwNPEH2+tpnTojIs3/m53IyptQnc1adt
vdWmtYPAqCJdopDePI1yHNQhKhi7FXIhVhpVKTGvEGwIJeVOnReSQQBWTLwmyJXgWOtxe1rDwcAk
KzexpWUT0tHauZ5z3mkitNse/A1qwZkeQwaO6quoguyQa5LEFNeGk6bBgVJ2KFiJH/JGAkA1C+e0
d8t1H8UnzrBeNcE9WzSBhrAXAr0T04pIIx+MDuRLjoui5bC+Rf/OrH/A38q0jOyawTE1Eus8m60V
0quj8WxgBKiQp+2WhJUtqa1cpCKYOwPjfn1Ml7A3VTAc7uouzLxFdU9RumELpZWHaf+ottksBkJo
Go+iZxz7EMQTc3/XkXdUztQcDoI20UYLwfaMQ4nAO7ouQUgHDMXNR5yoI0dYfMMaR7Wtpp6tBAAd
Jg1AYK/ig8ca1GnTuK0jxyYkl9S70cTjWeCJKjQwWIk73ERRfdFVtsuJRtUIOpFNKmdEezdIpmGt
vU7DzmL5V9c61QmTQCXKqHDkUzgvbaSWRxiZyYxH387M3TgsXOqiQqW6jGl8ZbjFhmQyWMYmYSbR
No1PuTsLSg1nNzKDuzU0GggxlMMaG5vmMI4NY6KGGGEIPaIfYxUnHSaaCWYaWCt0abFwZRVyNppn
cOh5PAp/4NEyEnuh6dTvo7TOY8z8A47xGDPPsZEO0YSUt/ikJM+EdLpkZvRIkZIKI4Hu4esEHcMx
hA3IkzS96uYmDaPjMdzGSyPaJogwBu2idQI6X/r4kVN7cxSqZJ6VRB1pjrgiqnLTRzYTOHE05GrO
f0NcYzixEw99RSZoZYABrALkuPE2m6QJNYdNe7JlnJu20WqRouY41CM2NFtCHXOxn6zMPMfr5EQ8
XVrIY8Znv9/iDjLJS0DZnCKUdCCj4b0YLsOwn/eAcY8gl3ZH29AqGUQVn8oCJRunMrqdsX3v9/KT
OpAVuQwpqWAxBCLFmmfHp2c0bkwqSR1uvWnfbb3byKzODdQ2E3DgNYWrcc2BcQcdiSdmxzFp0Cjg
dUcpugyI9ynNkaZKJwNYd4oo+opugF7LDYKblp78xJcpVBdUiqavoXrzrjRzMjI+17lQZ6bTa8Ap
49NCtUBDxUbdJu77LAFhFTUjxYFA7BH3JcGqWyTZbUKAA0EsUQCddVs69wMNbI721FEiVVStYBIP
74eEy2SMyCusCRvBTdXYl425ATz4QAymN+1SCV8nvqPsp2T0SDWlzRKuYA3IDuij18EapzcH9yA5
JtAEfVquTwOHPHSc/82hKzgeIttzoWQhoMBHufB9pPJsryaYS4e+k59pU+LYJXuQPtPzWpw3UI7H
rjRo2DMxz0cT/NTA4yC9sP2PTl+fgXRdclWVUfleWz1QkV6YRvrOJv5xYkTgYklhP47s6H1rc96q
ivA+2xYfDTosWFZbYiKFsJdMno4N5rLTbTDSzAsLY65rJt7iw1ymSycv4wkQGmjBRkHWpAcJqkFd
IspPWesDkQ8KrFzuce0IoNykeY7+usTrCoJVoh6JgvdZW8/bqr3I3XSpVe3GN/BX1yx6HsHRdRl7
2Ru30NaiMJ1pF0YPdmQUs87QkZWhpmdQ2sP2NPMzVKPyHKPYiY1wcEGsOGM9mhUcMbA7l5IqHt7G
2Qid2WMwd1pzdIABcWvZ2sfBKKOp5HxFGPg7rAMNErIrT9TVdDTaByCPnJlj0kStjIdWwcWWaFZ0
jA2fQkGeuI7TnEBUG/meePPhavDQlgpyEPuJsmFiZzjZNqjYW/rg/mcRrRhOK3wvgabmelRjgd6Z
N3V+1SXxdRBtKXmTWbq6bRBrMHmcuHpxEkJ8tlI5C3x5khfe0vMQBDU+U19aGomWL4A3HpVAELFZ
HPr0DVB6tvGFl1bMpKE7kYVl2hNJI8cdV2hg4nnnpbclaR/h4C+Zzd/C0zrqtGGau7eVgVWuX4mF
ZwafY43j512ZyWURXpa3duFfCHGD7YA7btEj5U18wCcC7rjlLYosOwe7CWm0+iwze10zBOpv2grl
e9F275EAn/XMswu0qy0SfZX31PYA7vAeHLblgLSpWnoRI4eEg4TBA2qFhlefDY1/JcWxmXlTugH0
bWzaJmkiLg1Lfqo669jF9owdzKOLZQ/1JOMw7MG0pIkAibtdofAmhilM3/UMQ5z2wTdRiHaeuaX6
CSe9J05kFM1bI7ixi2BjxcN5y8qYjn+bFzGOMhYP+krgDNd+HS+yeKKX5UVrdBtErYKYZp4mh1kY
H0cxtycQDktebXX/tOYODjRsHdn5dmtVh2/DrvVoWvtsBvvdp6RmuTtSz3X+137o23zz5Rd6MtS9
IxGrUSNiP8yzJ0NdjxHqE/DR7lfaDZR/7xWSNXPndsO82DYOhIGLyva+DHGV0yuhi/L1r7F7mSje
dEpEEw6QbX55v0cr9Noa/P7Hez7tfv46Tz7Aj+bapKH/kXX4zcs8WgdxgJHOcHQTjpNlCPfZOliM
uA1KSY4Yrm1/8dy9vXVgDr7XOjCId20ENKCsIGlwWSAYeHQ9GPoBayQs09YJmxfCZK7O+729dfit
J/KV++L160E/oOeGtIsCEREB18Vv18HhT9EwOJ6ECOYYb3IdpP7l9/pVVPKn18E84GMi9DClEmwo
NcejywFgmuUy/LdsG+0GlwR3zRu8HKT+W9nLX1gGEC7KaMp3/vzxgF/WMzwc+bCqbRtCzxtdhr3v
CpOng8U4BguvYPynLL6PLgeeDvhxXVdyOWCaNN/qTfEHN83XHw7GAd4NeH+mLtAXITd8sgzCOeAa
sXQhAAVyZHHe5mYh9X03C9s6ELapM1iyHeGwHE83C9bBc3h00BmlYWbob7R4kOrZvtemSRFlWpYH
7loY3Bp85CfXA3o43ePpiIEVL7awjbe6aX55eu+xWejcF3TbbUeipCWVggvs0eOB3cIjz4At1SUi
ytLlW10Hnmr7XQ984eyFpvx6Ocinj0lgohadA4EuUS0SIIU3ul3sXVQjEeW+p1IypCmdZ0W1fQC9
gnLS5AdMDzzE21sHfnNL7L1t6gfScmBWmJwwXNpTfOGP7wsHuKzHjID/fnlQvtF12LuYBJVrgDOj
574rFq2n+4WqonR+QJee69pqX3176wBw5bmI+s9Wk4oLbJscIx0qU89F0/7kemAdKKaFztkCBLFk
bv0m1wH+yu732mO/4IN67Jc8HOg/SMTfT9ZB2GyrJmcYwRJhFPszZfUfOJF+b+VgxEk2uyZOeE/4
13cx/g9/4FuP4/kLfO1dnGzgMlMdPvlBJdT/8tL3O/m/+v+/Pak1d+fpR3/57Xy9e5+v//zrB3z+
1k/e69un+vaH8/C+Wld3gQplwXnw9ddUHob//q/T9vP9a4hs7vxff59nLoPvm+XvvfwPANzfl+Kv
vfofcC3s+Q6//LMPf/4HpNRq3D4Hie+eC+wT+67S2fqX/4GS9sL3sHsHngT7vsMvf//Pvzfjy+YO
7r+9X/6fyc//+8r6sL/v+/IYhLL8l3+9/h7sGfu+BzdC++In2D3x9n31mxB6+qtfMU/7/T/Aso3W
pFGQh5GnJM2/9F3vOkP7fhRYYnkf3t+9/AYUOfu+AXc1WYMvvzy1w74v/wiLlv4Ai7bnw+Pid76I
/4d7+tP6Lsg3Wchl9foX/sOb+6Ut5Xtv9/lG862H/9I/e7qLqp+4S+7X1d/+DwAA//8=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600074</xdr:colOff>
      <xdr:row>19</xdr:row>
      <xdr:rowOff>123825</xdr:rowOff>
    </xdr:from>
    <xdr:to>
      <xdr:col>27</xdr:col>
      <xdr:colOff>28575</xdr:colOff>
      <xdr:row>46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117662</xdr:colOff>
      <xdr:row>19</xdr:row>
      <xdr:rowOff>90766</xdr:rowOff>
    </xdr:from>
    <xdr:to>
      <xdr:col>35</xdr:col>
      <xdr:colOff>0</xdr:colOff>
      <xdr:row>45</xdr:row>
      <xdr:rowOff>168087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142874</xdr:colOff>
      <xdr:row>19</xdr:row>
      <xdr:rowOff>4761</xdr:rowOff>
    </xdr:from>
    <xdr:to>
      <xdr:col>27</xdr:col>
      <xdr:colOff>47624</xdr:colOff>
      <xdr:row>46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95250</xdr:colOff>
      <xdr:row>18</xdr:row>
      <xdr:rowOff>119061</xdr:rowOff>
    </xdr:from>
    <xdr:to>
      <xdr:col>34</xdr:col>
      <xdr:colOff>123825</xdr:colOff>
      <xdr:row>46</xdr:row>
      <xdr:rowOff>66674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</xdr:colOff>
      <xdr:row>18</xdr:row>
      <xdr:rowOff>61911</xdr:rowOff>
    </xdr:from>
    <xdr:to>
      <xdr:col>4</xdr:col>
      <xdr:colOff>1524000</xdr:colOff>
      <xdr:row>37</xdr:row>
      <xdr:rowOff>171450</xdr:rowOff>
    </xdr:to>
    <mc:AlternateContent xmlns:mc="http://schemas.openxmlformats.org/markup-compatibility/2006">
      <mc:Choice xmlns:cx4="http://schemas.microsoft.com/office/drawing/2016/5/10/chartex" xmlns="" Requires="cx4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A77196E5-34AD-491D-BE1D-16E3D6AFB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3" name="Prostokąt 2">
              <a:extLst>
                <a:ext uri="{FF2B5EF4-FFF2-40B4-BE49-F238E27FC236}">
                  <a16:creationId xmlns:a16="http://schemas.microsoft.com/office/drawing/2014/main" xmlns="" id="{00000000-0008-0000-0300-000003000000}"/>
                </a:ext>
              </a:extLst>
            </xdr:cNvPr>
            <xdr:cNvSpPr>
              <a:spLocks noTextEdit="1"/>
            </xdr:cNvSpPr>
          </xdr:nvSpPr>
          <xdr:spPr>
            <a:xfrm>
              <a:off x="4629150" y="3490911"/>
              <a:ext cx="6096000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2" name="Tabela2" displayName="Tabela2" ref="A1:AH17" totalsRowShown="0" headerRowDxfId="19">
  <autoFilter ref="A1:AH17"/>
  <sortState ref="A2:AH17">
    <sortCondition descending="1" ref="AB1:AB17"/>
  </sortState>
  <tableColumns count="34">
    <tableColumn id="1" name="Województwo"/>
    <tableColumn id="2" name="Tygodniowa liczba przebadanych próbek w woj. 09-16.11"/>
    <tableColumn id="3" name="Suma przebadanych próbek w woj.:"/>
    <tableColumn id="4" name="Liczba testów na 1000 mieszkańców:"/>
    <tableColumn id="5" name="Populacja na 2019 GUS" dataDxfId="18"/>
    <tableColumn id="6" name=" Suma osób z wynikiem pozytywnym"/>
    <tableColumn id="7" name="Suma wyzdrowień"/>
    <tableColumn id="8" name="Suma zgonów"/>
    <tableColumn id="9" name="Liczba osób hospitalizowanych "/>
    <tableColumn id="10" name="Liczba łóżek dla pacjentów"/>
    <tableColumn id="11" name="% zajęte łóżka" dataDxfId="17" dataCellStyle="Procentowy">
      <calculatedColumnFormula>I2/J2</calculatedColumnFormula>
    </tableColumn>
    <tableColumn id="12" name="Liczba zajętych respiratorów (stan ciężki)"/>
    <tableColumn id="13" name="Liczba respiratorów"/>
    <tableColumn id="14" name="% zajęte repiratorów" dataDxfId="16" dataCellStyle="Procentowy">
      <calculatedColumnFormula>L2/M2</calculatedColumnFormula>
    </tableColumn>
    <tableColumn id="15" name="Nowe wyzdrowienia wegług województwa:"/>
    <tableColumn id="16" name="Przyrost dzienny pozytywnych przypadków" dataDxfId="15"/>
    <tableColumn id="17" name="Średnia nowych zgonów z tygodnia"/>
    <tableColumn id="18" name="wykres1x">
      <calculatedColumnFormula>E2/J2</calculatedColumnFormula>
    </tableColumn>
    <tableColumn id="19" name="wykres1y">
      <calculatedColumnFormula>E2/M2</calculatedColumnFormula>
    </tableColumn>
    <tableColumn id="20" name="wykres3x" dataDxfId="14" dataCellStyle="Procentowy">
      <calculatedColumnFormula>G2/F2</calculatedColumnFormula>
    </tableColumn>
    <tableColumn id="21" name="wykres3y" dataDxfId="13" dataCellStyle="Procentowy">
      <calculatedColumnFormula>H2/F2</calculatedColumnFormula>
    </tableColumn>
    <tableColumn id="22" name="wykres4y" dataDxfId="12">
      <calculatedColumnFormula>(F2-H2-G2)/E2</calculatedColumnFormula>
    </tableColumn>
    <tableColumn id="23" name="Przygotowanie bezwzględne" dataDxfId="11">
      <calculatedColumnFormula array="1">50*(MIN(R$2:R$17)/R2+MIN(S$2:S$17/S2))</calculatedColumnFormula>
    </tableColumn>
    <tableColumn id="24" name="Rzeczywistość bezwzględna" dataDxfId="10">
      <calculatedColumnFormula>50*(MIN(K$2:K$17)/K2+MIN(N$2:N$17)/N2)</calculatedColumnFormula>
    </tableColumn>
    <tableColumn id="25" name="Testowanie bezwzględne" dataDxfId="9">
      <calculatedColumnFormula>100*D2/MAX(D$2:D$17)</calculatedColumnFormula>
    </tableColumn>
    <tableColumn id="26" name="Skutek choroby bezwzględny" dataDxfId="8">
      <calculatedColumnFormula>50*(MIN(U$2:U$17)/U2 +T2/MAX(T$2:T$17) )</calculatedColumnFormula>
    </tableColumn>
    <tableColumn id="27" name="% chorych bezwzględnie" dataDxfId="7">
      <calculatedColumnFormula>100*V2/MAX(V$2:V$17)</calculatedColumnFormula>
    </tableColumn>
    <tableColumn id="28" name="Suma bezwzględna" dataDxfId="6">
      <calculatedColumnFormula>AA2+Z2+Y2+X2+W2</calculatedColumnFormula>
    </tableColumn>
    <tableColumn id="29" name="Przygotowanie" dataDxfId="5">
      <calculatedColumnFormula>(W2-MIN(W$2:W$17))/(MAX(W$2:W$17)-MIN(W$2:W$17))*100</calculatedColumnFormula>
    </tableColumn>
    <tableColumn id="30" name="Rzeczywistość " dataDxfId="4">
      <calculatedColumnFormula>(X2-MIN(X$2:X$17))/(MAX(X$2:X$17)-MIN(X$2:X$17))*100</calculatedColumnFormula>
    </tableColumn>
    <tableColumn id="31" name="Testowanie" dataDxfId="3">
      <calculatedColumnFormula>(Y2-MIN(Y$2:Y$17))/(MAX(Y$2:Y$17)-MIN(Y$2:Y$17))*100</calculatedColumnFormula>
    </tableColumn>
    <tableColumn id="32" name="Skutek choroby" dataDxfId="2">
      <calculatedColumnFormula>(Z2-MIN(Z$2:Z$17))/(MAX(Z$2:Z$17)-MIN(Z$2:Z$17))*100</calculatedColumnFormula>
    </tableColumn>
    <tableColumn id="33" name="% chorych" dataDxfId="1">
      <calculatedColumnFormula>(AA2-MIN(AA$2:AA$17))/(MAX(AA$2:AA$17)-MIN(AA$2:AA$17))*100</calculatedColumnFormula>
    </tableColumn>
    <tableColumn id="34" name="Suma" dataDxfId="0">
      <calculatedColumnFormula>AG2+AF2+AE2+AD2+AC2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zoomScale="85" zoomScaleNormal="85" workbookViewId="0">
      <selection activeCell="G2" sqref="G2"/>
    </sheetView>
  </sheetViews>
  <sheetFormatPr defaultRowHeight="15"/>
  <cols>
    <col min="1" max="1" width="27.28515625" customWidth="1"/>
    <col min="2" max="2" width="49.42578125" customWidth="1"/>
    <col min="3" max="3" width="31" customWidth="1"/>
    <col min="4" max="4" width="33" customWidth="1"/>
    <col min="5" max="5" width="22.140625" customWidth="1"/>
    <col min="6" max="6" width="32.7109375" customWidth="1"/>
    <col min="7" max="7" width="18.7109375" customWidth="1"/>
    <col min="8" max="8" width="18.85546875" customWidth="1"/>
    <col min="9" max="9" width="29.42578125" customWidth="1"/>
    <col min="10" max="10" width="24.28515625" customWidth="1"/>
    <col min="11" max="11" width="12.85546875" customWidth="1"/>
    <col min="12" max="12" width="35.85546875" customWidth="1"/>
    <col min="13" max="13" width="21.28515625" customWidth="1"/>
    <col min="14" max="14" width="19.5703125" style="46" customWidth="1"/>
    <col min="15" max="15" width="42.85546875" customWidth="1"/>
    <col min="16" max="16" width="40.140625" customWidth="1"/>
    <col min="17" max="17" width="32.42578125" bestFit="1" customWidth="1"/>
    <col min="20" max="21" width="9.140625" style="51"/>
    <col min="23" max="23" width="29" customWidth="1"/>
    <col min="24" max="24" width="27.42578125" customWidth="1"/>
    <col min="25" max="25" width="24.7109375" customWidth="1"/>
    <col min="26" max="26" width="27.140625" customWidth="1"/>
    <col min="27" max="27" width="22.85546875" customWidth="1"/>
    <col min="28" max="28" width="18.42578125" customWidth="1"/>
    <col min="29" max="29" width="15.28515625" customWidth="1"/>
    <col min="30" max="30" width="15.85546875" customWidth="1"/>
    <col min="31" max="31" width="12.85546875" customWidth="1"/>
    <col min="32" max="32" width="15.28515625" customWidth="1"/>
    <col min="33" max="33" width="10.140625" customWidth="1"/>
  </cols>
  <sheetData>
    <row r="1" spans="1:43">
      <c r="A1" t="s">
        <v>0</v>
      </c>
      <c r="B1" s="48" t="s">
        <v>1</v>
      </c>
      <c r="C1" s="1" t="s">
        <v>2</v>
      </c>
      <c r="D1" s="47" t="s">
        <v>3</v>
      </c>
      <c r="E1" t="s">
        <v>4</v>
      </c>
      <c r="F1" s="49" t="s">
        <v>5</v>
      </c>
      <c r="G1" s="49" t="s">
        <v>6</v>
      </c>
      <c r="H1" s="49" t="s">
        <v>7</v>
      </c>
      <c r="I1" s="44" t="s">
        <v>8</v>
      </c>
      <c r="J1" s="49" t="s">
        <v>9</v>
      </c>
      <c r="K1" s="50" t="s">
        <v>10</v>
      </c>
      <c r="L1" s="44" t="s">
        <v>11</v>
      </c>
      <c r="M1" s="49" t="s">
        <v>12</v>
      </c>
      <c r="N1" s="52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s="51" t="s">
        <v>19</v>
      </c>
      <c r="U1" s="5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Q1" t="s">
        <v>34</v>
      </c>
    </row>
    <row r="2" spans="1:43">
      <c r="A2" t="s">
        <v>35</v>
      </c>
      <c r="B2">
        <v>52739</v>
      </c>
      <c r="C2">
        <v>773957</v>
      </c>
      <c r="D2">
        <v>170.7</v>
      </c>
      <c r="E2" s="2">
        <v>4533565</v>
      </c>
      <c r="F2">
        <v>102329</v>
      </c>
      <c r="G2">
        <v>45166</v>
      </c>
      <c r="H2">
        <v>1502</v>
      </c>
      <c r="I2">
        <v>2275</v>
      </c>
      <c r="J2">
        <v>3327</v>
      </c>
      <c r="K2" s="43">
        <f t="shared" ref="K2:K17" si="0">I2/J2</f>
        <v>0.68379921851517889</v>
      </c>
      <c r="L2">
        <v>229</v>
      </c>
      <c r="M2">
        <v>268</v>
      </c>
      <c r="N2" s="51">
        <f t="shared" ref="N2:N17" si="1">L2/M2</f>
        <v>0.85447761194029848</v>
      </c>
      <c r="O2">
        <v>1615</v>
      </c>
      <c r="P2" s="46">
        <v>3.3599999999999998E-2</v>
      </c>
      <c r="Q2">
        <v>46</v>
      </c>
      <c r="R2">
        <f>E2/J2</f>
        <v>1362.65855124737</v>
      </c>
      <c r="S2">
        <f>E2/M2</f>
        <v>16916.287313432837</v>
      </c>
      <c r="T2" s="51">
        <f>G2/F2</f>
        <v>0.44138025388697244</v>
      </c>
      <c r="U2" s="51">
        <f t="shared" ref="U2:U17" si="2">H2/F2</f>
        <v>1.4678145980122936E-2</v>
      </c>
      <c r="V2" s="46">
        <f>(F2-H2-G2)/E2</f>
        <v>1.2277534346590376E-2</v>
      </c>
      <c r="W2" s="53" cm="1">
        <f t="array" ref="W2">50*(MIN(R$2:R$17)/R2+MIN(S$2:S$17/S2))</f>
        <v>54.197001566384941</v>
      </c>
      <c r="X2" s="53">
        <f>50*(MIN(K$2:K$17)/K2+MIN(N$2:N$17)/N2)</f>
        <v>69.766075726052691</v>
      </c>
      <c r="Y2" s="53">
        <f>100*D2/MAX(D$2:D$17)</f>
        <v>80.367231638418076</v>
      </c>
      <c r="Z2" s="53">
        <f>50*(MIN(U$2:U$17)/U2 +T2/MAX(T$2:T$17) )</f>
        <v>68.795232507082062</v>
      </c>
      <c r="AA2" s="53">
        <f>100*V2/MAX(V$2:V$17)</f>
        <v>79.467450405553862</v>
      </c>
      <c r="AB2" s="53">
        <f>AA2+Z2+Y2+X2+W2</f>
        <v>352.59299184349157</v>
      </c>
      <c r="AC2" s="53">
        <f>(W2-MIN(W$2:W$17))/(MAX(W$2:W$17)-MIN(W$2:W$17))*100</f>
        <v>12.168039085524901</v>
      </c>
      <c r="AD2" s="53">
        <f t="shared" ref="AD2:AG17" si="3">(X2-MIN(X$2:X$17))/(MAX(X$2:X$17)-MIN(X$2:X$17))*100</f>
        <v>0</v>
      </c>
      <c r="AE2" s="53">
        <f t="shared" si="3"/>
        <v>74.370006146281497</v>
      </c>
      <c r="AF2" s="53">
        <f t="shared" si="3"/>
        <v>59.708189348954036</v>
      </c>
      <c r="AG2" s="53">
        <f>(AA2-MIN(AA$2:AA$17))/(MAX(AA$2:AA$17)-MIN(AA$2:AA$17))*100</f>
        <v>64.152024523827336</v>
      </c>
      <c r="AH2" s="53">
        <f>AG2+AF2+AE2+AD2+AC2</f>
        <v>210.39825910458777</v>
      </c>
    </row>
    <row r="3" spans="1:43">
      <c r="A3" t="s">
        <v>36</v>
      </c>
      <c r="B3">
        <v>56417</v>
      </c>
      <c r="C3">
        <v>1147865</v>
      </c>
      <c r="D3">
        <v>212.4</v>
      </c>
      <c r="E3" s="2">
        <v>5403412</v>
      </c>
      <c r="F3">
        <v>88503</v>
      </c>
      <c r="G3">
        <v>51461</v>
      </c>
      <c r="H3">
        <v>1376</v>
      </c>
      <c r="I3">
        <v>3014</v>
      </c>
      <c r="J3">
        <v>4434</v>
      </c>
      <c r="K3" s="43">
        <f t="shared" si="0"/>
        <v>0.67974740640505182</v>
      </c>
      <c r="L3">
        <v>306</v>
      </c>
      <c r="M3">
        <v>361</v>
      </c>
      <c r="N3" s="51">
        <f t="shared" si="1"/>
        <v>0.8476454293628809</v>
      </c>
      <c r="O3">
        <v>2448</v>
      </c>
      <c r="P3" s="46">
        <v>2.8299999999999999E-2</v>
      </c>
      <c r="Q3">
        <v>44</v>
      </c>
      <c r="R3">
        <f t="shared" ref="R3:R17" si="4">E3/J3</f>
        <v>1218.6314839873703</v>
      </c>
      <c r="S3">
        <f t="shared" ref="S3:S17" si="5">E3/M3</f>
        <v>14967.90027700831</v>
      </c>
      <c r="T3" s="51">
        <f t="shared" ref="T3:T17" si="6">G3/F3</f>
        <v>0.58146051546275268</v>
      </c>
      <c r="U3" s="51">
        <f t="shared" si="2"/>
        <v>1.5547495565122086E-2</v>
      </c>
      <c r="V3" s="46">
        <f t="shared" ref="V3:V17" si="7">(F3-H3-G3)/E3</f>
        <v>6.6006441855627519E-3</v>
      </c>
      <c r="W3" s="53" cm="1">
        <f t="array" ref="W3">50*(MIN(R$2:R$17)/R3+MIN(S$2:S$17/S3))</f>
        <v>60.930587749470888</v>
      </c>
      <c r="X3" s="53">
        <f t="shared" ref="X3:X17" si="8">50*(MIN(K$2:K$17)/K3+MIN(N$2:N$17)/N3)</f>
        <v>70.245561431257428</v>
      </c>
      <c r="Y3" s="53">
        <f t="shared" ref="Y3:Y17" si="9">100*D3/MAX(D$2:D$17)</f>
        <v>100</v>
      </c>
      <c r="Z3" s="53">
        <f t="shared" ref="Z3:Z17" si="10">50*(MIN(U$2:U$17)/U3 +T3/MAX(T$2:T$17) )</f>
        <v>79.116299817285125</v>
      </c>
      <c r="AA3" s="53">
        <f t="shared" ref="AA3:AA17" si="11">100*V3/MAX(V$2:V$17)</f>
        <v>42.723265897976148</v>
      </c>
      <c r="AB3" s="53">
        <f t="shared" ref="AB3:AB17" si="12">AA3+Z3+Y3+X3+W3</f>
        <v>353.01571489598956</v>
      </c>
      <c r="AC3" s="53">
        <f t="shared" ref="AC3:AC17" si="13">(W3-MIN(W$2:W$17))/(MAX(W$2:W$17)-MIN(W$2:W$17))*100</f>
        <v>26.268291399249712</v>
      </c>
      <c r="AD3" s="53">
        <f t="shared" si="3"/>
        <v>1.813159569843027</v>
      </c>
      <c r="AE3" s="53">
        <f t="shared" si="3"/>
        <v>100</v>
      </c>
      <c r="AF3" s="53">
        <f t="shared" si="3"/>
        <v>100</v>
      </c>
      <c r="AG3" s="53">
        <f t="shared" si="3"/>
        <v>0</v>
      </c>
      <c r="AH3" s="53">
        <f t="shared" ref="AH3:AH17" si="14">AG3+AF3+AE3+AD3+AC3</f>
        <v>228.08145096909274</v>
      </c>
    </row>
    <row r="4" spans="1:43">
      <c r="A4" t="s">
        <v>37</v>
      </c>
      <c r="B4">
        <v>15780</v>
      </c>
      <c r="C4">
        <v>443680</v>
      </c>
      <c r="D4">
        <v>130.5</v>
      </c>
      <c r="E4" s="2">
        <v>3400577</v>
      </c>
      <c r="F4">
        <v>79281</v>
      </c>
      <c r="G4">
        <v>45658</v>
      </c>
      <c r="H4">
        <v>1229</v>
      </c>
      <c r="I4">
        <v>2292</v>
      </c>
      <c r="J4">
        <v>3613</v>
      </c>
      <c r="K4" s="43">
        <f t="shared" si="0"/>
        <v>0.63437586493218934</v>
      </c>
      <c r="L4">
        <v>257</v>
      </c>
      <c r="M4">
        <v>305</v>
      </c>
      <c r="N4" s="51">
        <f t="shared" si="1"/>
        <v>0.84262295081967209</v>
      </c>
      <c r="O4">
        <v>2475</v>
      </c>
      <c r="P4" s="46">
        <v>1.66E-2</v>
      </c>
      <c r="Q4">
        <v>43</v>
      </c>
      <c r="R4">
        <f t="shared" si="4"/>
        <v>941.20592305563241</v>
      </c>
      <c r="S4">
        <f t="shared" si="5"/>
        <v>11149.432786885245</v>
      </c>
      <c r="T4" s="51">
        <f t="shared" si="6"/>
        <v>0.57590090942344319</v>
      </c>
      <c r="U4" s="51">
        <f t="shared" si="2"/>
        <v>1.550182263089517E-2</v>
      </c>
      <c r="V4" s="46">
        <f t="shared" si="7"/>
        <v>9.5260304354231641E-3</v>
      </c>
      <c r="W4" s="53" cm="1">
        <f t="array" ref="W4">50*(MIN(R$2:R$17)/R4+MIN(S$2:S$17/S4))</f>
        <v>80.367334047648484</v>
      </c>
      <c r="X4" s="53">
        <f t="shared" si="8"/>
        <v>73.266677974047994</v>
      </c>
      <c r="Y4" s="53">
        <f t="shared" si="9"/>
        <v>61.440677966101696</v>
      </c>
      <c r="Z4" s="53">
        <f t="shared" si="10"/>
        <v>78.724012476443107</v>
      </c>
      <c r="AA4" s="53">
        <f t="shared" si="11"/>
        <v>61.65809272600552</v>
      </c>
      <c r="AB4" s="53">
        <f t="shared" si="12"/>
        <v>355.45679519024679</v>
      </c>
      <c r="AC4" s="53">
        <f t="shared" si="13"/>
        <v>66.969192748159131</v>
      </c>
      <c r="AD4" s="53">
        <f t="shared" si="3"/>
        <v>13.237413331136741</v>
      </c>
      <c r="AE4" s="53">
        <f t="shared" si="3"/>
        <v>49.661954517516897</v>
      </c>
      <c r="AF4" s="53">
        <f t="shared" si="3"/>
        <v>98.468572407973383</v>
      </c>
      <c r="AG4" s="53">
        <f t="shared" si="3"/>
        <v>33.058495958065315</v>
      </c>
      <c r="AH4" s="53">
        <f t="shared" si="14"/>
        <v>261.39562896285145</v>
      </c>
    </row>
    <row r="5" spans="1:43">
      <c r="A5" t="s">
        <v>38</v>
      </c>
      <c r="B5">
        <v>38233</v>
      </c>
      <c r="C5">
        <v>569263</v>
      </c>
      <c r="D5">
        <v>162.9</v>
      </c>
      <c r="E5" s="2">
        <v>3493969</v>
      </c>
      <c r="F5">
        <v>75285</v>
      </c>
      <c r="G5">
        <v>20290</v>
      </c>
      <c r="H5">
        <v>1014</v>
      </c>
      <c r="I5">
        <v>1920</v>
      </c>
      <c r="J5">
        <v>2992</v>
      </c>
      <c r="K5" s="43">
        <f t="shared" si="0"/>
        <v>0.64171122994652408</v>
      </c>
      <c r="L5">
        <v>136</v>
      </c>
      <c r="M5">
        <v>250</v>
      </c>
      <c r="N5" s="51">
        <f t="shared" si="1"/>
        <v>0.54400000000000004</v>
      </c>
      <c r="O5">
        <v>452</v>
      </c>
      <c r="P5" s="46">
        <v>3.2899999999999999E-2</v>
      </c>
      <c r="Q5">
        <v>32</v>
      </c>
      <c r="R5">
        <f t="shared" si="4"/>
        <v>1167.7703877005347</v>
      </c>
      <c r="S5">
        <f t="shared" si="5"/>
        <v>13975.876</v>
      </c>
      <c r="T5" s="51">
        <f t="shared" si="6"/>
        <v>0.26950919837949128</v>
      </c>
      <c r="U5" s="51">
        <f t="shared" si="2"/>
        <v>1.3468818489738991E-2</v>
      </c>
      <c r="V5" s="46">
        <f t="shared" si="7"/>
        <v>1.5449765009363276E-2</v>
      </c>
      <c r="W5" s="53" cm="1">
        <f t="array" ref="W5">50*(MIN(R$2:R$17)/R5+MIN(S$2:S$17/S5))</f>
        <v>64.43324334234066</v>
      </c>
      <c r="X5" s="53">
        <f t="shared" si="8"/>
        <v>89.651083121785604</v>
      </c>
      <c r="Y5" s="53">
        <f t="shared" si="9"/>
        <v>76.694915254237287</v>
      </c>
      <c r="Z5" s="53">
        <f t="shared" si="10"/>
        <v>56.785085987026065</v>
      </c>
      <c r="AA5" s="53">
        <f t="shared" si="11"/>
        <v>100</v>
      </c>
      <c r="AB5" s="53">
        <f t="shared" si="12"/>
        <v>387.56432770538959</v>
      </c>
      <c r="AC5" s="53">
        <f t="shared" si="13"/>
        <v>33.602916112541621</v>
      </c>
      <c r="AD5" s="53">
        <f t="shared" si="3"/>
        <v>75.194507499608036</v>
      </c>
      <c r="AE5" s="53">
        <f t="shared" si="3"/>
        <v>69.575906576521206</v>
      </c>
      <c r="AF5" s="53">
        <f t="shared" si="3"/>
        <v>12.822481220780391</v>
      </c>
      <c r="AG5" s="53">
        <f t="shared" si="3"/>
        <v>100</v>
      </c>
      <c r="AH5" s="53">
        <f t="shared" si="14"/>
        <v>291.19581140945127</v>
      </c>
    </row>
    <row r="6" spans="1:43">
      <c r="A6" t="s">
        <v>39</v>
      </c>
      <c r="B6">
        <v>36051</v>
      </c>
      <c r="C6">
        <v>427333</v>
      </c>
      <c r="D6">
        <v>147.30000000000001</v>
      </c>
      <c r="E6" s="2">
        <v>2901225</v>
      </c>
      <c r="F6">
        <v>51491</v>
      </c>
      <c r="G6">
        <v>21915</v>
      </c>
      <c r="H6">
        <v>720</v>
      </c>
      <c r="I6">
        <v>1717</v>
      </c>
      <c r="J6">
        <v>3099</v>
      </c>
      <c r="K6" s="43">
        <f t="shared" si="0"/>
        <v>0.55404969344949984</v>
      </c>
      <c r="L6">
        <v>138</v>
      </c>
      <c r="M6">
        <v>178</v>
      </c>
      <c r="N6" s="51">
        <f t="shared" si="1"/>
        <v>0.7752808988764045</v>
      </c>
      <c r="O6">
        <v>1465</v>
      </c>
      <c r="P6" s="46">
        <v>3.5900000000000001E-2</v>
      </c>
      <c r="Q6">
        <v>27</v>
      </c>
      <c r="R6">
        <f t="shared" si="4"/>
        <v>936.18102613746373</v>
      </c>
      <c r="S6">
        <f t="shared" si="5"/>
        <v>16299.016853932584</v>
      </c>
      <c r="T6" s="51">
        <f t="shared" si="6"/>
        <v>0.42560835874230446</v>
      </c>
      <c r="U6" s="51">
        <f t="shared" si="2"/>
        <v>1.3983026159911441E-2</v>
      </c>
      <c r="V6" s="46">
        <f t="shared" si="7"/>
        <v>9.9461434394092149E-3</v>
      </c>
      <c r="W6" s="53" cm="1">
        <f t="array" ref="W6">50*(MIN(R$2:R$17)/R6+MIN(S$2:S$17/S6))</f>
        <v>67.448061834883433</v>
      </c>
      <c r="X6" s="53">
        <f t="shared" si="8"/>
        <v>82.102722559809393</v>
      </c>
      <c r="Y6" s="53">
        <f t="shared" si="9"/>
        <v>69.350282485875709</v>
      </c>
      <c r="Z6" s="53">
        <f t="shared" si="10"/>
        <v>68.972148984594568</v>
      </c>
      <c r="AA6" s="53">
        <f t="shared" si="11"/>
        <v>64.377312103979506</v>
      </c>
      <c r="AB6" s="53">
        <f t="shared" si="12"/>
        <v>352.25052796914258</v>
      </c>
      <c r="AC6" s="53">
        <f t="shared" si="13"/>
        <v>39.916001037735924</v>
      </c>
      <c r="AD6" s="53">
        <f t="shared" si="3"/>
        <v>46.650628003286357</v>
      </c>
      <c r="AE6" s="53">
        <f t="shared" si="3"/>
        <v>59.987707437000623</v>
      </c>
      <c r="AF6" s="53">
        <f t="shared" si="3"/>
        <v>60.398843231807518</v>
      </c>
      <c r="AG6" s="53">
        <f t="shared" si="3"/>
        <v>37.806007178119152</v>
      </c>
      <c r="AH6" s="53">
        <f t="shared" si="14"/>
        <v>244.75918688794957</v>
      </c>
    </row>
    <row r="7" spans="1:43">
      <c r="A7" t="s">
        <v>40</v>
      </c>
      <c r="B7">
        <v>24608</v>
      </c>
      <c r="C7">
        <v>384373</v>
      </c>
      <c r="D7">
        <v>155.80000000000001</v>
      </c>
      <c r="E7" s="2">
        <v>2466322</v>
      </c>
      <c r="F7">
        <v>50796</v>
      </c>
      <c r="G7">
        <v>18362</v>
      </c>
      <c r="H7">
        <v>605</v>
      </c>
      <c r="I7">
        <v>1646</v>
      </c>
      <c r="J7">
        <v>2819</v>
      </c>
      <c r="K7" s="43">
        <f t="shared" si="0"/>
        <v>0.5838949982263214</v>
      </c>
      <c r="L7">
        <v>130</v>
      </c>
      <c r="M7">
        <v>251</v>
      </c>
      <c r="N7" s="51">
        <f t="shared" si="1"/>
        <v>0.51792828685258963</v>
      </c>
      <c r="O7">
        <v>571</v>
      </c>
      <c r="P7" s="46">
        <v>2.18E-2</v>
      </c>
      <c r="Q7">
        <v>12</v>
      </c>
      <c r="R7">
        <f t="shared" si="4"/>
        <v>874.89251507626818</v>
      </c>
      <c r="S7">
        <f t="shared" si="5"/>
        <v>9825.9840637450197</v>
      </c>
      <c r="T7" s="51">
        <f t="shared" si="6"/>
        <v>0.36148515631152062</v>
      </c>
      <c r="U7" s="51">
        <f t="shared" si="2"/>
        <v>1.1910386644617686E-2</v>
      </c>
      <c r="V7" s="46">
        <f t="shared" si="7"/>
        <v>1.2905451923958023E-2</v>
      </c>
      <c r="W7" s="53" cm="1">
        <f t="array" ref="W7">50*(MIN(R$2:R$17)/R7+MIN(S$2:S$17/S7))</f>
        <v>88.905873138301359</v>
      </c>
      <c r="X7" s="53">
        <f t="shared" si="8"/>
        <v>96.210836197203548</v>
      </c>
      <c r="Y7" s="53">
        <f t="shared" si="9"/>
        <v>73.352165725047087</v>
      </c>
      <c r="Z7" s="53">
        <f t="shared" si="10"/>
        <v>69.091867094328933</v>
      </c>
      <c r="AA7" s="53">
        <f t="shared" si="11"/>
        <v>83.531703661102398</v>
      </c>
      <c r="AB7" s="53">
        <f t="shared" si="12"/>
        <v>411.0924458159833</v>
      </c>
      <c r="AC7" s="53">
        <f t="shared" si="13"/>
        <v>84.849049379567347</v>
      </c>
      <c r="AD7" s="53">
        <f t="shared" si="3"/>
        <v>100</v>
      </c>
      <c r="AE7" s="53">
        <f t="shared" si="3"/>
        <v>65.212046711739404</v>
      </c>
      <c r="AF7" s="53">
        <f t="shared" si="3"/>
        <v>60.86620375411993</v>
      </c>
      <c r="AG7" s="53">
        <f t="shared" si="3"/>
        <v>71.247843304816328</v>
      </c>
      <c r="AH7" s="53">
        <f t="shared" si="14"/>
        <v>382.175143150243</v>
      </c>
    </row>
    <row r="8" spans="1:43">
      <c r="A8" t="s">
        <v>41</v>
      </c>
      <c r="B8">
        <v>21751</v>
      </c>
      <c r="C8">
        <v>315215</v>
      </c>
      <c r="D8">
        <v>151.69999999999999</v>
      </c>
      <c r="E8" s="2">
        <v>2077775</v>
      </c>
      <c r="F8">
        <v>42524</v>
      </c>
      <c r="G8">
        <v>11353</v>
      </c>
      <c r="H8">
        <v>385</v>
      </c>
      <c r="I8">
        <v>1157</v>
      </c>
      <c r="J8">
        <v>2144</v>
      </c>
      <c r="K8" s="43">
        <f t="shared" si="0"/>
        <v>0.53964552238805974</v>
      </c>
      <c r="L8">
        <v>117</v>
      </c>
      <c r="M8">
        <v>178</v>
      </c>
      <c r="N8" s="51">
        <f t="shared" si="1"/>
        <v>0.65730337078651691</v>
      </c>
      <c r="O8">
        <v>392</v>
      </c>
      <c r="P8" s="46">
        <v>2.1499999999999998E-2</v>
      </c>
      <c r="Q8">
        <v>19</v>
      </c>
      <c r="R8">
        <f t="shared" si="4"/>
        <v>969.11147388059703</v>
      </c>
      <c r="S8">
        <f t="shared" si="5"/>
        <v>11672.893258426966</v>
      </c>
      <c r="T8" s="51">
        <f t="shared" si="6"/>
        <v>0.26697864735208354</v>
      </c>
      <c r="U8" s="51">
        <f t="shared" si="2"/>
        <v>9.0537108456401096E-3</v>
      </c>
      <c r="V8" s="46">
        <f t="shared" si="7"/>
        <v>1.481681125242146E-2</v>
      </c>
      <c r="W8" s="53" cm="1">
        <f t="array" ref="W8">50*(MIN(R$2:R$17)/R8+MIN(S$2:S$17/S8))</f>
        <v>77.386310362697913</v>
      </c>
      <c r="X8" s="53">
        <f t="shared" si="8"/>
        <v>89.397963700752541</v>
      </c>
      <c r="Y8" s="53">
        <f t="shared" si="9"/>
        <v>71.42184557438793</v>
      </c>
      <c r="Z8" s="53">
        <f t="shared" si="10"/>
        <v>72.957590434116554</v>
      </c>
      <c r="AA8" s="53">
        <f t="shared" si="11"/>
        <v>95.903149617109278</v>
      </c>
      <c r="AB8" s="53">
        <f t="shared" si="12"/>
        <v>407.06685968906424</v>
      </c>
      <c r="AC8" s="53">
        <f t="shared" si="13"/>
        <v>60.726874766609328</v>
      </c>
      <c r="AD8" s="53">
        <f t="shared" si="3"/>
        <v>74.237344657051025</v>
      </c>
      <c r="AE8" s="53">
        <f t="shared" si="3"/>
        <v>62.692071296865379</v>
      </c>
      <c r="AF8" s="53">
        <f t="shared" si="3"/>
        <v>75.957374866052874</v>
      </c>
      <c r="AG8" s="53">
        <f t="shared" si="3"/>
        <v>92.847269581409392</v>
      </c>
      <c r="AH8" s="53">
        <f t="shared" si="14"/>
        <v>366.460935167988</v>
      </c>
    </row>
    <row r="9" spans="1:43">
      <c r="A9" t="s">
        <v>42</v>
      </c>
      <c r="B9">
        <v>7302</v>
      </c>
      <c r="C9">
        <v>105895</v>
      </c>
      <c r="D9">
        <v>49.7</v>
      </c>
      <c r="E9" s="2">
        <v>2129015</v>
      </c>
      <c r="F9">
        <v>42228</v>
      </c>
      <c r="G9">
        <v>20811</v>
      </c>
      <c r="H9">
        <v>762</v>
      </c>
      <c r="I9">
        <v>1380</v>
      </c>
      <c r="J9">
        <v>2232</v>
      </c>
      <c r="K9" s="43">
        <f t="shared" si="0"/>
        <v>0.61827956989247312</v>
      </c>
      <c r="L9">
        <v>144</v>
      </c>
      <c r="M9">
        <v>184</v>
      </c>
      <c r="N9" s="51">
        <f t="shared" si="1"/>
        <v>0.78260869565217395</v>
      </c>
      <c r="O9">
        <v>969</v>
      </c>
      <c r="P9" s="46">
        <v>2.0299999999999999E-2</v>
      </c>
      <c r="Q9">
        <v>22</v>
      </c>
      <c r="R9">
        <f t="shared" si="4"/>
        <v>953.85976702508958</v>
      </c>
      <c r="S9">
        <f t="shared" si="5"/>
        <v>11570.733695652174</v>
      </c>
      <c r="T9" s="51">
        <f t="shared" si="6"/>
        <v>0.49282466609832337</v>
      </c>
      <c r="U9" s="51">
        <f t="shared" si="2"/>
        <v>1.8044899119067918E-2</v>
      </c>
      <c r="V9" s="46">
        <f t="shared" si="7"/>
        <v>9.7016695514122731E-3</v>
      </c>
      <c r="W9" s="53" cm="1">
        <f t="array" ref="W9">50*(MIN(R$2:R$17)/R9+MIN(S$2:S$17/S9))</f>
        <v>78.339503194285868</v>
      </c>
      <c r="X9" s="53">
        <f t="shared" si="8"/>
        <v>76.730761538172061</v>
      </c>
      <c r="Y9" s="53">
        <f t="shared" si="9"/>
        <v>23.39924670433145</v>
      </c>
      <c r="Z9" s="53">
        <f t="shared" si="10"/>
        <v>67.464792098715947</v>
      </c>
      <c r="AA9" s="53">
        <f t="shared" si="11"/>
        <v>62.794932774269448</v>
      </c>
      <c r="AB9" s="53">
        <f t="shared" si="12"/>
        <v>308.72923630977482</v>
      </c>
      <c r="AC9" s="53">
        <f t="shared" si="13"/>
        <v>62.722877945834163</v>
      </c>
      <c r="AD9" s="53">
        <f t="shared" si="3"/>
        <v>26.336732449202145</v>
      </c>
      <c r="AE9" s="53">
        <f t="shared" si="3"/>
        <v>0</v>
      </c>
      <c r="AF9" s="53">
        <f t="shared" si="3"/>
        <v>54.514360900282369</v>
      </c>
      <c r="AG9" s="53">
        <f t="shared" si="3"/>
        <v>35.04331591347502</v>
      </c>
      <c r="AH9" s="53">
        <f t="shared" si="14"/>
        <v>178.6172872087937</v>
      </c>
    </row>
    <row r="10" spans="1:43">
      <c r="A10" t="s">
        <v>43</v>
      </c>
      <c r="B10">
        <v>43337</v>
      </c>
      <c r="C10">
        <v>468721</v>
      </c>
      <c r="D10">
        <v>200.9</v>
      </c>
      <c r="E10" s="2">
        <v>2333523</v>
      </c>
      <c r="F10">
        <v>40182</v>
      </c>
      <c r="G10">
        <v>16000</v>
      </c>
      <c r="H10">
        <v>525</v>
      </c>
      <c r="I10">
        <v>1047</v>
      </c>
      <c r="J10">
        <v>1683</v>
      </c>
      <c r="K10" s="43">
        <f t="shared" si="0"/>
        <v>0.62210338680926913</v>
      </c>
      <c r="L10">
        <v>73</v>
      </c>
      <c r="M10">
        <v>111</v>
      </c>
      <c r="N10" s="51">
        <f t="shared" si="1"/>
        <v>0.65765765765765771</v>
      </c>
      <c r="O10">
        <v>398</v>
      </c>
      <c r="P10" s="46">
        <v>2.6499999999999999E-2</v>
      </c>
      <c r="Q10">
        <v>17</v>
      </c>
      <c r="R10">
        <f t="shared" si="4"/>
        <v>1386.5258467023173</v>
      </c>
      <c r="S10">
        <f t="shared" si="5"/>
        <v>21022.72972972973</v>
      </c>
      <c r="T10" s="51">
        <f t="shared" si="6"/>
        <v>0.3981882434921109</v>
      </c>
      <c r="U10" s="51">
        <f t="shared" si="2"/>
        <v>1.3065551739584888E-2</v>
      </c>
      <c r="V10" s="46">
        <f t="shared" si="7"/>
        <v>1.0137890220066397E-2</v>
      </c>
      <c r="W10" s="53" cm="1">
        <f t="array" ref="W10">50*(MIN(R$2:R$17)/R10+MIN(S$2:S$17/S10))</f>
        <v>48.386145275410108</v>
      </c>
      <c r="X10" s="53">
        <f t="shared" si="8"/>
        <v>82.749395499353696</v>
      </c>
      <c r="Y10" s="53">
        <f t="shared" si="9"/>
        <v>94.58568738229755</v>
      </c>
      <c r="Z10" s="53">
        <f t="shared" si="10"/>
        <v>68.887609074929117</v>
      </c>
      <c r="AA10" s="53">
        <f t="shared" si="11"/>
        <v>65.618410467229523</v>
      </c>
      <c r="AB10" s="53">
        <f t="shared" si="12"/>
        <v>360.22724769922002</v>
      </c>
      <c r="AC10" s="53">
        <f t="shared" si="13"/>
        <v>0</v>
      </c>
      <c r="AD10" s="53">
        <f t="shared" si="3"/>
        <v>49.096000651867428</v>
      </c>
      <c r="AE10" s="53">
        <f t="shared" si="3"/>
        <v>92.9317762753534</v>
      </c>
      <c r="AF10" s="53">
        <f t="shared" si="3"/>
        <v>60.068812826005434</v>
      </c>
      <c r="AG10" s="53">
        <f t="shared" si="3"/>
        <v>39.972852726678745</v>
      </c>
      <c r="AH10" s="53">
        <f t="shared" si="14"/>
        <v>242.06944247990501</v>
      </c>
    </row>
    <row r="11" spans="1:43">
      <c r="A11" t="s">
        <v>44</v>
      </c>
      <c r="B11">
        <v>13584</v>
      </c>
      <c r="C11">
        <v>225055</v>
      </c>
      <c r="D11">
        <v>106.3</v>
      </c>
      <c r="E11" s="2">
        <v>2117619</v>
      </c>
      <c r="F11">
        <v>37882</v>
      </c>
      <c r="G11">
        <v>20796</v>
      </c>
      <c r="H11">
        <v>614</v>
      </c>
      <c r="I11">
        <v>1630</v>
      </c>
      <c r="J11">
        <v>2358</v>
      </c>
      <c r="K11" s="43">
        <f t="shared" si="0"/>
        <v>0.69126378286683632</v>
      </c>
      <c r="L11">
        <v>153</v>
      </c>
      <c r="M11">
        <v>186</v>
      </c>
      <c r="N11" s="51">
        <f t="shared" si="1"/>
        <v>0.82258064516129037</v>
      </c>
      <c r="O11">
        <v>828</v>
      </c>
      <c r="P11" s="46">
        <v>3.1699999999999999E-2</v>
      </c>
      <c r="Q11">
        <v>25</v>
      </c>
      <c r="R11">
        <f t="shared" si="4"/>
        <v>898.05725190839689</v>
      </c>
      <c r="S11">
        <f t="shared" si="5"/>
        <v>11385.048387096775</v>
      </c>
      <c r="T11" s="51">
        <f t="shared" si="6"/>
        <v>0.54896784752652972</v>
      </c>
      <c r="U11" s="51">
        <f t="shared" si="2"/>
        <v>1.6208225542473999E-2</v>
      </c>
      <c r="V11" s="46">
        <f t="shared" si="7"/>
        <v>7.7785475101989545E-3</v>
      </c>
      <c r="W11" s="53" cm="1">
        <f t="array" ref="W11">50*(MIN(R$2:R$17)/R11+MIN(S$2:S$17/S11))</f>
        <v>81.372465766282545</v>
      </c>
      <c r="X11" s="53">
        <f t="shared" si="8"/>
        <v>70.51517135851438</v>
      </c>
      <c r="Y11" s="53">
        <f t="shared" si="9"/>
        <v>50.047080979284367</v>
      </c>
      <c r="Z11" s="53">
        <f t="shared" si="10"/>
        <v>75.135314601373992</v>
      </c>
      <c r="AA11" s="53">
        <f t="shared" si="11"/>
        <v>50.34735159715887</v>
      </c>
      <c r="AB11" s="53">
        <f t="shared" si="12"/>
        <v>327.41738430261415</v>
      </c>
      <c r="AC11" s="53">
        <f t="shared" si="13"/>
        <v>69.073956904422289</v>
      </c>
      <c r="AD11" s="53">
        <f t="shared" si="3"/>
        <v>2.832680724330602</v>
      </c>
      <c r="AE11" s="53">
        <f t="shared" si="3"/>
        <v>34.787953288260596</v>
      </c>
      <c r="AF11" s="53">
        <f t="shared" si="3"/>
        <v>84.458864795355268</v>
      </c>
      <c r="AG11" s="53">
        <f t="shared" si="3"/>
        <v>13.310964423359689</v>
      </c>
      <c r="AH11" s="53">
        <f t="shared" si="14"/>
        <v>204.46442013572846</v>
      </c>
    </row>
    <row r="12" spans="1:43">
      <c r="A12" t="s">
        <v>45</v>
      </c>
      <c r="B12" s="2">
        <v>15757</v>
      </c>
      <c r="C12" s="2">
        <v>244326</v>
      </c>
      <c r="D12">
        <v>143.6</v>
      </c>
      <c r="E12" s="2">
        <v>1701030</v>
      </c>
      <c r="F12">
        <v>24520</v>
      </c>
      <c r="G12">
        <v>7892</v>
      </c>
      <c r="H12">
        <v>232</v>
      </c>
      <c r="I12">
        <v>906</v>
      </c>
      <c r="J12">
        <v>1412</v>
      </c>
      <c r="K12" s="43">
        <f t="shared" si="0"/>
        <v>0.64164305949008493</v>
      </c>
      <c r="L12">
        <v>89</v>
      </c>
      <c r="M12">
        <v>97</v>
      </c>
      <c r="N12" s="51">
        <f t="shared" si="1"/>
        <v>0.91752577319587625</v>
      </c>
      <c r="O12">
        <v>332</v>
      </c>
      <c r="P12" s="46">
        <v>4.7399999999999998E-2</v>
      </c>
      <c r="Q12">
        <v>8</v>
      </c>
      <c r="R12">
        <f t="shared" si="4"/>
        <v>1204.6954674220963</v>
      </c>
      <c r="S12">
        <f t="shared" si="5"/>
        <v>17536.391752577321</v>
      </c>
      <c r="T12" s="51">
        <f t="shared" si="6"/>
        <v>0.32185970636215333</v>
      </c>
      <c r="U12" s="51">
        <f t="shared" si="2"/>
        <v>9.4616639477977157E-3</v>
      </c>
      <c r="V12" s="46">
        <f t="shared" si="7"/>
        <v>9.6388658636238043E-3</v>
      </c>
      <c r="W12" s="53" cm="1">
        <f t="array" ref="W12">50*(MIN(R$2:R$17)/R12+MIN(S$2:S$17/S12))</f>
        <v>56.744198750920006</v>
      </c>
      <c r="X12" s="53">
        <f t="shared" si="8"/>
        <v>70.276029474317269</v>
      </c>
      <c r="Y12" s="53">
        <f t="shared" si="9"/>
        <v>67.608286252354048</v>
      </c>
      <c r="Z12" s="53">
        <f t="shared" si="10"/>
        <v>75.521011410521254</v>
      </c>
      <c r="AA12" s="53">
        <f t="shared" si="11"/>
        <v>62.38843023037699</v>
      </c>
      <c r="AB12" s="53">
        <f t="shared" si="12"/>
        <v>332.5379561184896</v>
      </c>
      <c r="AC12" s="53">
        <f t="shared" si="13"/>
        <v>17.501916460551502</v>
      </c>
      <c r="AD12" s="53">
        <f t="shared" si="3"/>
        <v>1.9283734818505835</v>
      </c>
      <c r="AE12" s="53">
        <f t="shared" si="3"/>
        <v>57.713583282114321</v>
      </c>
      <c r="AF12" s="53">
        <f t="shared" si="3"/>
        <v>85.964563996397331</v>
      </c>
      <c r="AG12" s="53">
        <f t="shared" si="3"/>
        <v>34.333599219139103</v>
      </c>
      <c r="AH12" s="53">
        <f t="shared" si="14"/>
        <v>197.44203644005285</v>
      </c>
    </row>
    <row r="13" spans="1:43">
      <c r="A13" t="s">
        <v>46</v>
      </c>
      <c r="B13">
        <v>6919</v>
      </c>
      <c r="C13">
        <v>138369</v>
      </c>
      <c r="D13">
        <v>111.4</v>
      </c>
      <c r="E13" s="2">
        <v>1241546</v>
      </c>
      <c r="F13">
        <v>22738</v>
      </c>
      <c r="G13">
        <v>7132</v>
      </c>
      <c r="H13">
        <v>388</v>
      </c>
      <c r="I13">
        <v>969</v>
      </c>
      <c r="J13">
        <v>1568</v>
      </c>
      <c r="K13" s="43">
        <f t="shared" si="0"/>
        <v>0.61798469387755106</v>
      </c>
      <c r="L13">
        <v>71</v>
      </c>
      <c r="M13">
        <v>134</v>
      </c>
      <c r="N13" s="51">
        <f t="shared" si="1"/>
        <v>0.52985074626865669</v>
      </c>
      <c r="O13">
        <v>264</v>
      </c>
      <c r="P13" s="46">
        <v>3.5900000000000001E-2</v>
      </c>
      <c r="Q13">
        <v>11</v>
      </c>
      <c r="R13">
        <f t="shared" si="4"/>
        <v>791.80229591836735</v>
      </c>
      <c r="S13">
        <f t="shared" si="5"/>
        <v>9265.2686567164183</v>
      </c>
      <c r="T13" s="51">
        <f t="shared" si="6"/>
        <v>0.31365995250241885</v>
      </c>
      <c r="U13" s="51">
        <f t="shared" si="2"/>
        <v>1.7063945817574106E-2</v>
      </c>
      <c r="V13" s="46">
        <f t="shared" si="7"/>
        <v>1.2257298561632029E-2</v>
      </c>
      <c r="W13" s="53" cm="1">
        <f t="array" ref="W13">50*(MIN(R$2:R$17)/R13+MIN(S$2:S$17/S13))</f>
        <v>96.141221094384321</v>
      </c>
      <c r="X13" s="53">
        <f t="shared" si="8"/>
        <v>92.536645191848194</v>
      </c>
      <c r="Y13" s="53">
        <f t="shared" si="9"/>
        <v>52.44821092278719</v>
      </c>
      <c r="Z13" s="53">
        <f t="shared" si="10"/>
        <v>53.500505581601828</v>
      </c>
      <c r="AA13" s="53">
        <f t="shared" si="11"/>
        <v>79.336472458989093</v>
      </c>
      <c r="AB13" s="53">
        <f t="shared" si="12"/>
        <v>373.96305524961059</v>
      </c>
      <c r="AC13" s="53">
        <f t="shared" si="13"/>
        <v>100</v>
      </c>
      <c r="AD13" s="53">
        <f t="shared" si="3"/>
        <v>86.1061664394215</v>
      </c>
      <c r="AE13" s="53">
        <f t="shared" si="3"/>
        <v>37.92255685310387</v>
      </c>
      <c r="AF13" s="53">
        <f t="shared" si="3"/>
        <v>0</v>
      </c>
      <c r="AG13" s="53">
        <f t="shared" si="3"/>
        <v>63.92334886936095</v>
      </c>
      <c r="AH13" s="53">
        <f t="shared" si="14"/>
        <v>287.95207216188635</v>
      </c>
    </row>
    <row r="14" spans="1:43">
      <c r="A14" t="s">
        <v>47</v>
      </c>
      <c r="B14">
        <v>3265</v>
      </c>
      <c r="C14">
        <v>55175</v>
      </c>
      <c r="D14">
        <v>55.9</v>
      </c>
      <c r="E14" s="2">
        <v>986506</v>
      </c>
      <c r="F14">
        <v>21110</v>
      </c>
      <c r="G14">
        <v>8744</v>
      </c>
      <c r="H14">
        <v>420</v>
      </c>
      <c r="I14">
        <v>658</v>
      </c>
      <c r="J14">
        <v>1085</v>
      </c>
      <c r="K14" s="43">
        <f t="shared" si="0"/>
        <v>0.6064516129032258</v>
      </c>
      <c r="L14">
        <v>38</v>
      </c>
      <c r="M14">
        <v>54</v>
      </c>
      <c r="N14" s="51">
        <f t="shared" si="1"/>
        <v>0.70370370370370372</v>
      </c>
      <c r="O14">
        <v>462</v>
      </c>
      <c r="P14" s="46">
        <v>2.7099999999999999E-2</v>
      </c>
      <c r="Q14">
        <v>18</v>
      </c>
      <c r="R14">
        <f t="shared" si="4"/>
        <v>909.22211981566818</v>
      </c>
      <c r="S14">
        <f t="shared" si="5"/>
        <v>18268.629629629631</v>
      </c>
      <c r="T14" s="51">
        <f t="shared" si="6"/>
        <v>0.41421127427759358</v>
      </c>
      <c r="U14" s="51">
        <f t="shared" si="2"/>
        <v>1.9895783988630979E-2</v>
      </c>
      <c r="V14" s="46">
        <f t="shared" si="7"/>
        <v>1.2109404301646417E-2</v>
      </c>
      <c r="W14" s="53" cm="1">
        <f t="array" ref="W14">50*(MIN(R$2:R$17)/R14+MIN(S$2:S$17/S14))</f>
        <v>65.540809462953831</v>
      </c>
      <c r="X14" s="53">
        <f t="shared" si="8"/>
        <v>81.292218798004157</v>
      </c>
      <c r="Y14" s="53">
        <f t="shared" si="9"/>
        <v>26.318267419962336</v>
      </c>
      <c r="Z14" s="53">
        <f t="shared" si="10"/>
        <v>58.371014880899097</v>
      </c>
      <c r="AA14" s="53">
        <f t="shared" si="11"/>
        <v>78.379213498118276</v>
      </c>
      <c r="AB14" s="53">
        <f t="shared" si="12"/>
        <v>309.90152405993763</v>
      </c>
      <c r="AC14" s="53">
        <f t="shared" si="13"/>
        <v>35.922179775343949</v>
      </c>
      <c r="AD14" s="53">
        <f t="shared" si="3"/>
        <v>43.585734438871462</v>
      </c>
      <c r="AE14" s="53">
        <f t="shared" si="3"/>
        <v>3.8106945298094663</v>
      </c>
      <c r="AF14" s="53">
        <f t="shared" si="3"/>
        <v>19.013696216034383</v>
      </c>
      <c r="AG14" s="53">
        <f t="shared" si="3"/>
        <v>62.252061258643302</v>
      </c>
      <c r="AH14" s="53">
        <f t="shared" si="14"/>
        <v>164.58436621870257</v>
      </c>
    </row>
    <row r="15" spans="1:43">
      <c r="A15" t="s">
        <v>48</v>
      </c>
      <c r="B15">
        <v>8308</v>
      </c>
      <c r="C15">
        <v>145672</v>
      </c>
      <c r="D15">
        <v>123.3</v>
      </c>
      <c r="E15" s="2">
        <v>1181533</v>
      </c>
      <c r="F15">
        <v>19128</v>
      </c>
      <c r="G15">
        <v>6254</v>
      </c>
      <c r="H15">
        <v>285</v>
      </c>
      <c r="I15">
        <v>900</v>
      </c>
      <c r="J15">
        <v>1617</v>
      </c>
      <c r="K15" s="43">
        <f t="shared" si="0"/>
        <v>0.5565862708719852</v>
      </c>
      <c r="L15">
        <v>77</v>
      </c>
      <c r="M15">
        <v>102</v>
      </c>
      <c r="N15" s="51">
        <f t="shared" si="1"/>
        <v>0.75490196078431371</v>
      </c>
      <c r="O15">
        <v>571</v>
      </c>
      <c r="P15" s="46">
        <v>2.6100000000000002E-2</v>
      </c>
      <c r="Q15">
        <v>11</v>
      </c>
      <c r="R15">
        <f t="shared" si="4"/>
        <v>730.69449598021026</v>
      </c>
      <c r="S15">
        <f t="shared" si="5"/>
        <v>11583.656862745098</v>
      </c>
      <c r="T15" s="51">
        <f t="shared" si="6"/>
        <v>0.32695524884985361</v>
      </c>
      <c r="U15" s="51">
        <f t="shared" si="2"/>
        <v>1.4899623588456713E-2</v>
      </c>
      <c r="V15" s="46">
        <f t="shared" si="7"/>
        <v>1.0654801854878366E-2</v>
      </c>
      <c r="W15" s="53" cm="1">
        <f t="array" ref="W15">50*(MIN(R$2:R$17)/R15+MIN(S$2:S$17/S15))</f>
        <v>89.992848400555658</v>
      </c>
      <c r="X15" s="53">
        <f t="shared" si="8"/>
        <v>82.782497171776811</v>
      </c>
      <c r="Y15" s="53">
        <f t="shared" si="9"/>
        <v>58.050847457627114</v>
      </c>
      <c r="Z15" s="53">
        <f t="shared" si="10"/>
        <v>58.497347640012677</v>
      </c>
      <c r="AA15" s="53">
        <f t="shared" si="11"/>
        <v>68.964167729548379</v>
      </c>
      <c r="AB15" s="53">
        <f t="shared" si="12"/>
        <v>358.28770839952062</v>
      </c>
      <c r="AC15" s="53">
        <f t="shared" si="13"/>
        <v>87.125195409310251</v>
      </c>
      <c r="AD15" s="53">
        <f t="shared" si="3"/>
        <v>49.221173547493486</v>
      </c>
      <c r="AE15" s="53">
        <f t="shared" si="3"/>
        <v>45.236631837738166</v>
      </c>
      <c r="AF15" s="53">
        <f t="shared" si="3"/>
        <v>19.506879280948279</v>
      </c>
      <c r="AG15" s="53">
        <f t="shared" si="3"/>
        <v>45.814242454590328</v>
      </c>
      <c r="AH15" s="53">
        <f t="shared" si="14"/>
        <v>246.90412253008054</v>
      </c>
    </row>
    <row r="16" spans="1:43">
      <c r="A16" t="s">
        <v>49</v>
      </c>
      <c r="B16">
        <v>9391</v>
      </c>
      <c r="C16">
        <v>140115</v>
      </c>
      <c r="D16">
        <v>98.1</v>
      </c>
      <c r="E16" s="2">
        <v>1428983</v>
      </c>
      <c r="F16">
        <v>20391</v>
      </c>
      <c r="G16">
        <v>7548</v>
      </c>
      <c r="H16">
        <v>238</v>
      </c>
      <c r="I16" s="44">
        <v>721</v>
      </c>
      <c r="J16" s="44">
        <v>1121</v>
      </c>
      <c r="K16" s="45">
        <f t="shared" si="0"/>
        <v>0.64317573595004462</v>
      </c>
      <c r="L16" s="44">
        <v>74</v>
      </c>
      <c r="M16" s="44">
        <v>97</v>
      </c>
      <c r="N16" s="51">
        <f t="shared" si="1"/>
        <v>0.76288659793814428</v>
      </c>
      <c r="O16">
        <v>289</v>
      </c>
      <c r="P16" s="46">
        <v>5.3699999999999998E-2</v>
      </c>
      <c r="Q16">
        <v>8</v>
      </c>
      <c r="R16">
        <f t="shared" si="4"/>
        <v>1274.7395182872435</v>
      </c>
      <c r="S16">
        <f t="shared" si="5"/>
        <v>14731.783505154639</v>
      </c>
      <c r="T16" s="51">
        <f t="shared" si="6"/>
        <v>0.37016330734147418</v>
      </c>
      <c r="U16" s="51">
        <f t="shared" si="2"/>
        <v>1.167181599725369E-2</v>
      </c>
      <c r="V16" s="46">
        <f t="shared" si="7"/>
        <v>8.8209586818037717E-3</v>
      </c>
      <c r="W16" s="53" cm="1">
        <f t="array" ref="W16">50*(MIN(R$2:R$17)/R16+MIN(S$2:S$17/S16))</f>
        <v>60.107068792816577</v>
      </c>
      <c r="X16" s="53">
        <f t="shared" si="8"/>
        <v>75.896938619211937</v>
      </c>
      <c r="Y16" s="53">
        <f t="shared" si="9"/>
        <v>46.186440677966104</v>
      </c>
      <c r="Z16" s="53">
        <f t="shared" si="10"/>
        <v>70.614976210634396</v>
      </c>
      <c r="AA16" s="53">
        <f t="shared" si="11"/>
        <v>57.09445209333515</v>
      </c>
      <c r="AB16" s="53">
        <f t="shared" si="12"/>
        <v>309.89987639396418</v>
      </c>
      <c r="AC16" s="53">
        <f t="shared" si="13"/>
        <v>24.54382767988292</v>
      </c>
      <c r="AD16" s="53">
        <f t="shared" si="3"/>
        <v>23.183658251877656</v>
      </c>
      <c r="AE16" s="53">
        <f t="shared" si="3"/>
        <v>29.748002458512602</v>
      </c>
      <c r="AF16" s="53">
        <f t="shared" si="3"/>
        <v>66.81218029613845</v>
      </c>
      <c r="AG16" s="53">
        <f t="shared" si="3"/>
        <v>25.090791960589808</v>
      </c>
      <c r="AH16" s="53">
        <f t="shared" si="14"/>
        <v>169.37846064700145</v>
      </c>
    </row>
    <row r="17" spans="1:34">
      <c r="A17" t="s">
        <v>50</v>
      </c>
      <c r="B17">
        <v>3002</v>
      </c>
      <c r="C17">
        <v>62233</v>
      </c>
      <c r="D17">
        <v>61.3</v>
      </c>
      <c r="E17" s="2">
        <v>1014548</v>
      </c>
      <c r="F17">
        <v>15400</v>
      </c>
      <c r="G17">
        <v>7360</v>
      </c>
      <c r="H17">
        <v>196</v>
      </c>
      <c r="I17" s="44">
        <v>734</v>
      </c>
      <c r="J17" s="44">
        <v>1096</v>
      </c>
      <c r="K17" s="45">
        <f t="shared" si="0"/>
        <v>0.66970802919708028</v>
      </c>
      <c r="L17" s="44">
        <v>51</v>
      </c>
      <c r="M17" s="44">
        <v>60</v>
      </c>
      <c r="N17" s="51">
        <f t="shared" si="1"/>
        <v>0.85</v>
      </c>
      <c r="O17">
        <v>516</v>
      </c>
      <c r="P17" s="46">
        <v>3.8899999999999997E-2</v>
      </c>
      <c r="Q17">
        <v>6</v>
      </c>
      <c r="R17">
        <f t="shared" si="4"/>
        <v>925.68248175182487</v>
      </c>
      <c r="S17">
        <f t="shared" si="5"/>
        <v>16909.133333333335</v>
      </c>
      <c r="T17" s="51">
        <f t="shared" si="6"/>
        <v>0.47792207792207791</v>
      </c>
      <c r="U17" s="51">
        <f t="shared" si="2"/>
        <v>1.2727272727272728E-2</v>
      </c>
      <c r="V17" s="46">
        <f t="shared" si="7"/>
        <v>7.7315218205545721E-3</v>
      </c>
      <c r="W17" s="53" cm="1">
        <f t="array" ref="W17">50*(MIN(R$2:R$17)/R17+MIN(S$2:S$17/S17))</f>
        <v>66.865110719122967</v>
      </c>
      <c r="X17" s="53">
        <f t="shared" si="8"/>
        <v>70.755981023122075</v>
      </c>
      <c r="Y17" s="53">
        <f t="shared" si="9"/>
        <v>28.860640301318266</v>
      </c>
      <c r="Z17" s="53">
        <f t="shared" si="10"/>
        <v>76.664842063682173</v>
      </c>
      <c r="AA17" s="53">
        <f t="shared" si="11"/>
        <v>50.042973571888702</v>
      </c>
      <c r="AB17" s="53">
        <f t="shared" si="12"/>
        <v>293.18954767913419</v>
      </c>
      <c r="AC17" s="53">
        <f t="shared" si="13"/>
        <v>38.695290766077548</v>
      </c>
      <c r="AD17" s="53">
        <f t="shared" si="3"/>
        <v>3.7432946240874179</v>
      </c>
      <c r="AE17" s="53">
        <f t="shared" si="3"/>
        <v>7.1296865396435152</v>
      </c>
      <c r="AF17" s="53">
        <f t="shared" si="3"/>
        <v>90.429897542712041</v>
      </c>
      <c r="AG17" s="53">
        <f t="shared" si="3"/>
        <v>12.779547906614869</v>
      </c>
      <c r="AH17" s="53">
        <f t="shared" si="14"/>
        <v>152.77771737913537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1.85546875" customWidth="1"/>
    <col min="2" max="2" width="28.85546875" customWidth="1"/>
    <col min="3" max="3" width="23.7109375" customWidth="1"/>
    <col min="4" max="4" width="15.28515625" style="43" customWidth="1"/>
    <col min="5" max="5" width="25" customWidth="1"/>
    <col min="6" max="6" width="19.7109375" customWidth="1"/>
    <col min="7" max="7" width="15.28515625" style="43" customWidth="1"/>
    <col min="8" max="15" width="15.28515625" customWidth="1"/>
  </cols>
  <sheetData>
    <row r="1" spans="1:7" ht="27.75" customHeight="1">
      <c r="B1" t="s">
        <v>8</v>
      </c>
      <c r="C1" t="s">
        <v>9</v>
      </c>
      <c r="D1" s="43" t="s">
        <v>51</v>
      </c>
      <c r="E1" t="s">
        <v>11</v>
      </c>
      <c r="F1" t="s">
        <v>12</v>
      </c>
      <c r="G1" s="43" t="s">
        <v>51</v>
      </c>
    </row>
    <row r="2" spans="1:7" ht="27.75" customHeight="1">
      <c r="A2" t="s">
        <v>35</v>
      </c>
      <c r="B2">
        <v>2275</v>
      </c>
      <c r="C2">
        <v>3327</v>
      </c>
      <c r="D2" s="43">
        <f t="shared" ref="D2:D17" si="0">B2/C2</f>
        <v>0.68379921851517889</v>
      </c>
      <c r="E2">
        <v>229</v>
      </c>
      <c r="F2">
        <v>268</v>
      </c>
      <c r="G2" s="43">
        <f t="shared" ref="G2:G17" si="1">E2/F2</f>
        <v>0.85447761194029848</v>
      </c>
    </row>
    <row r="3" spans="1:7" ht="27.75" customHeight="1">
      <c r="A3" t="s">
        <v>36</v>
      </c>
      <c r="B3">
        <v>3014</v>
      </c>
      <c r="C3">
        <v>4434</v>
      </c>
      <c r="D3" s="43">
        <f t="shared" si="0"/>
        <v>0.67974740640505182</v>
      </c>
      <c r="E3">
        <v>306</v>
      </c>
      <c r="F3">
        <v>361</v>
      </c>
      <c r="G3" s="43">
        <f t="shared" si="1"/>
        <v>0.8476454293628809</v>
      </c>
    </row>
    <row r="4" spans="1:7" ht="27.75" customHeight="1">
      <c r="A4" t="s">
        <v>37</v>
      </c>
      <c r="B4">
        <v>2292</v>
      </c>
      <c r="C4">
        <v>3613</v>
      </c>
      <c r="D4" s="43">
        <f t="shared" si="0"/>
        <v>0.63437586493218934</v>
      </c>
      <c r="E4">
        <v>257</v>
      </c>
      <c r="F4">
        <v>305</v>
      </c>
      <c r="G4" s="43">
        <f t="shared" si="1"/>
        <v>0.84262295081967209</v>
      </c>
    </row>
    <row r="5" spans="1:7" ht="27.75" customHeight="1">
      <c r="A5" t="s">
        <v>38</v>
      </c>
      <c r="B5">
        <v>1920</v>
      </c>
      <c r="C5">
        <v>2992</v>
      </c>
      <c r="D5" s="43">
        <f t="shared" si="0"/>
        <v>0.64171122994652408</v>
      </c>
      <c r="E5">
        <v>136</v>
      </c>
      <c r="F5">
        <v>250</v>
      </c>
      <c r="G5" s="43">
        <f t="shared" si="1"/>
        <v>0.54400000000000004</v>
      </c>
    </row>
    <row r="6" spans="1:7" ht="27.75" customHeight="1">
      <c r="A6" t="s">
        <v>39</v>
      </c>
      <c r="B6">
        <v>1717</v>
      </c>
      <c r="C6">
        <v>3099</v>
      </c>
      <c r="D6" s="43">
        <f t="shared" si="0"/>
        <v>0.55404969344949984</v>
      </c>
      <c r="E6">
        <v>138</v>
      </c>
      <c r="F6">
        <v>178</v>
      </c>
      <c r="G6" s="43">
        <f t="shared" si="1"/>
        <v>0.7752808988764045</v>
      </c>
    </row>
    <row r="7" spans="1:7" ht="27.75" customHeight="1">
      <c r="A7" t="s">
        <v>40</v>
      </c>
      <c r="B7">
        <v>1646</v>
      </c>
      <c r="C7">
        <v>2819</v>
      </c>
      <c r="D7" s="43">
        <f t="shared" si="0"/>
        <v>0.5838949982263214</v>
      </c>
      <c r="E7">
        <v>130</v>
      </c>
      <c r="F7">
        <v>251</v>
      </c>
      <c r="G7" s="43">
        <f t="shared" si="1"/>
        <v>0.51792828685258963</v>
      </c>
    </row>
    <row r="8" spans="1:7" ht="27.75" customHeight="1">
      <c r="A8" t="s">
        <v>41</v>
      </c>
      <c r="B8">
        <v>1157</v>
      </c>
      <c r="C8">
        <v>2144</v>
      </c>
      <c r="D8" s="43">
        <f t="shared" si="0"/>
        <v>0.53964552238805974</v>
      </c>
      <c r="E8">
        <v>117</v>
      </c>
      <c r="F8">
        <v>178</v>
      </c>
      <c r="G8" s="43">
        <f t="shared" si="1"/>
        <v>0.65730337078651691</v>
      </c>
    </row>
    <row r="9" spans="1:7" ht="27.75" customHeight="1">
      <c r="A9" t="s">
        <v>42</v>
      </c>
      <c r="B9">
        <v>1380</v>
      </c>
      <c r="C9">
        <v>2232</v>
      </c>
      <c r="D9" s="43">
        <f t="shared" si="0"/>
        <v>0.61827956989247312</v>
      </c>
      <c r="E9">
        <v>144</v>
      </c>
      <c r="F9">
        <v>184</v>
      </c>
      <c r="G9" s="43">
        <f t="shared" si="1"/>
        <v>0.78260869565217395</v>
      </c>
    </row>
    <row r="10" spans="1:7" ht="27.75" customHeight="1">
      <c r="A10" t="s">
        <v>43</v>
      </c>
      <c r="B10">
        <v>1047</v>
      </c>
      <c r="C10">
        <v>1683</v>
      </c>
      <c r="D10" s="43">
        <f t="shared" si="0"/>
        <v>0.62210338680926913</v>
      </c>
      <c r="E10">
        <v>73</v>
      </c>
      <c r="F10">
        <v>111</v>
      </c>
      <c r="G10" s="43">
        <f t="shared" si="1"/>
        <v>0.65765765765765771</v>
      </c>
    </row>
    <row r="11" spans="1:7" ht="27.75" customHeight="1">
      <c r="A11" t="s">
        <v>44</v>
      </c>
      <c r="B11">
        <v>1630</v>
      </c>
      <c r="C11">
        <v>2358</v>
      </c>
      <c r="D11" s="43">
        <f t="shared" si="0"/>
        <v>0.69126378286683632</v>
      </c>
      <c r="E11">
        <v>153</v>
      </c>
      <c r="F11">
        <v>186</v>
      </c>
      <c r="G11" s="43">
        <f t="shared" si="1"/>
        <v>0.82258064516129037</v>
      </c>
    </row>
    <row r="12" spans="1:7" ht="27.75" customHeight="1">
      <c r="A12" t="s">
        <v>45</v>
      </c>
      <c r="B12">
        <v>906</v>
      </c>
      <c r="C12">
        <v>1412</v>
      </c>
      <c r="D12" s="43">
        <f t="shared" si="0"/>
        <v>0.64164305949008493</v>
      </c>
      <c r="E12">
        <v>89</v>
      </c>
      <c r="F12">
        <v>97</v>
      </c>
      <c r="G12" s="43">
        <f t="shared" si="1"/>
        <v>0.91752577319587625</v>
      </c>
    </row>
    <row r="13" spans="1:7" ht="27.75" customHeight="1">
      <c r="A13" t="s">
        <v>46</v>
      </c>
      <c r="B13">
        <v>969</v>
      </c>
      <c r="C13">
        <v>1568</v>
      </c>
      <c r="D13" s="43">
        <f t="shared" si="0"/>
        <v>0.61798469387755106</v>
      </c>
      <c r="E13">
        <v>71</v>
      </c>
      <c r="F13">
        <v>134</v>
      </c>
      <c r="G13" s="43">
        <f t="shared" si="1"/>
        <v>0.52985074626865669</v>
      </c>
    </row>
    <row r="14" spans="1:7" ht="27.75" customHeight="1">
      <c r="A14" t="s">
        <v>47</v>
      </c>
      <c r="B14">
        <v>658</v>
      </c>
      <c r="C14">
        <v>1085</v>
      </c>
      <c r="D14" s="43">
        <f t="shared" si="0"/>
        <v>0.6064516129032258</v>
      </c>
      <c r="E14">
        <v>38</v>
      </c>
      <c r="F14">
        <v>54</v>
      </c>
      <c r="G14" s="43">
        <f t="shared" si="1"/>
        <v>0.70370370370370372</v>
      </c>
    </row>
    <row r="15" spans="1:7" ht="27.75" customHeight="1">
      <c r="A15" t="s">
        <v>48</v>
      </c>
      <c r="B15">
        <v>900</v>
      </c>
      <c r="C15">
        <v>1617</v>
      </c>
      <c r="D15" s="43">
        <f t="shared" si="0"/>
        <v>0.5565862708719852</v>
      </c>
      <c r="E15">
        <v>77</v>
      </c>
      <c r="F15">
        <v>102</v>
      </c>
      <c r="G15" s="43">
        <f t="shared" si="1"/>
        <v>0.75490196078431371</v>
      </c>
    </row>
    <row r="16" spans="1:7" ht="27.75" customHeight="1">
      <c r="A16" t="s">
        <v>49</v>
      </c>
      <c r="B16" s="3">
        <v>721</v>
      </c>
      <c r="C16" s="4">
        <v>1121</v>
      </c>
      <c r="D16" s="43">
        <f t="shared" si="0"/>
        <v>0.64317573595004462</v>
      </c>
      <c r="E16" s="20">
        <v>74</v>
      </c>
      <c r="F16" s="4">
        <v>97</v>
      </c>
      <c r="G16" s="43">
        <f t="shared" si="1"/>
        <v>0.76288659793814428</v>
      </c>
    </row>
    <row r="17" spans="1:7" ht="27.75" customHeight="1">
      <c r="A17" t="s">
        <v>50</v>
      </c>
      <c r="B17" s="3">
        <v>734</v>
      </c>
      <c r="C17" s="4">
        <v>1096</v>
      </c>
      <c r="D17" s="43">
        <f t="shared" si="0"/>
        <v>0.66970802919708028</v>
      </c>
      <c r="E17" s="20">
        <v>51</v>
      </c>
      <c r="F17" s="4">
        <v>60</v>
      </c>
      <c r="G17" s="43">
        <f t="shared" si="1"/>
        <v>0.85</v>
      </c>
    </row>
    <row r="18" spans="1:7" ht="27.75" customHeight="1"/>
    <row r="19" spans="1:7" ht="27.75" customHeight="1"/>
    <row r="20" spans="1:7" ht="27.75" customHeight="1"/>
    <row r="21" spans="1:7" ht="27.75" customHeight="1"/>
    <row r="22" spans="1:7" ht="27.75" customHeight="1"/>
    <row r="23" spans="1:7" ht="27.75" customHeight="1"/>
    <row r="24" spans="1:7" ht="27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" sqref="B1:C17"/>
    </sheetView>
  </sheetViews>
  <sheetFormatPr defaultRowHeight="15"/>
  <cols>
    <col min="1" max="1" width="22.42578125" customWidth="1"/>
    <col min="2" max="2" width="17.5703125" bestFit="1" customWidth="1"/>
    <col min="3" max="3" width="13.42578125" bestFit="1" customWidth="1"/>
    <col min="4" max="4" width="17.42578125" bestFit="1" customWidth="1"/>
  </cols>
  <sheetData>
    <row r="1" spans="1:4">
      <c r="A1" t="s">
        <v>0</v>
      </c>
      <c r="B1" t="s">
        <v>6</v>
      </c>
      <c r="C1" t="s">
        <v>7</v>
      </c>
      <c r="D1" t="s">
        <v>52</v>
      </c>
    </row>
    <row r="2" spans="1:4">
      <c r="A2" s="21" t="s">
        <v>35</v>
      </c>
      <c r="B2" s="5">
        <v>45166</v>
      </c>
      <c r="C2" s="23">
        <v>1502</v>
      </c>
      <c r="D2" s="38">
        <v>102329</v>
      </c>
    </row>
    <row r="3" spans="1:4">
      <c r="A3" s="21" t="s">
        <v>36</v>
      </c>
      <c r="B3" s="6">
        <v>51461</v>
      </c>
      <c r="C3" s="24">
        <v>1376</v>
      </c>
      <c r="D3" s="38">
        <v>88503</v>
      </c>
    </row>
    <row r="4" spans="1:4">
      <c r="A4" s="21" t="s">
        <v>37</v>
      </c>
      <c r="B4" s="7">
        <v>45658</v>
      </c>
      <c r="C4" s="25">
        <v>1229</v>
      </c>
      <c r="D4" s="38">
        <v>79281</v>
      </c>
    </row>
    <row r="5" spans="1:4">
      <c r="A5" s="21" t="s">
        <v>38</v>
      </c>
      <c r="B5" s="8">
        <v>20290</v>
      </c>
      <c r="C5" s="26">
        <v>1014</v>
      </c>
      <c r="D5" s="38">
        <v>75285</v>
      </c>
    </row>
    <row r="6" spans="1:4">
      <c r="A6" s="21" t="s">
        <v>39</v>
      </c>
      <c r="B6" s="9">
        <v>21915</v>
      </c>
      <c r="C6" s="27">
        <v>720</v>
      </c>
      <c r="D6" s="38">
        <v>51491</v>
      </c>
    </row>
    <row r="7" spans="1:4">
      <c r="A7" s="21" t="s">
        <v>40</v>
      </c>
      <c r="B7" s="10">
        <v>18362</v>
      </c>
      <c r="C7" s="28">
        <v>605</v>
      </c>
      <c r="D7" s="38">
        <v>50796</v>
      </c>
    </row>
    <row r="8" spans="1:4">
      <c r="A8" s="22" t="s">
        <v>41</v>
      </c>
      <c r="B8" s="11">
        <v>11353</v>
      </c>
      <c r="C8" s="29">
        <v>385</v>
      </c>
      <c r="D8" s="39">
        <v>42524</v>
      </c>
    </row>
    <row r="9" spans="1:4">
      <c r="A9" s="21" t="s">
        <v>42</v>
      </c>
      <c r="B9" s="12">
        <v>20811</v>
      </c>
      <c r="C9" s="30">
        <v>762</v>
      </c>
      <c r="D9" s="40">
        <v>42228</v>
      </c>
    </row>
    <row r="10" spans="1:4">
      <c r="A10" s="21" t="s">
        <v>43</v>
      </c>
      <c r="B10" s="13">
        <v>16000</v>
      </c>
      <c r="C10" s="31">
        <v>525</v>
      </c>
      <c r="D10" s="39">
        <v>40182</v>
      </c>
    </row>
    <row r="11" spans="1:4">
      <c r="A11" s="21" t="s">
        <v>44</v>
      </c>
      <c r="B11" s="12">
        <v>20796</v>
      </c>
      <c r="C11" s="32">
        <v>614</v>
      </c>
      <c r="D11" s="39">
        <v>37882</v>
      </c>
    </row>
    <row r="12" spans="1:4">
      <c r="A12" s="21" t="s">
        <v>45</v>
      </c>
      <c r="B12" s="14">
        <v>7892</v>
      </c>
      <c r="C12" s="33">
        <v>232</v>
      </c>
      <c r="D12" s="41">
        <v>24520</v>
      </c>
    </row>
    <row r="13" spans="1:4">
      <c r="A13" s="21" t="s">
        <v>46</v>
      </c>
      <c r="B13" s="15">
        <v>7132</v>
      </c>
      <c r="C13" s="29">
        <v>388</v>
      </c>
      <c r="D13" s="42">
        <v>22738</v>
      </c>
    </row>
    <row r="14" spans="1:4">
      <c r="A14" s="21" t="s">
        <v>47</v>
      </c>
      <c r="B14" s="16">
        <v>8744</v>
      </c>
      <c r="C14" s="34">
        <v>420</v>
      </c>
      <c r="D14" s="41">
        <v>21110</v>
      </c>
    </row>
    <row r="15" spans="1:4">
      <c r="A15" s="21" t="s">
        <v>48</v>
      </c>
      <c r="B15" s="17">
        <v>6254</v>
      </c>
      <c r="C15" s="35">
        <v>285</v>
      </c>
      <c r="D15" s="41">
        <v>19128</v>
      </c>
    </row>
    <row r="16" spans="1:4">
      <c r="A16" s="21" t="s">
        <v>49</v>
      </c>
      <c r="B16" s="18">
        <v>7548</v>
      </c>
      <c r="C16" s="36">
        <v>238</v>
      </c>
      <c r="D16" s="41">
        <v>20391</v>
      </c>
    </row>
    <row r="17" spans="1:4">
      <c r="A17" s="21" t="s">
        <v>50</v>
      </c>
      <c r="B17" s="19">
        <v>7360</v>
      </c>
      <c r="C17" s="37">
        <v>196</v>
      </c>
      <c r="D17" s="41">
        <v>15400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7"/>
  <sheetViews>
    <sheetView workbookViewId="0">
      <selection activeCell="F32" sqref="F32"/>
    </sheetView>
  </sheetViews>
  <sheetFormatPr defaultRowHeight="15"/>
  <cols>
    <col min="1" max="1" width="16.140625" customWidth="1"/>
    <col min="2" max="2" width="52.7109375" customWidth="1"/>
    <col min="3" max="3" width="34.28515625" customWidth="1"/>
    <col min="4" max="4" width="34.85546875" customWidth="1"/>
    <col min="5" max="5" width="23" customWidth="1"/>
    <col min="6" max="6" width="35.28515625" customWidth="1"/>
    <col min="7" max="7" width="19.28515625" customWidth="1"/>
    <col min="8" max="8" width="15.28515625" customWidth="1"/>
    <col min="9" max="9" width="30.42578125" customWidth="1"/>
    <col min="10" max="10" width="26.42578125" customWidth="1"/>
    <col min="11" max="11" width="15.5703125" customWidth="1"/>
    <col min="12" max="12" width="39" customWidth="1"/>
    <col min="13" max="13" width="20.28515625" customWidth="1"/>
    <col min="14" max="14" width="21.5703125" customWidth="1"/>
    <col min="15" max="15" width="41.5703125" customWidth="1"/>
    <col min="16" max="16" width="40.85546875" customWidth="1"/>
    <col min="17" max="17" width="33.85546875" customWidth="1"/>
    <col min="18" max="22" width="11.42578125" customWidth="1"/>
    <col min="23" max="23" width="28.42578125" customWidth="1"/>
    <col min="24" max="24" width="27.5703125" customWidth="1"/>
    <col min="25" max="25" width="25.5703125" customWidth="1"/>
    <col min="26" max="26" width="28.7109375" customWidth="1"/>
    <col min="27" max="27" width="24.7109375" customWidth="1"/>
    <col min="28" max="28" width="20" customWidth="1"/>
    <col min="29" max="29" width="16.28515625" customWidth="1"/>
    <col min="30" max="30" width="16" customWidth="1"/>
    <col min="31" max="31" width="13.42578125" customWidth="1"/>
    <col min="32" max="32" width="16.7109375" customWidth="1"/>
    <col min="33" max="33" width="12" customWidth="1"/>
  </cols>
  <sheetData>
    <row r="1" spans="1:34">
      <c r="A1" t="s">
        <v>0</v>
      </c>
      <c r="B1" s="48" t="s">
        <v>1</v>
      </c>
      <c r="C1" s="1" t="s">
        <v>2</v>
      </c>
      <c r="D1" s="47" t="s">
        <v>3</v>
      </c>
      <c r="E1" t="s">
        <v>4</v>
      </c>
      <c r="F1" s="49" t="s">
        <v>5</v>
      </c>
      <c r="G1" s="49" t="s">
        <v>6</v>
      </c>
      <c r="H1" s="49" t="s">
        <v>7</v>
      </c>
      <c r="I1" s="44" t="s">
        <v>8</v>
      </c>
      <c r="J1" s="49" t="s">
        <v>9</v>
      </c>
      <c r="K1" s="50" t="s">
        <v>10</v>
      </c>
      <c r="L1" s="44" t="s">
        <v>11</v>
      </c>
      <c r="M1" s="49" t="s">
        <v>12</v>
      </c>
      <c r="N1" s="52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s="51" t="s">
        <v>19</v>
      </c>
      <c r="U1" s="5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40</v>
      </c>
      <c r="B2">
        <v>24608</v>
      </c>
      <c r="C2">
        <v>384373</v>
      </c>
      <c r="D2">
        <v>155.80000000000001</v>
      </c>
      <c r="E2" s="2">
        <v>2466322</v>
      </c>
      <c r="F2">
        <v>50796</v>
      </c>
      <c r="G2">
        <v>18362</v>
      </c>
      <c r="H2">
        <v>605</v>
      </c>
      <c r="I2">
        <v>1646</v>
      </c>
      <c r="J2">
        <v>2819</v>
      </c>
      <c r="K2" s="43">
        <f t="shared" ref="K2:K17" si="0">I2/J2</f>
        <v>0.5838949982263214</v>
      </c>
      <c r="L2">
        <v>130</v>
      </c>
      <c r="M2">
        <v>251</v>
      </c>
      <c r="N2" s="51">
        <f t="shared" ref="N2:N17" si="1">L2/M2</f>
        <v>0.51792828685258963</v>
      </c>
      <c r="O2">
        <v>571</v>
      </c>
      <c r="P2" s="46">
        <v>2.18E-2</v>
      </c>
      <c r="Q2">
        <v>12</v>
      </c>
      <c r="R2">
        <f t="shared" ref="R2:R17" si="2">E2/J2</f>
        <v>874.89251507626818</v>
      </c>
      <c r="S2">
        <f t="shared" ref="S2:S17" si="3">E2/M2</f>
        <v>9825.9840637450197</v>
      </c>
      <c r="T2" s="51">
        <f t="shared" ref="T2:T17" si="4">G2/F2</f>
        <v>0.36148515631152062</v>
      </c>
      <c r="U2" s="51">
        <f t="shared" ref="U2:U17" si="5">H2/F2</f>
        <v>1.1910386644617686E-2</v>
      </c>
      <c r="V2" s="46">
        <f t="shared" ref="V2:V17" si="6">(F2-H2-G2)/E2</f>
        <v>1.2905451923958023E-2</v>
      </c>
      <c r="W2" s="53" cm="1">
        <f t="array" ref="W2">50*(MIN(R$2:R$17)/R2+MIN(S$2:S$17/S2))</f>
        <v>88.905873138301359</v>
      </c>
      <c r="X2" s="53">
        <f t="shared" ref="X2:X17" si="7">50*(MIN(K$2:K$17)/K2+MIN(N$2:N$17)/N2)</f>
        <v>96.210836197203548</v>
      </c>
      <c r="Y2" s="53">
        <f t="shared" ref="Y2:Y17" si="8">100*D2/MAX(D$2:D$17)</f>
        <v>73.352165725047087</v>
      </c>
      <c r="Z2" s="53">
        <f t="shared" ref="Z2:Z17" si="9">50*(MIN(U$2:U$17)/U2 +T2/MAX(T$2:T$17) )</f>
        <v>69.091867094328933</v>
      </c>
      <c r="AA2" s="53">
        <f t="shared" ref="AA2:AA17" si="10">100*V2/MAX(V$2:V$17)</f>
        <v>83.531703661102398</v>
      </c>
      <c r="AB2" s="53">
        <f t="shared" ref="AB2:AB17" si="11">AA2+Z2+Y2+X2+W2</f>
        <v>411.0924458159833</v>
      </c>
      <c r="AC2" s="53">
        <f t="shared" ref="AC2:AC17" si="12">(W2-MIN(W$2:W$17))/(MAX(W$2:W$17)-MIN(W$2:W$17))*100</f>
        <v>84.849049379567347</v>
      </c>
      <c r="AD2" s="53">
        <f t="shared" ref="AD2:AD17" si="13">(X2-MIN(X$2:X$17))/(MAX(X$2:X$17)-MIN(X$2:X$17))*100</f>
        <v>100</v>
      </c>
      <c r="AE2" s="53">
        <f t="shared" ref="AE2:AE17" si="14">(Y2-MIN(Y$2:Y$17))/(MAX(Y$2:Y$17)-MIN(Y$2:Y$17))*100</f>
        <v>65.212046711739404</v>
      </c>
      <c r="AF2" s="53">
        <f t="shared" ref="AF2:AF17" si="15">(Z2-MIN(Z$2:Z$17))/(MAX(Z$2:Z$17)-MIN(Z$2:Z$17))*100</f>
        <v>60.86620375411993</v>
      </c>
      <c r="AG2" s="53">
        <f t="shared" ref="AG2:AG17" si="16">(AA2-MIN(AA$2:AA$17))/(MAX(AA$2:AA$17)-MIN(AA$2:AA$17))*100</f>
        <v>71.247843304816328</v>
      </c>
      <c r="AH2" s="53">
        <f t="shared" ref="AH2:AH17" si="17">AG2+AF2+AE2+AD2+AC2</f>
        <v>382.175143150243</v>
      </c>
    </row>
    <row r="3" spans="1:34">
      <c r="A3" t="s">
        <v>41</v>
      </c>
      <c r="B3">
        <v>21751</v>
      </c>
      <c r="C3">
        <v>315215</v>
      </c>
      <c r="D3">
        <v>151.69999999999999</v>
      </c>
      <c r="E3" s="2">
        <v>2077775</v>
      </c>
      <c r="F3">
        <v>42524</v>
      </c>
      <c r="G3">
        <v>11353</v>
      </c>
      <c r="H3">
        <v>385</v>
      </c>
      <c r="I3">
        <v>1157</v>
      </c>
      <c r="J3">
        <v>2144</v>
      </c>
      <c r="K3" s="43">
        <f t="shared" si="0"/>
        <v>0.53964552238805974</v>
      </c>
      <c r="L3">
        <v>117</v>
      </c>
      <c r="M3">
        <v>178</v>
      </c>
      <c r="N3" s="51">
        <f t="shared" si="1"/>
        <v>0.65730337078651691</v>
      </c>
      <c r="O3">
        <v>392</v>
      </c>
      <c r="P3" s="46">
        <v>2.1499999999999998E-2</v>
      </c>
      <c r="Q3">
        <v>19</v>
      </c>
      <c r="R3">
        <f t="shared" si="2"/>
        <v>969.11147388059703</v>
      </c>
      <c r="S3">
        <f t="shared" si="3"/>
        <v>11672.893258426966</v>
      </c>
      <c r="T3" s="51">
        <f t="shared" si="4"/>
        <v>0.26697864735208354</v>
      </c>
      <c r="U3" s="51">
        <f t="shared" si="5"/>
        <v>9.0537108456401096E-3</v>
      </c>
      <c r="V3" s="46">
        <f t="shared" si="6"/>
        <v>1.481681125242146E-2</v>
      </c>
      <c r="W3" s="53" cm="1">
        <f t="array" ref="W3">50*(MIN(R$2:R$17)/R3+MIN(S$2:S$17/S3))</f>
        <v>77.386310362697913</v>
      </c>
      <c r="X3" s="53">
        <f t="shared" si="7"/>
        <v>89.397963700752541</v>
      </c>
      <c r="Y3" s="53">
        <f t="shared" si="8"/>
        <v>71.42184557438793</v>
      </c>
      <c r="Z3" s="53">
        <f t="shared" si="9"/>
        <v>72.957590434116554</v>
      </c>
      <c r="AA3" s="53">
        <f t="shared" si="10"/>
        <v>95.903149617109278</v>
      </c>
      <c r="AB3" s="53">
        <f t="shared" si="11"/>
        <v>407.06685968906424</v>
      </c>
      <c r="AC3" s="53">
        <f t="shared" si="12"/>
        <v>60.726874766609328</v>
      </c>
      <c r="AD3" s="53">
        <f t="shared" si="13"/>
        <v>74.237344657051025</v>
      </c>
      <c r="AE3" s="53">
        <f t="shared" si="14"/>
        <v>62.692071296865379</v>
      </c>
      <c r="AF3" s="53">
        <f t="shared" si="15"/>
        <v>75.957374866052874</v>
      </c>
      <c r="AG3" s="53">
        <f t="shared" si="16"/>
        <v>92.847269581409392</v>
      </c>
      <c r="AH3" s="53">
        <f t="shared" si="17"/>
        <v>366.460935167988</v>
      </c>
    </row>
    <row r="4" spans="1:34">
      <c r="A4" t="s">
        <v>38</v>
      </c>
      <c r="B4">
        <v>38233</v>
      </c>
      <c r="C4">
        <v>569263</v>
      </c>
      <c r="D4">
        <v>162.9</v>
      </c>
      <c r="E4" s="2">
        <v>3493969</v>
      </c>
      <c r="F4">
        <v>75285</v>
      </c>
      <c r="G4">
        <v>20290</v>
      </c>
      <c r="H4">
        <v>1014</v>
      </c>
      <c r="I4">
        <v>1920</v>
      </c>
      <c r="J4">
        <v>2992</v>
      </c>
      <c r="K4" s="43">
        <f t="shared" si="0"/>
        <v>0.64171122994652408</v>
      </c>
      <c r="L4">
        <v>136</v>
      </c>
      <c r="M4">
        <v>250</v>
      </c>
      <c r="N4" s="51">
        <f t="shared" si="1"/>
        <v>0.54400000000000004</v>
      </c>
      <c r="O4">
        <v>452</v>
      </c>
      <c r="P4" s="46">
        <v>3.2899999999999999E-2</v>
      </c>
      <c r="Q4">
        <v>32</v>
      </c>
      <c r="R4">
        <f t="shared" si="2"/>
        <v>1167.7703877005347</v>
      </c>
      <c r="S4">
        <f t="shared" si="3"/>
        <v>13975.876</v>
      </c>
      <c r="T4" s="51">
        <f t="shared" si="4"/>
        <v>0.26950919837949128</v>
      </c>
      <c r="U4" s="51">
        <f t="shared" si="5"/>
        <v>1.3468818489738991E-2</v>
      </c>
      <c r="V4" s="46">
        <f t="shared" si="6"/>
        <v>1.5449765009363276E-2</v>
      </c>
      <c r="W4" s="53" cm="1">
        <f t="array" ref="W4">50*(MIN(R$2:R$17)/R4+MIN(S$2:S$17/S4))</f>
        <v>64.43324334234066</v>
      </c>
      <c r="X4" s="53">
        <f t="shared" si="7"/>
        <v>89.651083121785604</v>
      </c>
      <c r="Y4" s="53">
        <f t="shared" si="8"/>
        <v>76.694915254237287</v>
      </c>
      <c r="Z4" s="53">
        <f t="shared" si="9"/>
        <v>56.785085987026065</v>
      </c>
      <c r="AA4" s="53">
        <f t="shared" si="10"/>
        <v>100</v>
      </c>
      <c r="AB4" s="53">
        <f t="shared" si="11"/>
        <v>387.56432770538959</v>
      </c>
      <c r="AC4" s="53">
        <f t="shared" si="12"/>
        <v>33.602916112541621</v>
      </c>
      <c r="AD4" s="53">
        <f t="shared" si="13"/>
        <v>75.194507499608036</v>
      </c>
      <c r="AE4" s="53">
        <f t="shared" si="14"/>
        <v>69.575906576521206</v>
      </c>
      <c r="AF4" s="53">
        <f t="shared" si="15"/>
        <v>12.822481220780391</v>
      </c>
      <c r="AG4" s="53">
        <f t="shared" si="16"/>
        <v>100</v>
      </c>
      <c r="AH4" s="53">
        <f t="shared" si="17"/>
        <v>291.19581140945127</v>
      </c>
    </row>
    <row r="5" spans="1:34">
      <c r="A5" t="s">
        <v>46</v>
      </c>
      <c r="B5">
        <v>6919</v>
      </c>
      <c r="C5">
        <v>138369</v>
      </c>
      <c r="D5">
        <v>111.4</v>
      </c>
      <c r="E5" s="2">
        <v>1241546</v>
      </c>
      <c r="F5">
        <v>22738</v>
      </c>
      <c r="G5">
        <v>7132</v>
      </c>
      <c r="H5">
        <v>388</v>
      </c>
      <c r="I5">
        <v>969</v>
      </c>
      <c r="J5">
        <v>1568</v>
      </c>
      <c r="K5" s="43">
        <f t="shared" si="0"/>
        <v>0.61798469387755106</v>
      </c>
      <c r="L5">
        <v>71</v>
      </c>
      <c r="M5">
        <v>134</v>
      </c>
      <c r="N5" s="51">
        <f t="shared" si="1"/>
        <v>0.52985074626865669</v>
      </c>
      <c r="O5">
        <v>264</v>
      </c>
      <c r="P5" s="46">
        <v>3.5900000000000001E-2</v>
      </c>
      <c r="Q5">
        <v>11</v>
      </c>
      <c r="R5">
        <f t="shared" si="2"/>
        <v>791.80229591836735</v>
      </c>
      <c r="S5">
        <f t="shared" si="3"/>
        <v>9265.2686567164183</v>
      </c>
      <c r="T5" s="51">
        <f t="shared" si="4"/>
        <v>0.31365995250241885</v>
      </c>
      <c r="U5" s="51">
        <f t="shared" si="5"/>
        <v>1.7063945817574106E-2</v>
      </c>
      <c r="V5" s="46">
        <f t="shared" si="6"/>
        <v>1.2257298561632029E-2</v>
      </c>
      <c r="W5" s="53" cm="1">
        <f t="array" ref="W5">50*(MIN(R$2:R$17)/R5+MIN(S$2:S$17/S5))</f>
        <v>96.141221094384321</v>
      </c>
      <c r="X5" s="53">
        <f t="shared" si="7"/>
        <v>92.536645191848194</v>
      </c>
      <c r="Y5" s="53">
        <f t="shared" si="8"/>
        <v>52.44821092278719</v>
      </c>
      <c r="Z5" s="53">
        <f t="shared" si="9"/>
        <v>53.500505581601828</v>
      </c>
      <c r="AA5" s="53">
        <f t="shared" si="10"/>
        <v>79.336472458989093</v>
      </c>
      <c r="AB5" s="53">
        <f t="shared" si="11"/>
        <v>373.96305524961059</v>
      </c>
      <c r="AC5" s="53">
        <f t="shared" si="12"/>
        <v>100</v>
      </c>
      <c r="AD5" s="53">
        <f t="shared" si="13"/>
        <v>86.1061664394215</v>
      </c>
      <c r="AE5" s="53">
        <f t="shared" si="14"/>
        <v>37.92255685310387</v>
      </c>
      <c r="AF5" s="53">
        <f t="shared" si="15"/>
        <v>0</v>
      </c>
      <c r="AG5" s="53">
        <f t="shared" si="16"/>
        <v>63.92334886936095</v>
      </c>
      <c r="AH5" s="53">
        <f t="shared" si="17"/>
        <v>287.95207216188635</v>
      </c>
    </row>
    <row r="6" spans="1:34">
      <c r="A6" t="s">
        <v>43</v>
      </c>
      <c r="B6">
        <v>43337</v>
      </c>
      <c r="C6">
        <v>468721</v>
      </c>
      <c r="D6">
        <v>200.9</v>
      </c>
      <c r="E6" s="2">
        <v>2333523</v>
      </c>
      <c r="F6">
        <v>40182</v>
      </c>
      <c r="G6">
        <v>16000</v>
      </c>
      <c r="H6">
        <v>525</v>
      </c>
      <c r="I6">
        <v>1047</v>
      </c>
      <c r="J6">
        <v>1683</v>
      </c>
      <c r="K6" s="43">
        <f t="shared" si="0"/>
        <v>0.62210338680926913</v>
      </c>
      <c r="L6">
        <v>73</v>
      </c>
      <c r="M6">
        <v>111</v>
      </c>
      <c r="N6" s="51">
        <f t="shared" si="1"/>
        <v>0.65765765765765771</v>
      </c>
      <c r="O6">
        <v>398</v>
      </c>
      <c r="P6" s="46">
        <v>2.6499999999999999E-2</v>
      </c>
      <c r="Q6">
        <v>17</v>
      </c>
      <c r="R6">
        <f t="shared" si="2"/>
        <v>1386.5258467023173</v>
      </c>
      <c r="S6">
        <f t="shared" si="3"/>
        <v>21022.72972972973</v>
      </c>
      <c r="T6" s="51">
        <f t="shared" si="4"/>
        <v>0.3981882434921109</v>
      </c>
      <c r="U6" s="51">
        <f t="shared" si="5"/>
        <v>1.3065551739584888E-2</v>
      </c>
      <c r="V6" s="46">
        <f t="shared" si="6"/>
        <v>1.0137890220066397E-2</v>
      </c>
      <c r="W6" s="53" cm="1">
        <f t="array" ref="W6">50*(MIN(R$2:R$17)/R6+MIN(S$2:S$17/S6))</f>
        <v>48.386145275410108</v>
      </c>
      <c r="X6" s="53">
        <f t="shared" si="7"/>
        <v>82.749395499353696</v>
      </c>
      <c r="Y6" s="53">
        <f t="shared" si="8"/>
        <v>94.58568738229755</v>
      </c>
      <c r="Z6" s="53">
        <f t="shared" si="9"/>
        <v>68.887609074929117</v>
      </c>
      <c r="AA6" s="53">
        <f t="shared" si="10"/>
        <v>65.618410467229523</v>
      </c>
      <c r="AB6" s="53">
        <f t="shared" si="11"/>
        <v>360.22724769922002</v>
      </c>
      <c r="AC6" s="53">
        <f t="shared" si="12"/>
        <v>0</v>
      </c>
      <c r="AD6" s="53">
        <f t="shared" si="13"/>
        <v>49.096000651867428</v>
      </c>
      <c r="AE6" s="53">
        <f t="shared" si="14"/>
        <v>92.9317762753534</v>
      </c>
      <c r="AF6" s="53">
        <f t="shared" si="15"/>
        <v>60.068812826005434</v>
      </c>
      <c r="AG6" s="53">
        <f t="shared" si="16"/>
        <v>39.972852726678745</v>
      </c>
      <c r="AH6" s="53">
        <f t="shared" si="17"/>
        <v>242.06944247990501</v>
      </c>
    </row>
    <row r="7" spans="1:34">
      <c r="A7" t="s">
        <v>48</v>
      </c>
      <c r="B7">
        <v>8308</v>
      </c>
      <c r="C7">
        <v>145672</v>
      </c>
      <c r="D7">
        <v>123.3</v>
      </c>
      <c r="E7" s="2">
        <v>1181533</v>
      </c>
      <c r="F7">
        <v>19128</v>
      </c>
      <c r="G7">
        <v>6254</v>
      </c>
      <c r="H7">
        <v>285</v>
      </c>
      <c r="I7">
        <v>900</v>
      </c>
      <c r="J7">
        <v>1617</v>
      </c>
      <c r="K7" s="43">
        <f t="shared" si="0"/>
        <v>0.5565862708719852</v>
      </c>
      <c r="L7">
        <v>77</v>
      </c>
      <c r="M7">
        <v>102</v>
      </c>
      <c r="N7" s="51">
        <f t="shared" si="1"/>
        <v>0.75490196078431371</v>
      </c>
      <c r="O7">
        <v>571</v>
      </c>
      <c r="P7" s="46">
        <v>2.6100000000000002E-2</v>
      </c>
      <c r="Q7">
        <v>11</v>
      </c>
      <c r="R7">
        <f t="shared" si="2"/>
        <v>730.69449598021026</v>
      </c>
      <c r="S7">
        <f t="shared" si="3"/>
        <v>11583.656862745098</v>
      </c>
      <c r="T7" s="51">
        <f t="shared" si="4"/>
        <v>0.32695524884985361</v>
      </c>
      <c r="U7" s="51">
        <f t="shared" si="5"/>
        <v>1.4899623588456713E-2</v>
      </c>
      <c r="V7" s="46">
        <f t="shared" si="6"/>
        <v>1.0654801854878366E-2</v>
      </c>
      <c r="W7" s="53" cm="1">
        <f t="array" ref="W7">50*(MIN(R$2:R$17)/R7+MIN(S$2:S$17/S7))</f>
        <v>89.992848400555658</v>
      </c>
      <c r="X7" s="53">
        <f t="shared" si="7"/>
        <v>82.782497171776811</v>
      </c>
      <c r="Y7" s="53">
        <f t="shared" si="8"/>
        <v>58.050847457627114</v>
      </c>
      <c r="Z7" s="53">
        <f t="shared" si="9"/>
        <v>58.497347640012677</v>
      </c>
      <c r="AA7" s="53">
        <f t="shared" si="10"/>
        <v>68.964167729548379</v>
      </c>
      <c r="AB7" s="53">
        <f t="shared" si="11"/>
        <v>358.28770839952062</v>
      </c>
      <c r="AC7" s="53">
        <f t="shared" si="12"/>
        <v>87.125195409310251</v>
      </c>
      <c r="AD7" s="53">
        <f t="shared" si="13"/>
        <v>49.221173547493486</v>
      </c>
      <c r="AE7" s="53">
        <f t="shared" si="14"/>
        <v>45.236631837738166</v>
      </c>
      <c r="AF7" s="53">
        <f t="shared" si="15"/>
        <v>19.506879280948279</v>
      </c>
      <c r="AG7" s="53">
        <f t="shared" si="16"/>
        <v>45.814242454590328</v>
      </c>
      <c r="AH7" s="53">
        <f t="shared" si="17"/>
        <v>246.90412253008054</v>
      </c>
    </row>
    <row r="8" spans="1:34">
      <c r="A8" t="s">
        <v>37</v>
      </c>
      <c r="B8">
        <v>15780</v>
      </c>
      <c r="C8">
        <v>443680</v>
      </c>
      <c r="D8">
        <v>130.5</v>
      </c>
      <c r="E8" s="2">
        <v>3400577</v>
      </c>
      <c r="F8">
        <v>79281</v>
      </c>
      <c r="G8">
        <v>45658</v>
      </c>
      <c r="H8">
        <v>1229</v>
      </c>
      <c r="I8">
        <v>2292</v>
      </c>
      <c r="J8">
        <v>3613</v>
      </c>
      <c r="K8" s="43">
        <f t="shared" si="0"/>
        <v>0.63437586493218934</v>
      </c>
      <c r="L8">
        <v>257</v>
      </c>
      <c r="M8">
        <v>305</v>
      </c>
      <c r="N8" s="51">
        <f t="shared" si="1"/>
        <v>0.84262295081967209</v>
      </c>
      <c r="O8">
        <v>2475</v>
      </c>
      <c r="P8" s="46">
        <v>1.66E-2</v>
      </c>
      <c r="Q8">
        <v>43</v>
      </c>
      <c r="R8">
        <f t="shared" si="2"/>
        <v>941.20592305563241</v>
      </c>
      <c r="S8">
        <f t="shared" si="3"/>
        <v>11149.432786885245</v>
      </c>
      <c r="T8" s="51">
        <f t="shared" si="4"/>
        <v>0.57590090942344319</v>
      </c>
      <c r="U8" s="51">
        <f t="shared" si="5"/>
        <v>1.550182263089517E-2</v>
      </c>
      <c r="V8" s="46">
        <f t="shared" si="6"/>
        <v>9.5260304354231641E-3</v>
      </c>
      <c r="W8" s="53" cm="1">
        <f t="array" ref="W8">50*(MIN(R$2:R$17)/R8+MIN(S$2:S$17/S8))</f>
        <v>80.367334047648484</v>
      </c>
      <c r="X8" s="53">
        <f t="shared" si="7"/>
        <v>73.266677974047994</v>
      </c>
      <c r="Y8" s="53">
        <f t="shared" si="8"/>
        <v>61.440677966101696</v>
      </c>
      <c r="Z8" s="53">
        <f t="shared" si="9"/>
        <v>78.724012476443107</v>
      </c>
      <c r="AA8" s="53">
        <f t="shared" si="10"/>
        <v>61.65809272600552</v>
      </c>
      <c r="AB8" s="53">
        <f t="shared" si="11"/>
        <v>355.45679519024679</v>
      </c>
      <c r="AC8" s="53">
        <f t="shared" si="12"/>
        <v>66.969192748159131</v>
      </c>
      <c r="AD8" s="53">
        <f t="shared" si="13"/>
        <v>13.237413331136741</v>
      </c>
      <c r="AE8" s="53">
        <f t="shared" si="14"/>
        <v>49.661954517516897</v>
      </c>
      <c r="AF8" s="53">
        <f t="shared" si="15"/>
        <v>98.468572407973383</v>
      </c>
      <c r="AG8" s="53">
        <f t="shared" si="16"/>
        <v>33.058495958065315</v>
      </c>
      <c r="AH8" s="53">
        <f t="shared" si="17"/>
        <v>261.39562896285145</v>
      </c>
    </row>
    <row r="9" spans="1:34">
      <c r="A9" t="s">
        <v>36</v>
      </c>
      <c r="B9">
        <v>56417</v>
      </c>
      <c r="C9">
        <v>1147865</v>
      </c>
      <c r="D9">
        <v>212.4</v>
      </c>
      <c r="E9" s="2">
        <v>5403412</v>
      </c>
      <c r="F9">
        <v>88503</v>
      </c>
      <c r="G9">
        <v>51461</v>
      </c>
      <c r="H9">
        <v>1376</v>
      </c>
      <c r="I9">
        <v>3014</v>
      </c>
      <c r="J9">
        <v>4434</v>
      </c>
      <c r="K9" s="43">
        <f t="shared" si="0"/>
        <v>0.67974740640505182</v>
      </c>
      <c r="L9">
        <v>306</v>
      </c>
      <c r="M9">
        <v>361</v>
      </c>
      <c r="N9" s="51">
        <f t="shared" si="1"/>
        <v>0.8476454293628809</v>
      </c>
      <c r="O9">
        <v>2448</v>
      </c>
      <c r="P9" s="46">
        <v>2.8299999999999999E-2</v>
      </c>
      <c r="Q9">
        <v>44</v>
      </c>
      <c r="R9">
        <f t="shared" si="2"/>
        <v>1218.6314839873703</v>
      </c>
      <c r="S9">
        <f t="shared" si="3"/>
        <v>14967.90027700831</v>
      </c>
      <c r="T9" s="51">
        <f t="shared" si="4"/>
        <v>0.58146051546275268</v>
      </c>
      <c r="U9" s="51">
        <f t="shared" si="5"/>
        <v>1.5547495565122086E-2</v>
      </c>
      <c r="V9" s="46">
        <f t="shared" si="6"/>
        <v>6.6006441855627519E-3</v>
      </c>
      <c r="W9" s="53" cm="1">
        <f t="array" ref="W9">50*(MIN(R$2:R$17)/R9+MIN(S$2:S$17/S9))</f>
        <v>60.930587749470888</v>
      </c>
      <c r="X9" s="53">
        <f t="shared" si="7"/>
        <v>70.245561431257428</v>
      </c>
      <c r="Y9" s="53">
        <f t="shared" si="8"/>
        <v>100</v>
      </c>
      <c r="Z9" s="53">
        <f t="shared" si="9"/>
        <v>79.116299817285125</v>
      </c>
      <c r="AA9" s="53">
        <f t="shared" si="10"/>
        <v>42.723265897976148</v>
      </c>
      <c r="AB9" s="53">
        <f t="shared" si="11"/>
        <v>353.01571489598956</v>
      </c>
      <c r="AC9" s="53">
        <f t="shared" si="12"/>
        <v>26.268291399249712</v>
      </c>
      <c r="AD9" s="53">
        <f t="shared" si="13"/>
        <v>1.813159569843027</v>
      </c>
      <c r="AE9" s="53">
        <f t="shared" si="14"/>
        <v>100</v>
      </c>
      <c r="AF9" s="53">
        <f t="shared" si="15"/>
        <v>100</v>
      </c>
      <c r="AG9" s="53">
        <f t="shared" si="16"/>
        <v>0</v>
      </c>
      <c r="AH9" s="53">
        <f t="shared" si="17"/>
        <v>228.08145096909274</v>
      </c>
    </row>
    <row r="10" spans="1:34">
      <c r="A10" t="s">
        <v>35</v>
      </c>
      <c r="B10">
        <v>52739</v>
      </c>
      <c r="C10">
        <v>773957</v>
      </c>
      <c r="D10">
        <v>170.7</v>
      </c>
      <c r="E10" s="2">
        <v>4533565</v>
      </c>
      <c r="F10">
        <v>102329</v>
      </c>
      <c r="G10">
        <v>45166</v>
      </c>
      <c r="H10">
        <v>1502</v>
      </c>
      <c r="I10">
        <v>2275</v>
      </c>
      <c r="J10">
        <v>3327</v>
      </c>
      <c r="K10" s="43">
        <f t="shared" si="0"/>
        <v>0.68379921851517889</v>
      </c>
      <c r="L10">
        <v>229</v>
      </c>
      <c r="M10">
        <v>268</v>
      </c>
      <c r="N10" s="51">
        <f t="shared" si="1"/>
        <v>0.85447761194029848</v>
      </c>
      <c r="O10">
        <v>1615</v>
      </c>
      <c r="P10" s="46">
        <v>3.3599999999999998E-2</v>
      </c>
      <c r="Q10">
        <v>46</v>
      </c>
      <c r="R10">
        <f t="shared" si="2"/>
        <v>1362.65855124737</v>
      </c>
      <c r="S10">
        <f t="shared" si="3"/>
        <v>16916.287313432837</v>
      </c>
      <c r="T10" s="51">
        <f t="shared" si="4"/>
        <v>0.44138025388697244</v>
      </c>
      <c r="U10" s="51">
        <f t="shared" si="5"/>
        <v>1.4678145980122936E-2</v>
      </c>
      <c r="V10" s="46">
        <f t="shared" si="6"/>
        <v>1.2277534346590376E-2</v>
      </c>
      <c r="W10" s="53" cm="1">
        <f t="array" ref="W10">50*(MIN(R$2:R$17)/R10+MIN(S$2:S$17/S10))</f>
        <v>54.197001566384941</v>
      </c>
      <c r="X10" s="53">
        <f t="shared" si="7"/>
        <v>69.766075726052691</v>
      </c>
      <c r="Y10" s="53">
        <f t="shared" si="8"/>
        <v>80.367231638418076</v>
      </c>
      <c r="Z10" s="53">
        <f t="shared" si="9"/>
        <v>68.795232507082062</v>
      </c>
      <c r="AA10" s="53">
        <f t="shared" si="10"/>
        <v>79.467450405553862</v>
      </c>
      <c r="AB10" s="53">
        <f t="shared" si="11"/>
        <v>352.59299184349157</v>
      </c>
      <c r="AC10" s="53">
        <f t="shared" si="12"/>
        <v>12.168039085524901</v>
      </c>
      <c r="AD10" s="53">
        <f t="shared" si="13"/>
        <v>0</v>
      </c>
      <c r="AE10" s="53">
        <f t="shared" si="14"/>
        <v>74.370006146281497</v>
      </c>
      <c r="AF10" s="53">
        <f t="shared" si="15"/>
        <v>59.708189348954036</v>
      </c>
      <c r="AG10" s="53">
        <f t="shared" si="16"/>
        <v>64.152024523827336</v>
      </c>
      <c r="AH10" s="53">
        <f t="shared" si="17"/>
        <v>210.39825910458777</v>
      </c>
    </row>
    <row r="11" spans="1:34">
      <c r="A11" t="s">
        <v>39</v>
      </c>
      <c r="B11">
        <v>36051</v>
      </c>
      <c r="C11">
        <v>427333</v>
      </c>
      <c r="D11">
        <v>147.30000000000001</v>
      </c>
      <c r="E11" s="2">
        <v>2901225</v>
      </c>
      <c r="F11">
        <v>51491</v>
      </c>
      <c r="G11">
        <v>21915</v>
      </c>
      <c r="H11">
        <v>720</v>
      </c>
      <c r="I11">
        <v>1717</v>
      </c>
      <c r="J11">
        <v>3099</v>
      </c>
      <c r="K11" s="43">
        <f t="shared" si="0"/>
        <v>0.55404969344949984</v>
      </c>
      <c r="L11">
        <v>138</v>
      </c>
      <c r="M11">
        <v>178</v>
      </c>
      <c r="N11" s="51">
        <f t="shared" si="1"/>
        <v>0.7752808988764045</v>
      </c>
      <c r="O11">
        <v>1465</v>
      </c>
      <c r="P11" s="46">
        <v>3.5900000000000001E-2</v>
      </c>
      <c r="Q11">
        <v>27</v>
      </c>
      <c r="R11">
        <f t="shared" si="2"/>
        <v>936.18102613746373</v>
      </c>
      <c r="S11">
        <f t="shared" si="3"/>
        <v>16299.016853932584</v>
      </c>
      <c r="T11" s="51">
        <f t="shared" si="4"/>
        <v>0.42560835874230446</v>
      </c>
      <c r="U11" s="51">
        <f t="shared" si="5"/>
        <v>1.3983026159911441E-2</v>
      </c>
      <c r="V11" s="46">
        <f t="shared" si="6"/>
        <v>9.9461434394092149E-3</v>
      </c>
      <c r="W11" s="53" cm="1">
        <f t="array" ref="W11">50*(MIN(R$2:R$17)/R11+MIN(S$2:S$17/S11))</f>
        <v>67.448061834883433</v>
      </c>
      <c r="X11" s="53">
        <f t="shared" si="7"/>
        <v>82.102722559809393</v>
      </c>
      <c r="Y11" s="53">
        <f t="shared" si="8"/>
        <v>69.350282485875709</v>
      </c>
      <c r="Z11" s="53">
        <f t="shared" si="9"/>
        <v>68.972148984594568</v>
      </c>
      <c r="AA11" s="53">
        <f t="shared" si="10"/>
        <v>64.377312103979506</v>
      </c>
      <c r="AB11" s="53">
        <f t="shared" si="11"/>
        <v>352.25052796914258</v>
      </c>
      <c r="AC11" s="53">
        <f t="shared" si="12"/>
        <v>39.916001037735924</v>
      </c>
      <c r="AD11" s="53">
        <f t="shared" si="13"/>
        <v>46.650628003286357</v>
      </c>
      <c r="AE11" s="53">
        <f t="shared" si="14"/>
        <v>59.987707437000623</v>
      </c>
      <c r="AF11" s="53">
        <f t="shared" si="15"/>
        <v>60.398843231807518</v>
      </c>
      <c r="AG11" s="53">
        <f t="shared" si="16"/>
        <v>37.806007178119152</v>
      </c>
      <c r="AH11" s="53">
        <f t="shared" si="17"/>
        <v>244.75918688794957</v>
      </c>
    </row>
    <row r="12" spans="1:34">
      <c r="A12" t="s">
        <v>45</v>
      </c>
      <c r="B12" s="2">
        <v>15757</v>
      </c>
      <c r="C12" s="2">
        <v>244326</v>
      </c>
      <c r="D12">
        <v>143.6</v>
      </c>
      <c r="E12" s="2">
        <v>1701030</v>
      </c>
      <c r="F12">
        <v>24520</v>
      </c>
      <c r="G12">
        <v>7892</v>
      </c>
      <c r="H12">
        <v>232</v>
      </c>
      <c r="I12">
        <v>906</v>
      </c>
      <c r="J12">
        <v>1412</v>
      </c>
      <c r="K12" s="43">
        <f t="shared" si="0"/>
        <v>0.64164305949008493</v>
      </c>
      <c r="L12">
        <v>89</v>
      </c>
      <c r="M12">
        <v>97</v>
      </c>
      <c r="N12" s="51">
        <f t="shared" si="1"/>
        <v>0.91752577319587625</v>
      </c>
      <c r="O12">
        <v>332</v>
      </c>
      <c r="P12" s="46">
        <v>4.7399999999999998E-2</v>
      </c>
      <c r="Q12">
        <v>8</v>
      </c>
      <c r="R12">
        <f t="shared" si="2"/>
        <v>1204.6954674220963</v>
      </c>
      <c r="S12">
        <f t="shared" si="3"/>
        <v>17536.391752577321</v>
      </c>
      <c r="T12" s="51">
        <f t="shared" si="4"/>
        <v>0.32185970636215333</v>
      </c>
      <c r="U12" s="51">
        <f t="shared" si="5"/>
        <v>9.4616639477977157E-3</v>
      </c>
      <c r="V12" s="46">
        <f t="shared" si="6"/>
        <v>9.6388658636238043E-3</v>
      </c>
      <c r="W12" s="53" cm="1">
        <f t="array" ref="W12">50*(MIN(R$2:R$17)/R12+MIN(S$2:S$17/S12))</f>
        <v>56.744198750920006</v>
      </c>
      <c r="X12" s="53">
        <f t="shared" si="7"/>
        <v>70.276029474317269</v>
      </c>
      <c r="Y12" s="53">
        <f t="shared" si="8"/>
        <v>67.608286252354048</v>
      </c>
      <c r="Z12" s="53">
        <f t="shared" si="9"/>
        <v>75.521011410521254</v>
      </c>
      <c r="AA12" s="53">
        <f t="shared" si="10"/>
        <v>62.38843023037699</v>
      </c>
      <c r="AB12" s="53">
        <f t="shared" si="11"/>
        <v>332.5379561184896</v>
      </c>
      <c r="AC12" s="53">
        <f t="shared" si="12"/>
        <v>17.501916460551502</v>
      </c>
      <c r="AD12" s="53">
        <f t="shared" si="13"/>
        <v>1.9283734818505835</v>
      </c>
      <c r="AE12" s="53">
        <f t="shared" si="14"/>
        <v>57.713583282114321</v>
      </c>
      <c r="AF12" s="53">
        <f t="shared" si="15"/>
        <v>85.964563996397331</v>
      </c>
      <c r="AG12" s="53">
        <f t="shared" si="16"/>
        <v>34.333599219139103</v>
      </c>
      <c r="AH12" s="53">
        <f t="shared" si="17"/>
        <v>197.44203644005285</v>
      </c>
    </row>
    <row r="13" spans="1:34">
      <c r="A13" t="s">
        <v>44</v>
      </c>
      <c r="B13">
        <v>13584</v>
      </c>
      <c r="C13">
        <v>225055</v>
      </c>
      <c r="D13">
        <v>106.3</v>
      </c>
      <c r="E13" s="2">
        <v>2117619</v>
      </c>
      <c r="F13">
        <v>37882</v>
      </c>
      <c r="G13">
        <v>20796</v>
      </c>
      <c r="H13">
        <v>614</v>
      </c>
      <c r="I13">
        <v>1630</v>
      </c>
      <c r="J13">
        <v>2358</v>
      </c>
      <c r="K13" s="43">
        <f t="shared" si="0"/>
        <v>0.69126378286683632</v>
      </c>
      <c r="L13">
        <v>153</v>
      </c>
      <c r="M13">
        <v>186</v>
      </c>
      <c r="N13" s="51">
        <f t="shared" si="1"/>
        <v>0.82258064516129037</v>
      </c>
      <c r="O13">
        <v>828</v>
      </c>
      <c r="P13" s="46">
        <v>3.1699999999999999E-2</v>
      </c>
      <c r="Q13">
        <v>25</v>
      </c>
      <c r="R13">
        <f t="shared" si="2"/>
        <v>898.05725190839689</v>
      </c>
      <c r="S13">
        <f t="shared" si="3"/>
        <v>11385.048387096775</v>
      </c>
      <c r="T13" s="51">
        <f t="shared" si="4"/>
        <v>0.54896784752652972</v>
      </c>
      <c r="U13" s="51">
        <f t="shared" si="5"/>
        <v>1.6208225542473999E-2</v>
      </c>
      <c r="V13" s="46">
        <f t="shared" si="6"/>
        <v>7.7785475101989545E-3</v>
      </c>
      <c r="W13" s="53" cm="1">
        <f t="array" ref="W13">50*(MIN(R$2:R$17)/R13+MIN(S$2:S$17/S13))</f>
        <v>81.372465766282545</v>
      </c>
      <c r="X13" s="53">
        <f t="shared" si="7"/>
        <v>70.51517135851438</v>
      </c>
      <c r="Y13" s="53">
        <f t="shared" si="8"/>
        <v>50.047080979284367</v>
      </c>
      <c r="Z13" s="53">
        <f t="shared" si="9"/>
        <v>75.135314601373992</v>
      </c>
      <c r="AA13" s="53">
        <f t="shared" si="10"/>
        <v>50.34735159715887</v>
      </c>
      <c r="AB13" s="53">
        <f t="shared" si="11"/>
        <v>327.41738430261415</v>
      </c>
      <c r="AC13" s="53">
        <f t="shared" si="12"/>
        <v>69.073956904422289</v>
      </c>
      <c r="AD13" s="53">
        <f t="shared" si="13"/>
        <v>2.832680724330602</v>
      </c>
      <c r="AE13" s="53">
        <f t="shared" si="14"/>
        <v>34.787953288260596</v>
      </c>
      <c r="AF13" s="53">
        <f t="shared" si="15"/>
        <v>84.458864795355268</v>
      </c>
      <c r="AG13" s="53">
        <f t="shared" si="16"/>
        <v>13.310964423359689</v>
      </c>
      <c r="AH13" s="53">
        <f t="shared" si="17"/>
        <v>204.46442013572846</v>
      </c>
    </row>
    <row r="14" spans="1:34">
      <c r="A14" t="s">
        <v>47</v>
      </c>
      <c r="B14">
        <v>3265</v>
      </c>
      <c r="C14">
        <v>55175</v>
      </c>
      <c r="D14">
        <v>55.9</v>
      </c>
      <c r="E14" s="2">
        <v>986506</v>
      </c>
      <c r="F14">
        <v>21110</v>
      </c>
      <c r="G14">
        <v>8744</v>
      </c>
      <c r="H14">
        <v>420</v>
      </c>
      <c r="I14">
        <v>658</v>
      </c>
      <c r="J14">
        <v>1085</v>
      </c>
      <c r="K14" s="43">
        <f t="shared" si="0"/>
        <v>0.6064516129032258</v>
      </c>
      <c r="L14">
        <v>38</v>
      </c>
      <c r="M14">
        <v>54</v>
      </c>
      <c r="N14" s="51">
        <f t="shared" si="1"/>
        <v>0.70370370370370372</v>
      </c>
      <c r="O14">
        <v>462</v>
      </c>
      <c r="P14" s="46">
        <v>2.7099999999999999E-2</v>
      </c>
      <c r="Q14">
        <v>18</v>
      </c>
      <c r="R14">
        <f t="shared" si="2"/>
        <v>909.22211981566818</v>
      </c>
      <c r="S14">
        <f t="shared" si="3"/>
        <v>18268.629629629631</v>
      </c>
      <c r="T14" s="51">
        <f t="shared" si="4"/>
        <v>0.41421127427759358</v>
      </c>
      <c r="U14" s="51">
        <f t="shared" si="5"/>
        <v>1.9895783988630979E-2</v>
      </c>
      <c r="V14" s="46">
        <f t="shared" si="6"/>
        <v>1.2109404301646417E-2</v>
      </c>
      <c r="W14" s="53" cm="1">
        <f t="array" ref="W14">50*(MIN(R$2:R$17)/R14+MIN(S$2:S$17/S14))</f>
        <v>65.540809462953831</v>
      </c>
      <c r="X14" s="53">
        <f t="shared" si="7"/>
        <v>81.292218798004157</v>
      </c>
      <c r="Y14" s="53">
        <f t="shared" si="8"/>
        <v>26.318267419962336</v>
      </c>
      <c r="Z14" s="53">
        <f t="shared" si="9"/>
        <v>58.371014880899097</v>
      </c>
      <c r="AA14" s="53">
        <f t="shared" si="10"/>
        <v>78.379213498118276</v>
      </c>
      <c r="AB14" s="53">
        <f t="shared" si="11"/>
        <v>309.90152405993763</v>
      </c>
      <c r="AC14" s="53">
        <f t="shared" si="12"/>
        <v>35.922179775343949</v>
      </c>
      <c r="AD14" s="53">
        <f t="shared" si="13"/>
        <v>43.585734438871462</v>
      </c>
      <c r="AE14" s="53">
        <f t="shared" si="14"/>
        <v>3.8106945298094663</v>
      </c>
      <c r="AF14" s="53">
        <f t="shared" si="15"/>
        <v>19.013696216034383</v>
      </c>
      <c r="AG14" s="53">
        <f t="shared" si="16"/>
        <v>62.252061258643302</v>
      </c>
      <c r="AH14" s="53">
        <f t="shared" si="17"/>
        <v>164.58436621870257</v>
      </c>
    </row>
    <row r="15" spans="1:34">
      <c r="A15" t="s">
        <v>49</v>
      </c>
      <c r="B15">
        <v>9391</v>
      </c>
      <c r="C15">
        <v>140115</v>
      </c>
      <c r="D15">
        <v>98.1</v>
      </c>
      <c r="E15" s="2">
        <v>1428983</v>
      </c>
      <c r="F15">
        <v>20391</v>
      </c>
      <c r="G15">
        <v>7548</v>
      </c>
      <c r="H15">
        <v>238</v>
      </c>
      <c r="I15" s="44">
        <v>721</v>
      </c>
      <c r="J15" s="44">
        <v>1121</v>
      </c>
      <c r="K15" s="45">
        <f t="shared" si="0"/>
        <v>0.64317573595004462</v>
      </c>
      <c r="L15" s="44">
        <v>74</v>
      </c>
      <c r="M15" s="44">
        <v>97</v>
      </c>
      <c r="N15" s="51">
        <f t="shared" si="1"/>
        <v>0.76288659793814428</v>
      </c>
      <c r="O15">
        <v>289</v>
      </c>
      <c r="P15" s="46">
        <v>5.3699999999999998E-2</v>
      </c>
      <c r="Q15">
        <v>8</v>
      </c>
      <c r="R15">
        <f t="shared" si="2"/>
        <v>1274.7395182872435</v>
      </c>
      <c r="S15">
        <f t="shared" si="3"/>
        <v>14731.783505154639</v>
      </c>
      <c r="T15" s="51">
        <f t="shared" si="4"/>
        <v>0.37016330734147418</v>
      </c>
      <c r="U15" s="51">
        <f t="shared" si="5"/>
        <v>1.167181599725369E-2</v>
      </c>
      <c r="V15" s="46">
        <f t="shared" si="6"/>
        <v>8.8209586818037717E-3</v>
      </c>
      <c r="W15" s="53" cm="1">
        <f t="array" ref="W15">50*(MIN(R$2:R$17)/R15+MIN(S$2:S$17/S15))</f>
        <v>60.107068792816577</v>
      </c>
      <c r="X15" s="53">
        <f t="shared" si="7"/>
        <v>75.896938619211937</v>
      </c>
      <c r="Y15" s="53">
        <f t="shared" si="8"/>
        <v>46.186440677966104</v>
      </c>
      <c r="Z15" s="53">
        <f t="shared" si="9"/>
        <v>70.614976210634396</v>
      </c>
      <c r="AA15" s="53">
        <f t="shared" si="10"/>
        <v>57.09445209333515</v>
      </c>
      <c r="AB15" s="53">
        <f t="shared" si="11"/>
        <v>309.89987639396418</v>
      </c>
      <c r="AC15" s="53">
        <f t="shared" si="12"/>
        <v>24.54382767988292</v>
      </c>
      <c r="AD15" s="53">
        <f t="shared" si="13"/>
        <v>23.183658251877656</v>
      </c>
      <c r="AE15" s="53">
        <f t="shared" si="14"/>
        <v>29.748002458512602</v>
      </c>
      <c r="AF15" s="53">
        <f t="shared" si="15"/>
        <v>66.81218029613845</v>
      </c>
      <c r="AG15" s="53">
        <f t="shared" si="16"/>
        <v>25.090791960589808</v>
      </c>
      <c r="AH15" s="53">
        <f t="shared" si="17"/>
        <v>169.37846064700145</v>
      </c>
    </row>
    <row r="16" spans="1:34">
      <c r="A16" t="s">
        <v>42</v>
      </c>
      <c r="B16">
        <v>7302</v>
      </c>
      <c r="C16">
        <v>105895</v>
      </c>
      <c r="D16">
        <v>49.7</v>
      </c>
      <c r="E16" s="2">
        <v>2129015</v>
      </c>
      <c r="F16">
        <v>42228</v>
      </c>
      <c r="G16">
        <v>20811</v>
      </c>
      <c r="H16">
        <v>762</v>
      </c>
      <c r="I16">
        <v>1380</v>
      </c>
      <c r="J16">
        <v>2232</v>
      </c>
      <c r="K16" s="43">
        <f t="shared" si="0"/>
        <v>0.61827956989247312</v>
      </c>
      <c r="L16">
        <v>144</v>
      </c>
      <c r="M16">
        <v>184</v>
      </c>
      <c r="N16" s="51">
        <f t="shared" si="1"/>
        <v>0.78260869565217395</v>
      </c>
      <c r="O16">
        <v>969</v>
      </c>
      <c r="P16" s="46">
        <v>2.0299999999999999E-2</v>
      </c>
      <c r="Q16">
        <v>22</v>
      </c>
      <c r="R16">
        <f t="shared" si="2"/>
        <v>953.85976702508958</v>
      </c>
      <c r="S16">
        <f t="shared" si="3"/>
        <v>11570.733695652174</v>
      </c>
      <c r="T16" s="51">
        <f t="shared" si="4"/>
        <v>0.49282466609832337</v>
      </c>
      <c r="U16" s="51">
        <f t="shared" si="5"/>
        <v>1.8044899119067918E-2</v>
      </c>
      <c r="V16" s="46">
        <f t="shared" si="6"/>
        <v>9.7016695514122731E-3</v>
      </c>
      <c r="W16" s="53" cm="1">
        <f t="array" ref="W16">50*(MIN(R$2:R$17)/R16+MIN(S$2:S$17/S16))</f>
        <v>78.339503194285868</v>
      </c>
      <c r="X16" s="53">
        <f t="shared" si="7"/>
        <v>76.730761538172061</v>
      </c>
      <c r="Y16" s="53">
        <f t="shared" si="8"/>
        <v>23.39924670433145</v>
      </c>
      <c r="Z16" s="53">
        <f t="shared" si="9"/>
        <v>67.464792098715947</v>
      </c>
      <c r="AA16" s="53">
        <f t="shared" si="10"/>
        <v>62.794932774269448</v>
      </c>
      <c r="AB16" s="53">
        <f t="shared" si="11"/>
        <v>308.72923630977482</v>
      </c>
      <c r="AC16" s="53">
        <f t="shared" si="12"/>
        <v>62.722877945834163</v>
      </c>
      <c r="AD16" s="53">
        <f t="shared" si="13"/>
        <v>26.336732449202145</v>
      </c>
      <c r="AE16" s="53">
        <f t="shared" si="14"/>
        <v>0</v>
      </c>
      <c r="AF16" s="53">
        <f t="shared" si="15"/>
        <v>54.514360900282369</v>
      </c>
      <c r="AG16" s="53">
        <f t="shared" si="16"/>
        <v>35.04331591347502</v>
      </c>
      <c r="AH16" s="53">
        <f t="shared" si="17"/>
        <v>178.6172872087937</v>
      </c>
    </row>
    <row r="17" spans="1:34">
      <c r="A17" t="s">
        <v>50</v>
      </c>
      <c r="B17">
        <v>3002</v>
      </c>
      <c r="C17">
        <v>62233</v>
      </c>
      <c r="D17">
        <v>61.3</v>
      </c>
      <c r="E17" s="2">
        <v>1014548</v>
      </c>
      <c r="F17">
        <v>15400</v>
      </c>
      <c r="G17">
        <v>7360</v>
      </c>
      <c r="H17">
        <v>196</v>
      </c>
      <c r="I17" s="44">
        <v>734</v>
      </c>
      <c r="J17" s="44">
        <v>1096</v>
      </c>
      <c r="K17" s="45">
        <f t="shared" si="0"/>
        <v>0.66970802919708028</v>
      </c>
      <c r="L17" s="44">
        <v>51</v>
      </c>
      <c r="M17" s="44">
        <v>60</v>
      </c>
      <c r="N17" s="51">
        <f t="shared" si="1"/>
        <v>0.85</v>
      </c>
      <c r="O17">
        <v>516</v>
      </c>
      <c r="P17" s="46">
        <v>3.8899999999999997E-2</v>
      </c>
      <c r="Q17">
        <v>6</v>
      </c>
      <c r="R17">
        <f t="shared" si="2"/>
        <v>925.68248175182487</v>
      </c>
      <c r="S17">
        <f t="shared" si="3"/>
        <v>16909.133333333335</v>
      </c>
      <c r="T17" s="51">
        <f t="shared" si="4"/>
        <v>0.47792207792207791</v>
      </c>
      <c r="U17" s="51">
        <f t="shared" si="5"/>
        <v>1.2727272727272728E-2</v>
      </c>
      <c r="V17" s="46">
        <f t="shared" si="6"/>
        <v>7.7315218205545721E-3</v>
      </c>
      <c r="W17" s="53" cm="1">
        <f t="array" ref="W17">50*(MIN(R$2:R$17)/R17+MIN(S$2:S$17/S17))</f>
        <v>66.865110719122967</v>
      </c>
      <c r="X17" s="53">
        <f t="shared" si="7"/>
        <v>70.755981023122075</v>
      </c>
      <c r="Y17" s="53">
        <f t="shared" si="8"/>
        <v>28.860640301318266</v>
      </c>
      <c r="Z17" s="53">
        <f t="shared" si="9"/>
        <v>76.664842063682173</v>
      </c>
      <c r="AA17" s="53">
        <f t="shared" si="10"/>
        <v>50.042973571888702</v>
      </c>
      <c r="AB17" s="53">
        <f t="shared" si="11"/>
        <v>293.18954767913419</v>
      </c>
      <c r="AC17" s="53">
        <f t="shared" si="12"/>
        <v>38.695290766077548</v>
      </c>
      <c r="AD17" s="53">
        <f t="shared" si="13"/>
        <v>3.7432946240874179</v>
      </c>
      <c r="AE17" s="53">
        <f t="shared" si="14"/>
        <v>7.1296865396435152</v>
      </c>
      <c r="AF17" s="53">
        <f t="shared" si="15"/>
        <v>90.429897542712041</v>
      </c>
      <c r="AG17" s="53">
        <f t="shared" si="16"/>
        <v>12.779547906614869</v>
      </c>
      <c r="AH17" s="53">
        <f t="shared" si="17"/>
        <v>152.77771737913537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96B60C6FC0E84BBA39174ADFFE3681" ma:contentTypeVersion="4" ma:contentTypeDescription="Utwórz nowy dokument." ma:contentTypeScope="" ma:versionID="cea6078f36bddb18adcc5adc5b4f8e05">
  <xsd:schema xmlns:xsd="http://www.w3.org/2001/XMLSchema" xmlns:xs="http://www.w3.org/2001/XMLSchema" xmlns:p="http://schemas.microsoft.com/office/2006/metadata/properties" xmlns:ns3="9fcbd4b1-acba-40f5-9c18-6e7440fbdee0" targetNamespace="http://schemas.microsoft.com/office/2006/metadata/properties" ma:root="true" ma:fieldsID="1e1236fd272f277c6a6b963c3ed129f5" ns3:_="">
    <xsd:import namespace="9fcbd4b1-acba-40f5-9c18-6e7440fbd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bd4b1-acba-40f5-9c18-6e7440fbd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42B2B-BD6B-4FF1-9C4E-0CBF62BE9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D099D-F053-4DDF-B926-7F9D14D407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1427BB-85D5-49BE-94D1-15D5696F2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bd4b1-acba-40f5-9c18-6e7440fbd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Ruczyński</dc:creator>
  <cp:lastModifiedBy>Kinga Ułasik</cp:lastModifiedBy>
  <cp:revision/>
  <dcterms:created xsi:type="dcterms:W3CDTF">2020-11-27T14:23:01Z</dcterms:created>
  <dcterms:modified xsi:type="dcterms:W3CDTF">2020-11-30T09:32:58Z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0x0101009C96B60C6FC0E84BBA39174ADFFE3681</vt:lpwstr>
  </property>
</Properties>
</file>